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ohnhurrell/Development/fairport-robotics/ScoutingPASSSync/tba/excel_data/"/>
    </mc:Choice>
  </mc:AlternateContent>
  <xr:revisionPtr revIDLastSave="0" documentId="13_ncr:1_{B90950F2-BAE5-504B-BFEC-834D249F8D08}" xr6:coauthVersionLast="47" xr6:coauthVersionMax="47" xr10:uidLastSave="{00000000-0000-0000-0000-000000000000}"/>
  <bookViews>
    <workbookView xWindow="0" yWindow="760" windowWidth="34560" windowHeight="21580" activeTab="3" xr2:uid="{00000000-000D-0000-FFFF-FFFF00000000}"/>
  </bookViews>
  <sheets>
    <sheet name="MatchScoutingData" sheetId="1" r:id="rId1"/>
    <sheet name="Event" sheetId="2" r:id="rId2"/>
    <sheet name="Teams" sheetId="3" r:id="rId3"/>
    <sheet name="Matches" sheetId="4" r:id="rId4"/>
    <sheet name="Team Scores" sheetId="5" r:id="rId5"/>
    <sheet name="Team Summary" sheetId="6" r:id="rId6"/>
    <sheet name="PB Scouter Summary" sheetId="7" r:id="rId7"/>
    <sheet name="PB Team Summary" sheetId="8" r:id="rId8"/>
  </sheets>
  <definedNames>
    <definedName name="_xlnm._FilterDatabase" localSheetId="3" hidden="1">Matches!$A$1:$H$1</definedName>
    <definedName name="_xlnm._FilterDatabase" localSheetId="0" hidden="1">MatchScoutingData!$A$1:$AE$1</definedName>
    <definedName name="_xlnm._FilterDatabase" localSheetId="6" hidden="1">'PB Scouter Summary'!$A$1:$B$101</definedName>
    <definedName name="_xlnm._FilterDatabase" localSheetId="7" hidden="1">'PB Team Summary'!$A$1:$G$1</definedName>
    <definedName name="_xlnm._FilterDatabase" localSheetId="4" hidden="1">'Team Scores'!$A$3:$AO$3</definedName>
    <definedName name="_xlnm._FilterDatabase" localSheetId="5" hidden="1">'Team Summary'!$A$3:$M$3</definedName>
    <definedName name="_xlnm._FilterDatabase" localSheetId="2" hidden="1">Teams!$A$1:$E$1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" i="8" l="1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A2" i="7" a="1"/>
  <c r="A2" i="7" s="1"/>
  <c r="B2" i="7" s="1"/>
  <c r="AK57" i="5"/>
  <c r="AH57" i="5"/>
  <c r="AG57" i="5"/>
  <c r="AJ57" i="5" s="1"/>
  <c r="AF57" i="5"/>
  <c r="AI57" i="5" s="1"/>
  <c r="AL57" i="5" s="1"/>
  <c r="F57" i="6" s="1"/>
  <c r="AB57" i="5"/>
  <c r="W57" i="5"/>
  <c r="AC57" i="5" s="1"/>
  <c r="V57" i="5"/>
  <c r="U57" i="5"/>
  <c r="AA57" i="5" s="1"/>
  <c r="T57" i="5"/>
  <c r="Z57" i="5" s="1"/>
  <c r="S57" i="5"/>
  <c r="Y57" i="5" s="1"/>
  <c r="R57" i="5"/>
  <c r="X57" i="5" s="1"/>
  <c r="O57" i="5"/>
  <c r="H57" i="5"/>
  <c r="N57" i="5" s="1"/>
  <c r="G57" i="5"/>
  <c r="M57" i="5" s="1"/>
  <c r="F57" i="5"/>
  <c r="L57" i="5" s="1"/>
  <c r="E57" i="5"/>
  <c r="K57" i="5" s="1"/>
  <c r="D57" i="5"/>
  <c r="J57" i="5" s="1"/>
  <c r="C57" i="5"/>
  <c r="I57" i="5" s="1"/>
  <c r="P57" i="5" s="1"/>
  <c r="B57" i="5"/>
  <c r="AK56" i="5"/>
  <c r="AJ56" i="5"/>
  <c r="AH56" i="5"/>
  <c r="AG56" i="5"/>
  <c r="AF56" i="5"/>
  <c r="AI56" i="5" s="1"/>
  <c r="AL56" i="5" s="1"/>
  <c r="F56" i="6" s="1"/>
  <c r="AC56" i="5"/>
  <c r="AA56" i="5"/>
  <c r="Z56" i="5"/>
  <c r="Y56" i="5"/>
  <c r="X56" i="5"/>
  <c r="AD56" i="5" s="1"/>
  <c r="W56" i="5"/>
  <c r="V56" i="5"/>
  <c r="AB56" i="5" s="1"/>
  <c r="U56" i="5"/>
  <c r="T56" i="5"/>
  <c r="S56" i="5"/>
  <c r="R56" i="5"/>
  <c r="O56" i="5"/>
  <c r="M56" i="5"/>
  <c r="I56" i="5"/>
  <c r="H56" i="5"/>
  <c r="N56" i="5" s="1"/>
  <c r="G56" i="5"/>
  <c r="F56" i="5"/>
  <c r="L56" i="5" s="1"/>
  <c r="E56" i="5"/>
  <c r="K56" i="5" s="1"/>
  <c r="D56" i="5"/>
  <c r="J56" i="5" s="1"/>
  <c r="C56" i="5"/>
  <c r="B56" i="5"/>
  <c r="AH55" i="5"/>
  <c r="AK55" i="5" s="1"/>
  <c r="AG55" i="5"/>
  <c r="AJ55" i="5" s="1"/>
  <c r="AF55" i="5"/>
  <c r="AI55" i="5" s="1"/>
  <c r="AL55" i="5" s="1"/>
  <c r="F55" i="6" s="1"/>
  <c r="AB55" i="5"/>
  <c r="Z55" i="5"/>
  <c r="X55" i="5"/>
  <c r="W55" i="5"/>
  <c r="AC55" i="5" s="1"/>
  <c r="V55" i="5"/>
  <c r="U55" i="5"/>
  <c r="AA55" i="5" s="1"/>
  <c r="T55" i="5"/>
  <c r="S55" i="5"/>
  <c r="Y55" i="5" s="1"/>
  <c r="R55" i="5"/>
  <c r="O55" i="5"/>
  <c r="N55" i="5"/>
  <c r="J55" i="5"/>
  <c r="H55" i="5"/>
  <c r="G55" i="5"/>
  <c r="M55" i="5" s="1"/>
  <c r="F55" i="5"/>
  <c r="L55" i="5" s="1"/>
  <c r="E55" i="5"/>
  <c r="K55" i="5" s="1"/>
  <c r="D55" i="5"/>
  <c r="C55" i="5"/>
  <c r="I55" i="5" s="1"/>
  <c r="B55" i="5"/>
  <c r="AJ54" i="5"/>
  <c r="AH54" i="5"/>
  <c r="AK54" i="5" s="1"/>
  <c r="AG54" i="5"/>
  <c r="AF54" i="5"/>
  <c r="AI54" i="5" s="1"/>
  <c r="AC54" i="5"/>
  <c r="AA54" i="5"/>
  <c r="Z54" i="5"/>
  <c r="Y54" i="5"/>
  <c r="W54" i="5"/>
  <c r="V54" i="5"/>
  <c r="AB54" i="5" s="1"/>
  <c r="U54" i="5"/>
  <c r="T54" i="5"/>
  <c r="S54" i="5"/>
  <c r="R54" i="5"/>
  <c r="X54" i="5" s="1"/>
  <c r="AD54" i="5" s="1"/>
  <c r="O54" i="5"/>
  <c r="M54" i="5"/>
  <c r="K54" i="5"/>
  <c r="J54" i="5"/>
  <c r="I54" i="5"/>
  <c r="H54" i="5"/>
  <c r="N54" i="5" s="1"/>
  <c r="G54" i="5"/>
  <c r="F54" i="5"/>
  <c r="L54" i="5" s="1"/>
  <c r="E54" i="5"/>
  <c r="D54" i="5"/>
  <c r="C54" i="5"/>
  <c r="B54" i="5"/>
  <c r="AK53" i="5"/>
  <c r="AI53" i="5"/>
  <c r="AL53" i="5" s="1"/>
  <c r="F53" i="6" s="1"/>
  <c r="AH53" i="5"/>
  <c r="AG53" i="5"/>
  <c r="AJ53" i="5" s="1"/>
  <c r="AF53" i="5"/>
  <c r="AC53" i="5"/>
  <c r="Z53" i="5"/>
  <c r="W53" i="5"/>
  <c r="V53" i="5"/>
  <c r="AB53" i="5" s="1"/>
  <c r="U53" i="5"/>
  <c r="AA53" i="5" s="1"/>
  <c r="T53" i="5"/>
  <c r="S53" i="5"/>
  <c r="Y53" i="5" s="1"/>
  <c r="R53" i="5"/>
  <c r="X53" i="5" s="1"/>
  <c r="AD53" i="5" s="1"/>
  <c r="AM53" i="5" s="1"/>
  <c r="G53" i="6" s="1"/>
  <c r="G51" i="8" s="1"/>
  <c r="O53" i="5"/>
  <c r="N53" i="5"/>
  <c r="M53" i="5"/>
  <c r="L53" i="5"/>
  <c r="P53" i="5" s="1"/>
  <c r="J53" i="5"/>
  <c r="H53" i="5"/>
  <c r="G53" i="5"/>
  <c r="F53" i="5"/>
  <c r="E53" i="5"/>
  <c r="K53" i="5" s="1"/>
  <c r="D53" i="5"/>
  <c r="C53" i="5"/>
  <c r="I53" i="5" s="1"/>
  <c r="B53" i="5"/>
  <c r="AJ52" i="5"/>
  <c r="AH52" i="5"/>
  <c r="AK52" i="5" s="1"/>
  <c r="AG52" i="5"/>
  <c r="AF52" i="5"/>
  <c r="AI52" i="5" s="1"/>
  <c r="AL52" i="5" s="1"/>
  <c r="F52" i="6" s="1"/>
  <c r="AC52" i="5"/>
  <c r="Y52" i="5"/>
  <c r="X52" i="5"/>
  <c r="W52" i="5"/>
  <c r="V52" i="5"/>
  <c r="AB52" i="5" s="1"/>
  <c r="U52" i="5"/>
  <c r="AA52" i="5" s="1"/>
  <c r="T52" i="5"/>
  <c r="Z52" i="5" s="1"/>
  <c r="S52" i="5"/>
  <c r="R52" i="5"/>
  <c r="O52" i="5"/>
  <c r="N52" i="5"/>
  <c r="M52" i="5"/>
  <c r="P52" i="5" s="1"/>
  <c r="I52" i="5"/>
  <c r="H52" i="5"/>
  <c r="G52" i="5"/>
  <c r="F52" i="5"/>
  <c r="L52" i="5" s="1"/>
  <c r="E52" i="5"/>
  <c r="K52" i="5" s="1"/>
  <c r="D52" i="5"/>
  <c r="J52" i="5" s="1"/>
  <c r="C52" i="5"/>
  <c r="B52" i="5"/>
  <c r="AI51" i="5"/>
  <c r="AH51" i="5"/>
  <c r="AK51" i="5" s="1"/>
  <c r="AG51" i="5"/>
  <c r="AJ51" i="5" s="1"/>
  <c r="AF51" i="5"/>
  <c r="Z51" i="5"/>
  <c r="X51" i="5"/>
  <c r="W51" i="5"/>
  <c r="AC51" i="5" s="1"/>
  <c r="V51" i="5"/>
  <c r="AB51" i="5" s="1"/>
  <c r="U51" i="5"/>
  <c r="AA51" i="5" s="1"/>
  <c r="T51" i="5"/>
  <c r="S51" i="5"/>
  <c r="Y51" i="5" s="1"/>
  <c r="R51" i="5"/>
  <c r="O51" i="5"/>
  <c r="N51" i="5"/>
  <c r="J51" i="5"/>
  <c r="H51" i="5"/>
  <c r="G51" i="5"/>
  <c r="M51" i="5" s="1"/>
  <c r="F51" i="5"/>
  <c r="L51" i="5" s="1"/>
  <c r="E51" i="5"/>
  <c r="K51" i="5" s="1"/>
  <c r="D51" i="5"/>
  <c r="C51" i="5"/>
  <c r="I51" i="5" s="1"/>
  <c r="P51" i="5" s="1"/>
  <c r="B51" i="5"/>
  <c r="AK50" i="5"/>
  <c r="AL50" i="5" s="1"/>
  <c r="F50" i="6" s="1"/>
  <c r="AJ50" i="5"/>
  <c r="AH50" i="5"/>
  <c r="AG50" i="5"/>
  <c r="AF50" i="5"/>
  <c r="AI50" i="5" s="1"/>
  <c r="AC50" i="5"/>
  <c r="Z50" i="5"/>
  <c r="Y50" i="5"/>
  <c r="W50" i="5"/>
  <c r="V50" i="5"/>
  <c r="AB50" i="5" s="1"/>
  <c r="U50" i="5"/>
  <c r="AA50" i="5" s="1"/>
  <c r="T50" i="5"/>
  <c r="S50" i="5"/>
  <c r="R50" i="5"/>
  <c r="X50" i="5" s="1"/>
  <c r="O50" i="5"/>
  <c r="J50" i="5"/>
  <c r="I50" i="5"/>
  <c r="H50" i="5"/>
  <c r="N50" i="5" s="1"/>
  <c r="G50" i="5"/>
  <c r="M50" i="5" s="1"/>
  <c r="F50" i="5"/>
  <c r="L50" i="5" s="1"/>
  <c r="E50" i="5"/>
  <c r="K50" i="5" s="1"/>
  <c r="D50" i="5"/>
  <c r="C50" i="5"/>
  <c r="B50" i="5"/>
  <c r="AK49" i="5"/>
  <c r="AH49" i="5"/>
  <c r="AG49" i="5"/>
  <c r="AJ49" i="5" s="1"/>
  <c r="AF49" i="5"/>
  <c r="AI49" i="5" s="1"/>
  <c r="AL49" i="5" s="1"/>
  <c r="F49" i="6" s="1"/>
  <c r="Z49" i="5"/>
  <c r="X49" i="5"/>
  <c r="W49" i="5"/>
  <c r="AC49" i="5" s="1"/>
  <c r="V49" i="5"/>
  <c r="AB49" i="5" s="1"/>
  <c r="U49" i="5"/>
  <c r="AA49" i="5" s="1"/>
  <c r="T49" i="5"/>
  <c r="S49" i="5"/>
  <c r="Y49" i="5" s="1"/>
  <c r="R49" i="5"/>
  <c r="O49" i="5"/>
  <c r="N49" i="5"/>
  <c r="L49" i="5"/>
  <c r="J49" i="5"/>
  <c r="H49" i="5"/>
  <c r="G49" i="5"/>
  <c r="M49" i="5" s="1"/>
  <c r="F49" i="5"/>
  <c r="E49" i="5"/>
  <c r="K49" i="5" s="1"/>
  <c r="D49" i="5"/>
  <c r="C49" i="5"/>
  <c r="I49" i="5" s="1"/>
  <c r="P49" i="5" s="1"/>
  <c r="B49" i="5"/>
  <c r="AJ48" i="5"/>
  <c r="AH48" i="5"/>
  <c r="AK48" i="5" s="1"/>
  <c r="AG48" i="5"/>
  <c r="AF48" i="5"/>
  <c r="AI48" i="5" s="1"/>
  <c r="AC48" i="5"/>
  <c r="AA48" i="5"/>
  <c r="Z48" i="5"/>
  <c r="Y48" i="5"/>
  <c r="W48" i="5"/>
  <c r="V48" i="5"/>
  <c r="AB48" i="5" s="1"/>
  <c r="U48" i="5"/>
  <c r="T48" i="5"/>
  <c r="S48" i="5"/>
  <c r="R48" i="5"/>
  <c r="X48" i="5" s="1"/>
  <c r="AD48" i="5" s="1"/>
  <c r="O48" i="5"/>
  <c r="P48" i="5" s="1"/>
  <c r="N48" i="5"/>
  <c r="M48" i="5"/>
  <c r="K48" i="5"/>
  <c r="J48" i="5"/>
  <c r="I48" i="5"/>
  <c r="H48" i="5"/>
  <c r="G48" i="5"/>
  <c r="F48" i="5"/>
  <c r="L48" i="5" s="1"/>
  <c r="E48" i="5"/>
  <c r="D48" i="5"/>
  <c r="C48" i="5"/>
  <c r="B48" i="5"/>
  <c r="AK47" i="5"/>
  <c r="AL47" i="5" s="1"/>
  <c r="F47" i="6" s="1"/>
  <c r="AI47" i="5"/>
  <c r="AH47" i="5"/>
  <c r="AG47" i="5"/>
  <c r="AJ47" i="5" s="1"/>
  <c r="AF47" i="5"/>
  <c r="AC47" i="5"/>
  <c r="AB47" i="5"/>
  <c r="Z47" i="5"/>
  <c r="W47" i="5"/>
  <c r="V47" i="5"/>
  <c r="U47" i="5"/>
  <c r="AA47" i="5" s="1"/>
  <c r="T47" i="5"/>
  <c r="S47" i="5"/>
  <c r="Y47" i="5" s="1"/>
  <c r="R47" i="5"/>
  <c r="X47" i="5" s="1"/>
  <c r="AD47" i="5" s="1"/>
  <c r="O47" i="5"/>
  <c r="M47" i="5"/>
  <c r="P47" i="5" s="1"/>
  <c r="L47" i="5"/>
  <c r="J47" i="5"/>
  <c r="H47" i="5"/>
  <c r="N47" i="5" s="1"/>
  <c r="G47" i="5"/>
  <c r="F47" i="5"/>
  <c r="E47" i="5"/>
  <c r="K47" i="5" s="1"/>
  <c r="D47" i="5"/>
  <c r="C47" i="5"/>
  <c r="I47" i="5" s="1"/>
  <c r="B47" i="5"/>
  <c r="AM46" i="5"/>
  <c r="G46" i="6" s="1"/>
  <c r="G44" i="8" s="1"/>
  <c r="AJ46" i="5"/>
  <c r="AH46" i="5"/>
  <c r="AK46" i="5" s="1"/>
  <c r="AL46" i="5" s="1"/>
  <c r="F46" i="6" s="1"/>
  <c r="AG46" i="5"/>
  <c r="AF46" i="5"/>
  <c r="AI46" i="5" s="1"/>
  <c r="Y46" i="5"/>
  <c r="W46" i="5"/>
  <c r="AC46" i="5" s="1"/>
  <c r="V46" i="5"/>
  <c r="AB46" i="5" s="1"/>
  <c r="U46" i="5"/>
  <c r="AA46" i="5" s="1"/>
  <c r="T46" i="5"/>
  <c r="Z46" i="5" s="1"/>
  <c r="S46" i="5"/>
  <c r="R46" i="5"/>
  <c r="X46" i="5" s="1"/>
  <c r="AD46" i="5" s="1"/>
  <c r="O46" i="5"/>
  <c r="I46" i="5"/>
  <c r="H46" i="5"/>
  <c r="N46" i="5" s="1"/>
  <c r="G46" i="5"/>
  <c r="M46" i="5" s="1"/>
  <c r="F46" i="5"/>
  <c r="L46" i="5" s="1"/>
  <c r="E46" i="5"/>
  <c r="K46" i="5" s="1"/>
  <c r="D46" i="5"/>
  <c r="J46" i="5" s="1"/>
  <c r="C46" i="5"/>
  <c r="B46" i="5"/>
  <c r="AK45" i="5"/>
  <c r="AH45" i="5"/>
  <c r="AG45" i="5"/>
  <c r="AJ45" i="5" s="1"/>
  <c r="AF45" i="5"/>
  <c r="AI45" i="5" s="1"/>
  <c r="AL45" i="5" s="1"/>
  <c r="F45" i="6" s="1"/>
  <c r="AC45" i="5"/>
  <c r="AD45" i="5" s="1"/>
  <c r="AB45" i="5"/>
  <c r="AA45" i="5"/>
  <c r="Z45" i="5"/>
  <c r="Y45" i="5"/>
  <c r="X45" i="5"/>
  <c r="W45" i="5"/>
  <c r="V45" i="5"/>
  <c r="U45" i="5"/>
  <c r="T45" i="5"/>
  <c r="S45" i="5"/>
  <c r="R45" i="5"/>
  <c r="O45" i="5"/>
  <c r="N45" i="5"/>
  <c r="M45" i="5"/>
  <c r="L45" i="5"/>
  <c r="P45" i="5" s="1"/>
  <c r="K45" i="5"/>
  <c r="J45" i="5"/>
  <c r="I45" i="5"/>
  <c r="H45" i="5"/>
  <c r="G45" i="5"/>
  <c r="F45" i="5"/>
  <c r="E45" i="5"/>
  <c r="D45" i="5"/>
  <c r="C45" i="5"/>
  <c r="B45" i="5"/>
  <c r="AK44" i="5"/>
  <c r="AJ44" i="5"/>
  <c r="AI44" i="5"/>
  <c r="AL44" i="5" s="1"/>
  <c r="F44" i="6" s="1"/>
  <c r="AH44" i="5"/>
  <c r="AG44" i="5"/>
  <c r="AF44" i="5"/>
  <c r="X44" i="5"/>
  <c r="AD44" i="5" s="1"/>
  <c r="W44" i="5"/>
  <c r="AC44" i="5" s="1"/>
  <c r="V44" i="5"/>
  <c r="AB44" i="5" s="1"/>
  <c r="U44" i="5"/>
  <c r="AA44" i="5" s="1"/>
  <c r="T44" i="5"/>
  <c r="Z44" i="5" s="1"/>
  <c r="S44" i="5"/>
  <c r="Y44" i="5" s="1"/>
  <c r="R44" i="5"/>
  <c r="O44" i="5"/>
  <c r="N44" i="5"/>
  <c r="P44" i="5" s="1"/>
  <c r="H44" i="5"/>
  <c r="G44" i="5"/>
  <c r="M44" i="5" s="1"/>
  <c r="F44" i="5"/>
  <c r="L44" i="5" s="1"/>
  <c r="E44" i="5"/>
  <c r="K44" i="5" s="1"/>
  <c r="D44" i="5"/>
  <c r="J44" i="5" s="1"/>
  <c r="C44" i="5"/>
  <c r="I44" i="5" s="1"/>
  <c r="B44" i="5"/>
  <c r="AL43" i="5"/>
  <c r="F43" i="6" s="1"/>
  <c r="AK43" i="5"/>
  <c r="AH43" i="5"/>
  <c r="AG43" i="5"/>
  <c r="AJ43" i="5" s="1"/>
  <c r="AF43" i="5"/>
  <c r="AI43" i="5" s="1"/>
  <c r="AC43" i="5"/>
  <c r="AA43" i="5"/>
  <c r="Z43" i="5"/>
  <c r="Y43" i="5"/>
  <c r="X43" i="5"/>
  <c r="W43" i="5"/>
  <c r="V43" i="5"/>
  <c r="AB43" i="5" s="1"/>
  <c r="U43" i="5"/>
  <c r="T43" i="5"/>
  <c r="S43" i="5"/>
  <c r="R43" i="5"/>
  <c r="O43" i="5"/>
  <c r="N43" i="5"/>
  <c r="L43" i="5"/>
  <c r="K43" i="5"/>
  <c r="J43" i="5"/>
  <c r="I43" i="5"/>
  <c r="H43" i="5"/>
  <c r="G43" i="5"/>
  <c r="M43" i="5" s="1"/>
  <c r="P43" i="5" s="1"/>
  <c r="F43" i="5"/>
  <c r="E43" i="5"/>
  <c r="D43" i="5"/>
  <c r="C43" i="5"/>
  <c r="B43" i="5"/>
  <c r="AL42" i="5"/>
  <c r="F42" i="6" s="1"/>
  <c r="AK42" i="5"/>
  <c r="AJ42" i="5"/>
  <c r="AI42" i="5"/>
  <c r="AH42" i="5"/>
  <c r="AG42" i="5"/>
  <c r="AF42" i="5"/>
  <c r="X42" i="5"/>
  <c r="W42" i="5"/>
  <c r="AC42" i="5" s="1"/>
  <c r="V42" i="5"/>
  <c r="AB42" i="5" s="1"/>
  <c r="U42" i="5"/>
  <c r="AA42" i="5" s="1"/>
  <c r="T42" i="5"/>
  <c r="Z42" i="5" s="1"/>
  <c r="S42" i="5"/>
  <c r="Y42" i="5" s="1"/>
  <c r="R42" i="5"/>
  <c r="Q42" i="5"/>
  <c r="C42" i="6" s="1"/>
  <c r="C40" i="8" s="1"/>
  <c r="P42" i="5"/>
  <c r="B42" i="6" s="1"/>
  <c r="O42" i="5"/>
  <c r="N42" i="5"/>
  <c r="H42" i="5"/>
  <c r="G42" i="5"/>
  <c r="M42" i="5" s="1"/>
  <c r="F42" i="5"/>
  <c r="L42" i="5" s="1"/>
  <c r="E42" i="5"/>
  <c r="K42" i="5" s="1"/>
  <c r="D42" i="5"/>
  <c r="J42" i="5" s="1"/>
  <c r="C42" i="5"/>
  <c r="I42" i="5" s="1"/>
  <c r="B42" i="5"/>
  <c r="AL41" i="5"/>
  <c r="F41" i="6" s="1"/>
  <c r="AH41" i="5"/>
  <c r="AK41" i="5" s="1"/>
  <c r="AG41" i="5"/>
  <c r="AJ41" i="5" s="1"/>
  <c r="AF41" i="5"/>
  <c r="AI41" i="5" s="1"/>
  <c r="AA41" i="5"/>
  <c r="Z41" i="5"/>
  <c r="Y41" i="5"/>
  <c r="X41" i="5"/>
  <c r="W41" i="5"/>
  <c r="AC41" i="5" s="1"/>
  <c r="V41" i="5"/>
  <c r="AB41" i="5" s="1"/>
  <c r="U41" i="5"/>
  <c r="T41" i="5"/>
  <c r="S41" i="5"/>
  <c r="R41" i="5"/>
  <c r="Q41" i="5"/>
  <c r="C41" i="6" s="1"/>
  <c r="C39" i="8" s="1"/>
  <c r="P41" i="5"/>
  <c r="B41" i="6" s="1"/>
  <c r="O41" i="5"/>
  <c r="N41" i="5"/>
  <c r="K41" i="5"/>
  <c r="J41" i="5"/>
  <c r="I41" i="5"/>
  <c r="H41" i="5"/>
  <c r="G41" i="5"/>
  <c r="M41" i="5" s="1"/>
  <c r="F41" i="5"/>
  <c r="L41" i="5" s="1"/>
  <c r="E41" i="5"/>
  <c r="D41" i="5"/>
  <c r="C41" i="5"/>
  <c r="B41" i="5"/>
  <c r="AK40" i="5"/>
  <c r="AH40" i="5"/>
  <c r="AG40" i="5"/>
  <c r="AJ40" i="5" s="1"/>
  <c r="AF40" i="5"/>
  <c r="AI40" i="5" s="1"/>
  <c r="AA40" i="5"/>
  <c r="Y40" i="5"/>
  <c r="X40" i="5"/>
  <c r="W40" i="5"/>
  <c r="AC40" i="5" s="1"/>
  <c r="AD40" i="5" s="1"/>
  <c r="V40" i="5"/>
  <c r="AB40" i="5" s="1"/>
  <c r="U40" i="5"/>
  <c r="T40" i="5"/>
  <c r="Z40" i="5" s="1"/>
  <c r="S40" i="5"/>
  <c r="R40" i="5"/>
  <c r="O40" i="5"/>
  <c r="M40" i="5"/>
  <c r="K40" i="5"/>
  <c r="I40" i="5"/>
  <c r="H40" i="5"/>
  <c r="N40" i="5" s="1"/>
  <c r="G40" i="5"/>
  <c r="F40" i="5"/>
  <c r="L40" i="5" s="1"/>
  <c r="E40" i="5"/>
  <c r="D40" i="5"/>
  <c r="J40" i="5" s="1"/>
  <c r="C40" i="5"/>
  <c r="B40" i="5"/>
  <c r="AK39" i="5"/>
  <c r="AH39" i="5"/>
  <c r="AG39" i="5"/>
  <c r="AJ39" i="5" s="1"/>
  <c r="AF39" i="5"/>
  <c r="AI39" i="5" s="1"/>
  <c r="AL39" i="5" s="1"/>
  <c r="F39" i="6" s="1"/>
  <c r="AC39" i="5"/>
  <c r="AB39" i="5"/>
  <c r="AD39" i="5" s="1"/>
  <c r="AA39" i="5"/>
  <c r="Z39" i="5"/>
  <c r="Y39" i="5"/>
  <c r="X39" i="5"/>
  <c r="W39" i="5"/>
  <c r="V39" i="5"/>
  <c r="U39" i="5"/>
  <c r="T39" i="5"/>
  <c r="S39" i="5"/>
  <c r="R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AK38" i="5"/>
  <c r="AL38" i="5" s="1"/>
  <c r="F38" i="6" s="1"/>
  <c r="AJ38" i="5"/>
  <c r="AI38" i="5"/>
  <c r="AH38" i="5"/>
  <c r="AG38" i="5"/>
  <c r="AF38" i="5"/>
  <c r="X38" i="5"/>
  <c r="W38" i="5"/>
  <c r="AC38" i="5" s="1"/>
  <c r="V38" i="5"/>
  <c r="AB38" i="5" s="1"/>
  <c r="U38" i="5"/>
  <c r="AA38" i="5" s="1"/>
  <c r="T38" i="5"/>
  <c r="Z38" i="5" s="1"/>
  <c r="S38" i="5"/>
  <c r="Y38" i="5" s="1"/>
  <c r="R38" i="5"/>
  <c r="O38" i="5"/>
  <c r="H38" i="5"/>
  <c r="N38" i="5" s="1"/>
  <c r="G38" i="5"/>
  <c r="M38" i="5" s="1"/>
  <c r="F38" i="5"/>
  <c r="L38" i="5" s="1"/>
  <c r="E38" i="5"/>
  <c r="K38" i="5" s="1"/>
  <c r="D38" i="5"/>
  <c r="J38" i="5" s="1"/>
  <c r="C38" i="5"/>
  <c r="I38" i="5" s="1"/>
  <c r="B38" i="5"/>
  <c r="AK37" i="5"/>
  <c r="AH37" i="5"/>
  <c r="AG37" i="5"/>
  <c r="AJ37" i="5" s="1"/>
  <c r="AF37" i="5"/>
  <c r="AI37" i="5" s="1"/>
  <c r="AL37" i="5" s="1"/>
  <c r="F37" i="6" s="1"/>
  <c r="AC37" i="5"/>
  <c r="AB37" i="5"/>
  <c r="AA37" i="5"/>
  <c r="Z37" i="5"/>
  <c r="Y37" i="5"/>
  <c r="X37" i="5"/>
  <c r="W37" i="5"/>
  <c r="V37" i="5"/>
  <c r="U37" i="5"/>
  <c r="T37" i="5"/>
  <c r="S37" i="5"/>
  <c r="R37" i="5"/>
  <c r="O37" i="5"/>
  <c r="K37" i="5"/>
  <c r="J37" i="5"/>
  <c r="I37" i="5"/>
  <c r="H37" i="5"/>
  <c r="N37" i="5" s="1"/>
  <c r="G37" i="5"/>
  <c r="M37" i="5" s="1"/>
  <c r="F37" i="5"/>
  <c r="L37" i="5" s="1"/>
  <c r="E37" i="5"/>
  <c r="D37" i="5"/>
  <c r="C37" i="5"/>
  <c r="B37" i="5"/>
  <c r="AK36" i="5"/>
  <c r="AH36" i="5"/>
  <c r="AG36" i="5"/>
  <c r="AJ36" i="5" s="1"/>
  <c r="AF36" i="5"/>
  <c r="AI36" i="5" s="1"/>
  <c r="AL36" i="5" s="1"/>
  <c r="F36" i="6" s="1"/>
  <c r="AA36" i="5"/>
  <c r="X36" i="5"/>
  <c r="W36" i="5"/>
  <c r="AC36" i="5" s="1"/>
  <c r="AD36" i="5" s="1"/>
  <c r="V36" i="5"/>
  <c r="AB36" i="5" s="1"/>
  <c r="U36" i="5"/>
  <c r="T36" i="5"/>
  <c r="Z36" i="5" s="1"/>
  <c r="S36" i="5"/>
  <c r="Y36" i="5" s="1"/>
  <c r="R36" i="5"/>
  <c r="O36" i="5"/>
  <c r="N36" i="5"/>
  <c r="M36" i="5"/>
  <c r="K36" i="5"/>
  <c r="H36" i="5"/>
  <c r="G36" i="5"/>
  <c r="F36" i="5"/>
  <c r="L36" i="5" s="1"/>
  <c r="E36" i="5"/>
  <c r="D36" i="5"/>
  <c r="J36" i="5" s="1"/>
  <c r="P36" i="5" s="1"/>
  <c r="C36" i="5"/>
  <c r="I36" i="5" s="1"/>
  <c r="B36" i="5"/>
  <c r="AK35" i="5"/>
  <c r="AI35" i="5"/>
  <c r="AL35" i="5" s="1"/>
  <c r="F35" i="6" s="1"/>
  <c r="AH35" i="5"/>
  <c r="AG35" i="5"/>
  <c r="AJ35" i="5" s="1"/>
  <c r="AF35" i="5"/>
  <c r="AA35" i="5"/>
  <c r="Z35" i="5"/>
  <c r="X35" i="5"/>
  <c r="AD35" i="5" s="1"/>
  <c r="W35" i="5"/>
  <c r="AC35" i="5" s="1"/>
  <c r="V35" i="5"/>
  <c r="AB35" i="5" s="1"/>
  <c r="U35" i="5"/>
  <c r="T35" i="5"/>
  <c r="S35" i="5"/>
  <c r="Y35" i="5" s="1"/>
  <c r="R35" i="5"/>
  <c r="O35" i="5"/>
  <c r="J35" i="5"/>
  <c r="H35" i="5"/>
  <c r="N35" i="5" s="1"/>
  <c r="G35" i="5"/>
  <c r="M35" i="5" s="1"/>
  <c r="F35" i="5"/>
  <c r="L35" i="5" s="1"/>
  <c r="E35" i="5"/>
  <c r="K35" i="5" s="1"/>
  <c r="D35" i="5"/>
  <c r="C35" i="5"/>
  <c r="I35" i="5" s="1"/>
  <c r="B35" i="5"/>
  <c r="AK34" i="5"/>
  <c r="AH34" i="5"/>
  <c r="AG34" i="5"/>
  <c r="AJ34" i="5" s="1"/>
  <c r="AF34" i="5"/>
  <c r="AI34" i="5" s="1"/>
  <c r="AL34" i="5" s="1"/>
  <c r="F34" i="6" s="1"/>
  <c r="AA34" i="5"/>
  <c r="Y34" i="5"/>
  <c r="X34" i="5"/>
  <c r="W34" i="5"/>
  <c r="AC34" i="5" s="1"/>
  <c r="V34" i="5"/>
  <c r="AB34" i="5" s="1"/>
  <c r="U34" i="5"/>
  <c r="T34" i="5"/>
  <c r="Z34" i="5" s="1"/>
  <c r="S34" i="5"/>
  <c r="R34" i="5"/>
  <c r="O34" i="5"/>
  <c r="I34" i="5"/>
  <c r="H34" i="5"/>
  <c r="N34" i="5" s="1"/>
  <c r="G34" i="5"/>
  <c r="M34" i="5" s="1"/>
  <c r="F34" i="5"/>
  <c r="L34" i="5" s="1"/>
  <c r="E34" i="5"/>
  <c r="K34" i="5" s="1"/>
  <c r="D34" i="5"/>
  <c r="J34" i="5" s="1"/>
  <c r="C34" i="5"/>
  <c r="B34" i="5"/>
  <c r="AK33" i="5"/>
  <c r="AI33" i="5"/>
  <c r="AL33" i="5" s="1"/>
  <c r="F33" i="6" s="1"/>
  <c r="AH33" i="5"/>
  <c r="AG33" i="5"/>
  <c r="AJ33" i="5" s="1"/>
  <c r="AF33" i="5"/>
  <c r="AC33" i="5"/>
  <c r="Z33" i="5"/>
  <c r="X33" i="5"/>
  <c r="W33" i="5"/>
  <c r="V33" i="5"/>
  <c r="AB33" i="5" s="1"/>
  <c r="U33" i="5"/>
  <c r="AA33" i="5" s="1"/>
  <c r="T33" i="5"/>
  <c r="S33" i="5"/>
  <c r="Y33" i="5" s="1"/>
  <c r="R33" i="5"/>
  <c r="O33" i="5"/>
  <c r="N33" i="5"/>
  <c r="M33" i="5"/>
  <c r="J33" i="5"/>
  <c r="H33" i="5"/>
  <c r="G33" i="5"/>
  <c r="F33" i="5"/>
  <c r="L33" i="5" s="1"/>
  <c r="E33" i="5"/>
  <c r="K33" i="5" s="1"/>
  <c r="D33" i="5"/>
  <c r="C33" i="5"/>
  <c r="I33" i="5" s="1"/>
  <c r="B33" i="5"/>
  <c r="AL32" i="5"/>
  <c r="F32" i="6" s="1"/>
  <c r="AK32" i="5"/>
  <c r="AJ32" i="5"/>
  <c r="AI32" i="5"/>
  <c r="AH32" i="5"/>
  <c r="AG32" i="5"/>
  <c r="AF32" i="5"/>
  <c r="X32" i="5"/>
  <c r="W32" i="5"/>
  <c r="AC32" i="5" s="1"/>
  <c r="V32" i="5"/>
  <c r="AB32" i="5" s="1"/>
  <c r="U32" i="5"/>
  <c r="AA32" i="5" s="1"/>
  <c r="T32" i="5"/>
  <c r="Z32" i="5" s="1"/>
  <c r="S32" i="5"/>
  <c r="Y32" i="5" s="1"/>
  <c r="R32" i="5"/>
  <c r="O32" i="5"/>
  <c r="H32" i="5"/>
  <c r="N32" i="5" s="1"/>
  <c r="G32" i="5"/>
  <c r="M32" i="5" s="1"/>
  <c r="F32" i="5"/>
  <c r="L32" i="5" s="1"/>
  <c r="E32" i="5"/>
  <c r="K32" i="5" s="1"/>
  <c r="D32" i="5"/>
  <c r="J32" i="5" s="1"/>
  <c r="C32" i="5"/>
  <c r="I32" i="5" s="1"/>
  <c r="B32" i="5"/>
  <c r="AK31" i="5"/>
  <c r="AH31" i="5"/>
  <c r="AG31" i="5"/>
  <c r="AJ31" i="5" s="1"/>
  <c r="AF31" i="5"/>
  <c r="AI31" i="5" s="1"/>
  <c r="AB31" i="5"/>
  <c r="AA31" i="5"/>
  <c r="Z31" i="5"/>
  <c r="Y31" i="5"/>
  <c r="X31" i="5"/>
  <c r="W31" i="5"/>
  <c r="AC31" i="5" s="1"/>
  <c r="V31" i="5"/>
  <c r="U31" i="5"/>
  <c r="T31" i="5"/>
  <c r="S31" i="5"/>
  <c r="R31" i="5"/>
  <c r="O31" i="5"/>
  <c r="N31" i="5"/>
  <c r="L31" i="5"/>
  <c r="K31" i="5"/>
  <c r="J31" i="5"/>
  <c r="I31" i="5"/>
  <c r="H31" i="5"/>
  <c r="G31" i="5"/>
  <c r="M31" i="5" s="1"/>
  <c r="F31" i="5"/>
  <c r="E31" i="5"/>
  <c r="D31" i="5"/>
  <c r="C31" i="5"/>
  <c r="B31" i="5"/>
  <c r="AK30" i="5"/>
  <c r="AL30" i="5" s="1"/>
  <c r="F30" i="6" s="1"/>
  <c r="AJ30" i="5"/>
  <c r="AI30" i="5"/>
  <c r="AH30" i="5"/>
  <c r="AG30" i="5"/>
  <c r="AF30" i="5"/>
  <c r="W30" i="5"/>
  <c r="AC30" i="5" s="1"/>
  <c r="V30" i="5"/>
  <c r="AB30" i="5" s="1"/>
  <c r="U30" i="5"/>
  <c r="AA30" i="5" s="1"/>
  <c r="T30" i="5"/>
  <c r="Z30" i="5" s="1"/>
  <c r="S30" i="5"/>
  <c r="Y30" i="5" s="1"/>
  <c r="R30" i="5"/>
  <c r="X30" i="5" s="1"/>
  <c r="AD30" i="5" s="1"/>
  <c r="O30" i="5"/>
  <c r="N30" i="5"/>
  <c r="M30" i="5"/>
  <c r="P30" i="5" s="1"/>
  <c r="I30" i="5"/>
  <c r="H30" i="5"/>
  <c r="G30" i="5"/>
  <c r="F30" i="5"/>
  <c r="L30" i="5" s="1"/>
  <c r="E30" i="5"/>
  <c r="K30" i="5" s="1"/>
  <c r="D30" i="5"/>
  <c r="J30" i="5" s="1"/>
  <c r="C30" i="5"/>
  <c r="B30" i="5"/>
  <c r="AK29" i="5"/>
  <c r="AI29" i="5"/>
  <c r="AL29" i="5" s="1"/>
  <c r="F29" i="6" s="1"/>
  <c r="AH29" i="5"/>
  <c r="AG29" i="5"/>
  <c r="AJ29" i="5" s="1"/>
  <c r="AF29" i="5"/>
  <c r="Z29" i="5"/>
  <c r="X29" i="5"/>
  <c r="W29" i="5"/>
  <c r="AC29" i="5" s="1"/>
  <c r="V29" i="5"/>
  <c r="AB29" i="5" s="1"/>
  <c r="U29" i="5"/>
  <c r="AA29" i="5" s="1"/>
  <c r="T29" i="5"/>
  <c r="S29" i="5"/>
  <c r="Y29" i="5" s="1"/>
  <c r="R29" i="5"/>
  <c r="O29" i="5"/>
  <c r="L29" i="5"/>
  <c r="J29" i="5"/>
  <c r="I29" i="5"/>
  <c r="H29" i="5"/>
  <c r="N29" i="5" s="1"/>
  <c r="G29" i="5"/>
  <c r="M29" i="5" s="1"/>
  <c r="F29" i="5"/>
  <c r="E29" i="5"/>
  <c r="K29" i="5" s="1"/>
  <c r="D29" i="5"/>
  <c r="C29" i="5"/>
  <c r="B29" i="5"/>
  <c r="AH28" i="5"/>
  <c r="AK28" i="5" s="1"/>
  <c r="AG28" i="5"/>
  <c r="AJ28" i="5" s="1"/>
  <c r="AF28" i="5"/>
  <c r="AI28" i="5" s="1"/>
  <c r="AD28" i="5"/>
  <c r="AC28" i="5"/>
  <c r="AA28" i="5"/>
  <c r="Y28" i="5"/>
  <c r="X28" i="5"/>
  <c r="W28" i="5"/>
  <c r="V28" i="5"/>
  <c r="AB28" i="5" s="1"/>
  <c r="U28" i="5"/>
  <c r="T28" i="5"/>
  <c r="Z28" i="5" s="1"/>
  <c r="S28" i="5"/>
  <c r="R28" i="5"/>
  <c r="O28" i="5"/>
  <c r="K28" i="5"/>
  <c r="I28" i="5"/>
  <c r="H28" i="5"/>
  <c r="N28" i="5" s="1"/>
  <c r="G28" i="5"/>
  <c r="M28" i="5" s="1"/>
  <c r="F28" i="5"/>
  <c r="L28" i="5" s="1"/>
  <c r="E28" i="5"/>
  <c r="D28" i="5"/>
  <c r="J28" i="5" s="1"/>
  <c r="C28" i="5"/>
  <c r="B28" i="5"/>
  <c r="AK27" i="5"/>
  <c r="AI27" i="5"/>
  <c r="AL27" i="5" s="1"/>
  <c r="F27" i="6" s="1"/>
  <c r="AH27" i="5"/>
  <c r="AG27" i="5"/>
  <c r="AJ27" i="5" s="1"/>
  <c r="AF27" i="5"/>
  <c r="AA27" i="5"/>
  <c r="Z27" i="5"/>
  <c r="X27" i="5"/>
  <c r="W27" i="5"/>
  <c r="AC27" i="5" s="1"/>
  <c r="V27" i="5"/>
  <c r="AB27" i="5" s="1"/>
  <c r="AD27" i="5" s="1"/>
  <c r="U27" i="5"/>
  <c r="T27" i="5"/>
  <c r="S27" i="5"/>
  <c r="Y27" i="5" s="1"/>
  <c r="R27" i="5"/>
  <c r="O27" i="5"/>
  <c r="N27" i="5"/>
  <c r="K27" i="5"/>
  <c r="J27" i="5"/>
  <c r="H27" i="5"/>
  <c r="G27" i="5"/>
  <c r="M27" i="5" s="1"/>
  <c r="F27" i="5"/>
  <c r="L27" i="5" s="1"/>
  <c r="E27" i="5"/>
  <c r="D27" i="5"/>
  <c r="C27" i="5"/>
  <c r="I27" i="5" s="1"/>
  <c r="B27" i="5"/>
  <c r="AK26" i="5"/>
  <c r="AL26" i="5" s="1"/>
  <c r="F26" i="6" s="1"/>
  <c r="AJ26" i="5"/>
  <c r="AI26" i="5"/>
  <c r="AH26" i="5"/>
  <c r="AG26" i="5"/>
  <c r="AF26" i="5"/>
  <c r="AA26" i="5"/>
  <c r="Y26" i="5"/>
  <c r="X26" i="5"/>
  <c r="AD26" i="5" s="1"/>
  <c r="W26" i="5"/>
  <c r="AC26" i="5" s="1"/>
  <c r="V26" i="5"/>
  <c r="AB26" i="5" s="1"/>
  <c r="U26" i="5"/>
  <c r="T26" i="5"/>
  <c r="Z26" i="5" s="1"/>
  <c r="S26" i="5"/>
  <c r="R26" i="5"/>
  <c r="O26" i="5"/>
  <c r="H26" i="5"/>
  <c r="N26" i="5" s="1"/>
  <c r="G26" i="5"/>
  <c r="M26" i="5" s="1"/>
  <c r="F26" i="5"/>
  <c r="L26" i="5" s="1"/>
  <c r="E26" i="5"/>
  <c r="K26" i="5" s="1"/>
  <c r="D26" i="5"/>
  <c r="J26" i="5" s="1"/>
  <c r="C26" i="5"/>
  <c r="I26" i="5" s="1"/>
  <c r="B26" i="5"/>
  <c r="AK25" i="5"/>
  <c r="AH25" i="5"/>
  <c r="AG25" i="5"/>
  <c r="AJ25" i="5" s="1"/>
  <c r="AF25" i="5"/>
  <c r="AI25" i="5" s="1"/>
  <c r="AL25" i="5" s="1"/>
  <c r="F25" i="6" s="1"/>
  <c r="AC25" i="5"/>
  <c r="AB25" i="5"/>
  <c r="AA25" i="5"/>
  <c r="Z25" i="5"/>
  <c r="Y25" i="5"/>
  <c r="X25" i="5"/>
  <c r="AD25" i="5" s="1"/>
  <c r="W25" i="5"/>
  <c r="V25" i="5"/>
  <c r="U25" i="5"/>
  <c r="T25" i="5"/>
  <c r="S25" i="5"/>
  <c r="R25" i="5"/>
  <c r="O25" i="5"/>
  <c r="M25" i="5"/>
  <c r="L25" i="5"/>
  <c r="K25" i="5"/>
  <c r="J25" i="5"/>
  <c r="I25" i="5"/>
  <c r="H25" i="5"/>
  <c r="N25" i="5" s="1"/>
  <c r="G25" i="5"/>
  <c r="F25" i="5"/>
  <c r="E25" i="5"/>
  <c r="D25" i="5"/>
  <c r="C25" i="5"/>
  <c r="B25" i="5"/>
  <c r="AK24" i="5"/>
  <c r="AI24" i="5"/>
  <c r="AL24" i="5" s="1"/>
  <c r="F24" i="6" s="1"/>
  <c r="AH24" i="5"/>
  <c r="AG24" i="5"/>
  <c r="AJ24" i="5" s="1"/>
  <c r="AF24" i="5"/>
  <c r="W24" i="5"/>
  <c r="AC24" i="5" s="1"/>
  <c r="V24" i="5"/>
  <c r="AB24" i="5" s="1"/>
  <c r="U24" i="5"/>
  <c r="AA24" i="5" s="1"/>
  <c r="T24" i="5"/>
  <c r="Z24" i="5" s="1"/>
  <c r="S24" i="5"/>
  <c r="Y24" i="5" s="1"/>
  <c r="R24" i="5"/>
  <c r="X24" i="5" s="1"/>
  <c r="AD24" i="5" s="1"/>
  <c r="O24" i="5"/>
  <c r="N24" i="5"/>
  <c r="K24" i="5"/>
  <c r="H24" i="5"/>
  <c r="G24" i="5"/>
  <c r="M24" i="5" s="1"/>
  <c r="F24" i="5"/>
  <c r="L24" i="5" s="1"/>
  <c r="E24" i="5"/>
  <c r="D24" i="5"/>
  <c r="J24" i="5" s="1"/>
  <c r="C24" i="5"/>
  <c r="I24" i="5" s="1"/>
  <c r="B24" i="5"/>
  <c r="AK23" i="5"/>
  <c r="AL23" i="5" s="1"/>
  <c r="F23" i="6" s="1"/>
  <c r="AI23" i="5"/>
  <c r="AH23" i="5"/>
  <c r="AG23" i="5"/>
  <c r="AJ23" i="5" s="1"/>
  <c r="AF23" i="5"/>
  <c r="Z23" i="5"/>
  <c r="X23" i="5"/>
  <c r="W23" i="5"/>
  <c r="AC23" i="5" s="1"/>
  <c r="V23" i="5"/>
  <c r="AB23" i="5" s="1"/>
  <c r="U23" i="5"/>
  <c r="AA23" i="5" s="1"/>
  <c r="T23" i="5"/>
  <c r="S23" i="5"/>
  <c r="Y23" i="5" s="1"/>
  <c r="R23" i="5"/>
  <c r="O23" i="5"/>
  <c r="M23" i="5"/>
  <c r="J23" i="5"/>
  <c r="H23" i="5"/>
  <c r="N23" i="5" s="1"/>
  <c r="G23" i="5"/>
  <c r="F23" i="5"/>
  <c r="L23" i="5" s="1"/>
  <c r="E23" i="5"/>
  <c r="K23" i="5" s="1"/>
  <c r="D23" i="5"/>
  <c r="C23" i="5"/>
  <c r="I23" i="5" s="1"/>
  <c r="P23" i="5" s="1"/>
  <c r="B23" i="5"/>
  <c r="AH22" i="5"/>
  <c r="AK22" i="5" s="1"/>
  <c r="AG22" i="5"/>
  <c r="AJ22" i="5" s="1"/>
  <c r="AF22" i="5"/>
  <c r="AI22" i="5" s="1"/>
  <c r="AL22" i="5" s="1"/>
  <c r="F22" i="6" s="1"/>
  <c r="AD22" i="5"/>
  <c r="AC22" i="5"/>
  <c r="AA22" i="5"/>
  <c r="Z22" i="5"/>
  <c r="W22" i="5"/>
  <c r="V22" i="5"/>
  <c r="AB22" i="5" s="1"/>
  <c r="U22" i="5"/>
  <c r="T22" i="5"/>
  <c r="S22" i="5"/>
  <c r="Y22" i="5" s="1"/>
  <c r="R22" i="5"/>
  <c r="X22" i="5" s="1"/>
  <c r="O22" i="5"/>
  <c r="N22" i="5"/>
  <c r="M22" i="5"/>
  <c r="K22" i="5"/>
  <c r="J22" i="5"/>
  <c r="I22" i="5"/>
  <c r="H22" i="5"/>
  <c r="G22" i="5"/>
  <c r="F22" i="5"/>
  <c r="L22" i="5" s="1"/>
  <c r="E22" i="5"/>
  <c r="D22" i="5"/>
  <c r="C22" i="5"/>
  <c r="B22" i="5"/>
  <c r="AH21" i="5"/>
  <c r="AK21" i="5" s="1"/>
  <c r="AG21" i="5"/>
  <c r="AJ21" i="5" s="1"/>
  <c r="AF21" i="5"/>
  <c r="AI21" i="5" s="1"/>
  <c r="AL21" i="5" s="1"/>
  <c r="F21" i="6" s="1"/>
  <c r="Z21" i="5"/>
  <c r="W21" i="5"/>
  <c r="AC21" i="5" s="1"/>
  <c r="V21" i="5"/>
  <c r="AB21" i="5" s="1"/>
  <c r="U21" i="5"/>
  <c r="AA21" i="5" s="1"/>
  <c r="T21" i="5"/>
  <c r="S21" i="5"/>
  <c r="Y21" i="5" s="1"/>
  <c r="R21" i="5"/>
  <c r="X21" i="5" s="1"/>
  <c r="O21" i="5"/>
  <c r="J21" i="5"/>
  <c r="H21" i="5"/>
  <c r="N21" i="5" s="1"/>
  <c r="G21" i="5"/>
  <c r="M21" i="5" s="1"/>
  <c r="F21" i="5"/>
  <c r="L21" i="5" s="1"/>
  <c r="E21" i="5"/>
  <c r="K21" i="5" s="1"/>
  <c r="D21" i="5"/>
  <c r="C21" i="5"/>
  <c r="I21" i="5" s="1"/>
  <c r="B21" i="5"/>
  <c r="AH20" i="5"/>
  <c r="AK20" i="5" s="1"/>
  <c r="AG20" i="5"/>
  <c r="AJ20" i="5" s="1"/>
  <c r="AF20" i="5"/>
  <c r="AI20" i="5" s="1"/>
  <c r="AA20" i="5"/>
  <c r="Z20" i="5"/>
  <c r="Y20" i="5"/>
  <c r="X20" i="5"/>
  <c r="W20" i="5"/>
  <c r="AC20" i="5" s="1"/>
  <c r="V20" i="5"/>
  <c r="AB20" i="5" s="1"/>
  <c r="U20" i="5"/>
  <c r="T20" i="5"/>
  <c r="S20" i="5"/>
  <c r="R20" i="5"/>
  <c r="O20" i="5"/>
  <c r="K20" i="5"/>
  <c r="J20" i="5"/>
  <c r="I20" i="5"/>
  <c r="H20" i="5"/>
  <c r="N20" i="5" s="1"/>
  <c r="G20" i="5"/>
  <c r="M20" i="5" s="1"/>
  <c r="F20" i="5"/>
  <c r="L20" i="5" s="1"/>
  <c r="E20" i="5"/>
  <c r="D20" i="5"/>
  <c r="C20" i="5"/>
  <c r="B20" i="5"/>
  <c r="AH19" i="5"/>
  <c r="AK19" i="5" s="1"/>
  <c r="AG19" i="5"/>
  <c r="AJ19" i="5" s="1"/>
  <c r="AF19" i="5"/>
  <c r="AI19" i="5" s="1"/>
  <c r="AL19" i="5" s="1"/>
  <c r="F19" i="6" s="1"/>
  <c r="Z19" i="5"/>
  <c r="W19" i="5"/>
  <c r="AC19" i="5" s="1"/>
  <c r="V19" i="5"/>
  <c r="AB19" i="5" s="1"/>
  <c r="U19" i="5"/>
  <c r="AA19" i="5" s="1"/>
  <c r="T19" i="5"/>
  <c r="S19" i="5"/>
  <c r="Y19" i="5" s="1"/>
  <c r="R19" i="5"/>
  <c r="X19" i="5" s="1"/>
  <c r="O19" i="5"/>
  <c r="N19" i="5"/>
  <c r="J19" i="5"/>
  <c r="H19" i="5"/>
  <c r="G19" i="5"/>
  <c r="M19" i="5" s="1"/>
  <c r="F19" i="5"/>
  <c r="L19" i="5" s="1"/>
  <c r="E19" i="5"/>
  <c r="K19" i="5" s="1"/>
  <c r="D19" i="5"/>
  <c r="C19" i="5"/>
  <c r="I19" i="5" s="1"/>
  <c r="P19" i="5" s="1"/>
  <c r="B19" i="5"/>
  <c r="AK18" i="5"/>
  <c r="AL18" i="5" s="1"/>
  <c r="F18" i="6" s="1"/>
  <c r="AI18" i="5"/>
  <c r="AH18" i="5"/>
  <c r="AG18" i="5"/>
  <c r="AJ18" i="5" s="1"/>
  <c r="AF18" i="5"/>
  <c r="Y18" i="5"/>
  <c r="X18" i="5"/>
  <c r="W18" i="5"/>
  <c r="AC18" i="5" s="1"/>
  <c r="V18" i="5"/>
  <c r="AB18" i="5" s="1"/>
  <c r="U18" i="5"/>
  <c r="AA18" i="5" s="1"/>
  <c r="T18" i="5"/>
  <c r="Z18" i="5" s="1"/>
  <c r="S18" i="5"/>
  <c r="R18" i="5"/>
  <c r="O18" i="5"/>
  <c r="N18" i="5"/>
  <c r="H18" i="5"/>
  <c r="G18" i="5"/>
  <c r="M18" i="5" s="1"/>
  <c r="F18" i="5"/>
  <c r="L18" i="5" s="1"/>
  <c r="E18" i="5"/>
  <c r="K18" i="5" s="1"/>
  <c r="D18" i="5"/>
  <c r="J18" i="5" s="1"/>
  <c r="C18" i="5"/>
  <c r="I18" i="5" s="1"/>
  <c r="P18" i="5" s="1"/>
  <c r="B18" i="5"/>
  <c r="AK17" i="5"/>
  <c r="AH17" i="5"/>
  <c r="AG17" i="5"/>
  <c r="AJ17" i="5" s="1"/>
  <c r="AF17" i="5"/>
  <c r="AI17" i="5" s="1"/>
  <c r="AC17" i="5"/>
  <c r="AB17" i="5"/>
  <c r="AA17" i="5"/>
  <c r="Z17" i="5"/>
  <c r="W17" i="5"/>
  <c r="V17" i="5"/>
  <c r="U17" i="5"/>
  <c r="T17" i="5"/>
  <c r="S17" i="5"/>
  <c r="Y17" i="5" s="1"/>
  <c r="R17" i="5"/>
  <c r="X17" i="5" s="1"/>
  <c r="AD17" i="5" s="1"/>
  <c r="P17" i="5"/>
  <c r="Q17" i="5" s="1"/>
  <c r="C17" i="6" s="1"/>
  <c r="C15" i="8" s="1"/>
  <c r="O17" i="5"/>
  <c r="N17" i="5"/>
  <c r="M17" i="5"/>
  <c r="L17" i="5"/>
  <c r="K17" i="5"/>
  <c r="J17" i="5"/>
  <c r="H17" i="5"/>
  <c r="G17" i="5"/>
  <c r="F17" i="5"/>
  <c r="E17" i="5"/>
  <c r="D17" i="5"/>
  <c r="C17" i="5"/>
  <c r="I17" i="5" s="1"/>
  <c r="B17" i="5"/>
  <c r="AJ16" i="5"/>
  <c r="AI16" i="5"/>
  <c r="AH16" i="5"/>
  <c r="AK16" i="5" s="1"/>
  <c r="AL16" i="5" s="1"/>
  <c r="F16" i="6" s="1"/>
  <c r="AG16" i="5"/>
  <c r="AF16" i="5"/>
  <c r="W16" i="5"/>
  <c r="AC16" i="5" s="1"/>
  <c r="V16" i="5"/>
  <c r="AB16" i="5" s="1"/>
  <c r="U16" i="5"/>
  <c r="AA16" i="5" s="1"/>
  <c r="T16" i="5"/>
  <c r="Z16" i="5" s="1"/>
  <c r="S16" i="5"/>
  <c r="Y16" i="5" s="1"/>
  <c r="R16" i="5"/>
  <c r="X16" i="5" s="1"/>
  <c r="O16" i="5"/>
  <c r="J16" i="5"/>
  <c r="H16" i="5"/>
  <c r="N16" i="5" s="1"/>
  <c r="G16" i="5"/>
  <c r="M16" i="5" s="1"/>
  <c r="F16" i="5"/>
  <c r="L16" i="5" s="1"/>
  <c r="E16" i="5"/>
  <c r="K16" i="5" s="1"/>
  <c r="D16" i="5"/>
  <c r="C16" i="5"/>
  <c r="I16" i="5" s="1"/>
  <c r="B16" i="5"/>
  <c r="AH15" i="5"/>
  <c r="AK15" i="5" s="1"/>
  <c r="AG15" i="5"/>
  <c r="AJ15" i="5" s="1"/>
  <c r="AF15" i="5"/>
  <c r="AI15" i="5" s="1"/>
  <c r="AC15" i="5"/>
  <c r="AB15" i="5"/>
  <c r="AD15" i="5" s="1"/>
  <c r="AA15" i="5"/>
  <c r="Z15" i="5"/>
  <c r="Y15" i="5"/>
  <c r="X15" i="5"/>
  <c r="W15" i="5"/>
  <c r="V15" i="5"/>
  <c r="U15" i="5"/>
  <c r="T15" i="5"/>
  <c r="S15" i="5"/>
  <c r="R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I14" i="5"/>
  <c r="AH14" i="5"/>
  <c r="AK14" i="5" s="1"/>
  <c r="AG14" i="5"/>
  <c r="AJ14" i="5" s="1"/>
  <c r="AF14" i="5"/>
  <c r="AC14" i="5"/>
  <c r="W14" i="5"/>
  <c r="V14" i="5"/>
  <c r="AB14" i="5" s="1"/>
  <c r="U14" i="5"/>
  <c r="AA14" i="5" s="1"/>
  <c r="T14" i="5"/>
  <c r="Z14" i="5" s="1"/>
  <c r="S14" i="5"/>
  <c r="Y14" i="5" s="1"/>
  <c r="R14" i="5"/>
  <c r="X14" i="5" s="1"/>
  <c r="AD14" i="5" s="1"/>
  <c r="O14" i="5"/>
  <c r="N14" i="5"/>
  <c r="H14" i="5"/>
  <c r="G14" i="5"/>
  <c r="M14" i="5" s="1"/>
  <c r="F14" i="5"/>
  <c r="L14" i="5" s="1"/>
  <c r="E14" i="5"/>
  <c r="K14" i="5" s="1"/>
  <c r="D14" i="5"/>
  <c r="J14" i="5" s="1"/>
  <c r="P14" i="5" s="1"/>
  <c r="C14" i="5"/>
  <c r="I14" i="5" s="1"/>
  <c r="B14" i="5"/>
  <c r="AK13" i="5"/>
  <c r="AH13" i="5"/>
  <c r="AG13" i="5"/>
  <c r="AJ13" i="5" s="1"/>
  <c r="AF13" i="5"/>
  <c r="AI13" i="5" s="1"/>
  <c r="AL13" i="5" s="1"/>
  <c r="F13" i="6" s="1"/>
  <c r="AB13" i="5"/>
  <c r="AA13" i="5"/>
  <c r="AD13" i="5" s="1"/>
  <c r="Z13" i="5"/>
  <c r="Y13" i="5"/>
  <c r="X13" i="5"/>
  <c r="W13" i="5"/>
  <c r="AC13" i="5" s="1"/>
  <c r="V13" i="5"/>
  <c r="U13" i="5"/>
  <c r="T13" i="5"/>
  <c r="S13" i="5"/>
  <c r="R13" i="5"/>
  <c r="O13" i="5"/>
  <c r="L13" i="5"/>
  <c r="K13" i="5"/>
  <c r="J13" i="5"/>
  <c r="I13" i="5"/>
  <c r="P13" i="5" s="1"/>
  <c r="H13" i="5"/>
  <c r="N13" i="5" s="1"/>
  <c r="G13" i="5"/>
  <c r="M13" i="5" s="1"/>
  <c r="F13" i="5"/>
  <c r="E13" i="5"/>
  <c r="D13" i="5"/>
  <c r="C13" i="5"/>
  <c r="B13" i="5"/>
  <c r="AH12" i="5"/>
  <c r="AK12" i="5" s="1"/>
  <c r="AG12" i="5"/>
  <c r="AJ12" i="5" s="1"/>
  <c r="AF12" i="5"/>
  <c r="AI12" i="5" s="1"/>
  <c r="AL12" i="5" s="1"/>
  <c r="F12" i="6" s="1"/>
  <c r="AE12" i="5"/>
  <c r="E12" i="6" s="1"/>
  <c r="E10" i="8" s="1"/>
  <c r="AD12" i="5"/>
  <c r="AC12" i="5"/>
  <c r="AA12" i="5"/>
  <c r="W12" i="5"/>
  <c r="V12" i="5"/>
  <c r="AB12" i="5" s="1"/>
  <c r="U12" i="5"/>
  <c r="T12" i="5"/>
  <c r="Z12" i="5" s="1"/>
  <c r="S12" i="5"/>
  <c r="Y12" i="5" s="1"/>
  <c r="R12" i="5"/>
  <c r="X12" i="5" s="1"/>
  <c r="O12" i="5"/>
  <c r="N12" i="5"/>
  <c r="M12" i="5"/>
  <c r="K12" i="5"/>
  <c r="J12" i="5"/>
  <c r="P12" i="5" s="1"/>
  <c r="H12" i="5"/>
  <c r="G12" i="5"/>
  <c r="F12" i="5"/>
  <c r="L12" i="5" s="1"/>
  <c r="E12" i="5"/>
  <c r="D12" i="5"/>
  <c r="C12" i="5"/>
  <c r="I12" i="5" s="1"/>
  <c r="B12" i="5"/>
  <c r="AI11" i="5"/>
  <c r="AH11" i="5"/>
  <c r="AK11" i="5" s="1"/>
  <c r="AG11" i="5"/>
  <c r="AJ11" i="5" s="1"/>
  <c r="AF11" i="5"/>
  <c r="AA11" i="5"/>
  <c r="Z11" i="5"/>
  <c r="Y11" i="5"/>
  <c r="W11" i="5"/>
  <c r="AC11" i="5" s="1"/>
  <c r="V11" i="5"/>
  <c r="AB11" i="5" s="1"/>
  <c r="U11" i="5"/>
  <c r="T11" i="5"/>
  <c r="S11" i="5"/>
  <c r="R11" i="5"/>
  <c r="X11" i="5" s="1"/>
  <c r="O11" i="5"/>
  <c r="J11" i="5"/>
  <c r="I11" i="5"/>
  <c r="H11" i="5"/>
  <c r="N11" i="5" s="1"/>
  <c r="G11" i="5"/>
  <c r="M11" i="5" s="1"/>
  <c r="F11" i="5"/>
  <c r="L11" i="5" s="1"/>
  <c r="E11" i="5"/>
  <c r="K11" i="5" s="1"/>
  <c r="D11" i="5"/>
  <c r="C11" i="5"/>
  <c r="B11" i="5"/>
  <c r="AI10" i="5"/>
  <c r="AL10" i="5" s="1"/>
  <c r="F10" i="6" s="1"/>
  <c r="AH10" i="5"/>
  <c r="AK10" i="5" s="1"/>
  <c r="AG10" i="5"/>
  <c r="AJ10" i="5" s="1"/>
  <c r="AF10" i="5"/>
  <c r="AC10" i="5"/>
  <c r="AA10" i="5"/>
  <c r="Z10" i="5"/>
  <c r="Y10" i="5"/>
  <c r="X10" i="5"/>
  <c r="AD10" i="5" s="1"/>
  <c r="W10" i="5"/>
  <c r="V10" i="5"/>
  <c r="AB10" i="5" s="1"/>
  <c r="U10" i="5"/>
  <c r="T10" i="5"/>
  <c r="S10" i="5"/>
  <c r="R10" i="5"/>
  <c r="O10" i="5"/>
  <c r="K10" i="5"/>
  <c r="J10" i="5"/>
  <c r="I10" i="5"/>
  <c r="H10" i="5"/>
  <c r="N10" i="5" s="1"/>
  <c r="G10" i="5"/>
  <c r="M10" i="5" s="1"/>
  <c r="F10" i="5"/>
  <c r="L10" i="5" s="1"/>
  <c r="E10" i="5"/>
  <c r="D10" i="5"/>
  <c r="C10" i="5"/>
  <c r="B10" i="5"/>
  <c r="AH9" i="5"/>
  <c r="AK9" i="5" s="1"/>
  <c r="AG9" i="5"/>
  <c r="AJ9" i="5" s="1"/>
  <c r="AF9" i="5"/>
  <c r="AI9" i="5" s="1"/>
  <c r="AL9" i="5" s="1"/>
  <c r="F9" i="6" s="1"/>
  <c r="Z9" i="5"/>
  <c r="X9" i="5"/>
  <c r="AD9" i="5" s="1"/>
  <c r="W9" i="5"/>
  <c r="AC9" i="5" s="1"/>
  <c r="V9" i="5"/>
  <c r="AB9" i="5" s="1"/>
  <c r="U9" i="5"/>
  <c r="AA9" i="5" s="1"/>
  <c r="T9" i="5"/>
  <c r="S9" i="5"/>
  <c r="Y9" i="5" s="1"/>
  <c r="R9" i="5"/>
  <c r="O9" i="5"/>
  <c r="J9" i="5"/>
  <c r="H9" i="5"/>
  <c r="N9" i="5" s="1"/>
  <c r="G9" i="5"/>
  <c r="M9" i="5" s="1"/>
  <c r="F9" i="5"/>
  <c r="L9" i="5" s="1"/>
  <c r="E9" i="5"/>
  <c r="K9" i="5" s="1"/>
  <c r="D9" i="5"/>
  <c r="C9" i="5"/>
  <c r="I9" i="5" s="1"/>
  <c r="P9" i="5" s="1"/>
  <c r="B9" i="5"/>
  <c r="AJ8" i="5"/>
  <c r="AH8" i="5"/>
  <c r="AK8" i="5" s="1"/>
  <c r="AG8" i="5"/>
  <c r="AF8" i="5"/>
  <c r="AI8" i="5" s="1"/>
  <c r="AL8" i="5" s="1"/>
  <c r="F8" i="6" s="1"/>
  <c r="AA8" i="5"/>
  <c r="Z8" i="5"/>
  <c r="Y8" i="5"/>
  <c r="X8" i="5"/>
  <c r="W8" i="5"/>
  <c r="AC8" i="5" s="1"/>
  <c r="V8" i="5"/>
  <c r="AB8" i="5" s="1"/>
  <c r="U8" i="5"/>
  <c r="T8" i="5"/>
  <c r="S8" i="5"/>
  <c r="R8" i="5"/>
  <c r="O8" i="5"/>
  <c r="I8" i="5"/>
  <c r="H8" i="5"/>
  <c r="N8" i="5" s="1"/>
  <c r="G8" i="5"/>
  <c r="M8" i="5" s="1"/>
  <c r="F8" i="5"/>
  <c r="L8" i="5" s="1"/>
  <c r="E8" i="5"/>
  <c r="K8" i="5" s="1"/>
  <c r="D8" i="5"/>
  <c r="J8" i="5" s="1"/>
  <c r="C8" i="5"/>
  <c r="B8" i="5"/>
  <c r="AI7" i="5"/>
  <c r="AL7" i="5" s="1"/>
  <c r="F7" i="6" s="1"/>
  <c r="AH7" i="5"/>
  <c r="AK7" i="5" s="1"/>
  <c r="AG7" i="5"/>
  <c r="AJ7" i="5" s="1"/>
  <c r="AF7" i="5"/>
  <c r="AC7" i="5"/>
  <c r="AB7" i="5"/>
  <c r="Z7" i="5"/>
  <c r="Y7" i="5"/>
  <c r="W7" i="5"/>
  <c r="V7" i="5"/>
  <c r="U7" i="5"/>
  <c r="AA7" i="5" s="1"/>
  <c r="T7" i="5"/>
  <c r="S7" i="5"/>
  <c r="R7" i="5"/>
  <c r="X7" i="5" s="1"/>
  <c r="O7" i="5"/>
  <c r="N7" i="5"/>
  <c r="M7" i="5"/>
  <c r="L7" i="5"/>
  <c r="J7" i="5"/>
  <c r="I7" i="5"/>
  <c r="H7" i="5"/>
  <c r="G7" i="5"/>
  <c r="F7" i="5"/>
  <c r="E7" i="5"/>
  <c r="K7" i="5" s="1"/>
  <c r="D7" i="5"/>
  <c r="C7" i="5"/>
  <c r="B7" i="5"/>
  <c r="AK6" i="5"/>
  <c r="AI6" i="5"/>
  <c r="AL6" i="5" s="1"/>
  <c r="F6" i="6" s="1"/>
  <c r="AH6" i="5"/>
  <c r="AG6" i="5"/>
  <c r="AJ6" i="5" s="1"/>
  <c r="AF6" i="5"/>
  <c r="AC6" i="5"/>
  <c r="Z6" i="5"/>
  <c r="Y6" i="5"/>
  <c r="W6" i="5"/>
  <c r="V6" i="5"/>
  <c r="AB6" i="5" s="1"/>
  <c r="U6" i="5"/>
  <c r="AA6" i="5" s="1"/>
  <c r="T6" i="5"/>
  <c r="S6" i="5"/>
  <c r="R6" i="5"/>
  <c r="X6" i="5" s="1"/>
  <c r="AD6" i="5" s="1"/>
  <c r="O6" i="5"/>
  <c r="J6" i="5"/>
  <c r="I6" i="5"/>
  <c r="H6" i="5"/>
  <c r="N6" i="5" s="1"/>
  <c r="G6" i="5"/>
  <c r="M6" i="5" s="1"/>
  <c r="F6" i="5"/>
  <c r="L6" i="5" s="1"/>
  <c r="E6" i="5"/>
  <c r="K6" i="5" s="1"/>
  <c r="D6" i="5"/>
  <c r="C6" i="5"/>
  <c r="B6" i="5"/>
  <c r="AJ5" i="5"/>
  <c r="AH5" i="5"/>
  <c r="AK5" i="5" s="1"/>
  <c r="AG5" i="5"/>
  <c r="AF5" i="5"/>
  <c r="AI5" i="5" s="1"/>
  <c r="AC5" i="5"/>
  <c r="AB5" i="5"/>
  <c r="AA5" i="5"/>
  <c r="Z5" i="5"/>
  <c r="X5" i="5"/>
  <c r="AD5" i="5" s="1"/>
  <c r="W5" i="5"/>
  <c r="V5" i="5"/>
  <c r="U5" i="5"/>
  <c r="T5" i="5"/>
  <c r="S5" i="5"/>
  <c r="Y5" i="5" s="1"/>
  <c r="R5" i="5"/>
  <c r="O5" i="5"/>
  <c r="M5" i="5"/>
  <c r="L5" i="5"/>
  <c r="K5" i="5"/>
  <c r="J5" i="5"/>
  <c r="H5" i="5"/>
  <c r="N5" i="5" s="1"/>
  <c r="G5" i="5"/>
  <c r="F5" i="5"/>
  <c r="E5" i="5"/>
  <c r="D5" i="5"/>
  <c r="C5" i="5"/>
  <c r="I5" i="5" s="1"/>
  <c r="B5" i="5"/>
  <c r="AJ4" i="5"/>
  <c r="AH4" i="5"/>
  <c r="AK4" i="5" s="1"/>
  <c r="AG4" i="5"/>
  <c r="AF4" i="5"/>
  <c r="AI4" i="5" s="1"/>
  <c r="AL4" i="5" s="1"/>
  <c r="F4" i="6" s="1"/>
  <c r="AB4" i="5"/>
  <c r="Z4" i="5"/>
  <c r="W4" i="5"/>
  <c r="AC4" i="5" s="1"/>
  <c r="V4" i="5"/>
  <c r="U4" i="5"/>
  <c r="AA4" i="5" s="1"/>
  <c r="T4" i="5"/>
  <c r="S4" i="5"/>
  <c r="Y4" i="5" s="1"/>
  <c r="R4" i="5"/>
  <c r="X4" i="5" s="1"/>
  <c r="AD4" i="5" s="1"/>
  <c r="O4" i="5"/>
  <c r="L4" i="5"/>
  <c r="J4" i="5"/>
  <c r="I4" i="5"/>
  <c r="H4" i="5"/>
  <c r="N4" i="5" s="1"/>
  <c r="G4" i="5"/>
  <c r="M4" i="5" s="1"/>
  <c r="F4" i="5"/>
  <c r="E4" i="5"/>
  <c r="K4" i="5" s="1"/>
  <c r="D4" i="5"/>
  <c r="C4" i="5"/>
  <c r="B4" i="5"/>
  <c r="B30" i="6" l="1"/>
  <c r="AN30" i="5"/>
  <c r="Q30" i="5"/>
  <c r="C30" i="6" s="1"/>
  <c r="C28" i="8" s="1"/>
  <c r="B14" i="6"/>
  <c r="Q14" i="5"/>
  <c r="C14" i="6" s="1"/>
  <c r="C12" i="8" s="1"/>
  <c r="D9" i="6"/>
  <c r="AM9" i="5"/>
  <c r="G9" i="6" s="1"/>
  <c r="G7" i="8" s="1"/>
  <c r="AE9" i="5"/>
  <c r="E9" i="6" s="1"/>
  <c r="E7" i="8" s="1"/>
  <c r="F21" i="8"/>
  <c r="F27" i="8"/>
  <c r="D39" i="6"/>
  <c r="AM39" i="5"/>
  <c r="G39" i="6" s="1"/>
  <c r="G37" i="8" s="1"/>
  <c r="AE39" i="5"/>
  <c r="E39" i="6" s="1"/>
  <c r="E37" i="8" s="1"/>
  <c r="D36" i="6"/>
  <c r="AM36" i="5"/>
  <c r="G36" i="6" s="1"/>
  <c r="G34" i="8" s="1"/>
  <c r="AE36" i="5"/>
  <c r="E36" i="6" s="1"/>
  <c r="E34" i="8" s="1"/>
  <c r="F45" i="8"/>
  <c r="F19" i="8"/>
  <c r="B48" i="6"/>
  <c r="Q48" i="5"/>
  <c r="C48" i="6" s="1"/>
  <c r="C46" i="8" s="1"/>
  <c r="B47" i="6"/>
  <c r="AN47" i="5"/>
  <c r="Q47" i="5"/>
  <c r="C47" i="6" s="1"/>
  <c r="C45" i="8" s="1"/>
  <c r="F14" i="8"/>
  <c r="D13" i="6"/>
  <c r="AE13" i="5"/>
  <c r="E13" i="6" s="1"/>
  <c r="E11" i="8" s="1"/>
  <c r="AM13" i="5"/>
  <c r="G13" i="6" s="1"/>
  <c r="G11" i="8" s="1"/>
  <c r="D15" i="6"/>
  <c r="AM15" i="5"/>
  <c r="G15" i="6" s="1"/>
  <c r="G13" i="8" s="1"/>
  <c r="AE15" i="5"/>
  <c r="E15" i="6" s="1"/>
  <c r="E13" i="8" s="1"/>
  <c r="F44" i="8"/>
  <c r="F36" i="8"/>
  <c r="F28" i="8"/>
  <c r="F2" i="8"/>
  <c r="D12" i="6"/>
  <c r="AM12" i="5"/>
  <c r="G12" i="6" s="1"/>
  <c r="G10" i="8" s="1"/>
  <c r="AD16" i="5"/>
  <c r="B23" i="6"/>
  <c r="Q23" i="5"/>
  <c r="C23" i="6" s="1"/>
  <c r="C21" i="8" s="1"/>
  <c r="B52" i="6"/>
  <c r="Q52" i="5"/>
  <c r="C52" i="6" s="1"/>
  <c r="C50" i="8" s="1"/>
  <c r="F16" i="8"/>
  <c r="P21" i="5"/>
  <c r="D35" i="6"/>
  <c r="AE35" i="5"/>
  <c r="E35" i="6" s="1"/>
  <c r="E33" i="8" s="1"/>
  <c r="AM35" i="5"/>
  <c r="G35" i="6" s="1"/>
  <c r="G33" i="8" s="1"/>
  <c r="D44" i="6"/>
  <c r="AE44" i="5"/>
  <c r="E44" i="6" s="1"/>
  <c r="E42" i="8" s="1"/>
  <c r="AM44" i="5"/>
  <c r="G44" i="6" s="1"/>
  <c r="G42" i="8" s="1"/>
  <c r="D45" i="6"/>
  <c r="AM45" i="5"/>
  <c r="G45" i="6" s="1"/>
  <c r="G43" i="8" s="1"/>
  <c r="AE45" i="5"/>
  <c r="E45" i="6" s="1"/>
  <c r="E43" i="8" s="1"/>
  <c r="F10" i="8"/>
  <c r="P33" i="5"/>
  <c r="Q45" i="5"/>
  <c r="C45" i="6" s="1"/>
  <c r="C43" i="8" s="1"/>
  <c r="AN45" i="5"/>
  <c r="B45" i="6"/>
  <c r="F43" i="8"/>
  <c r="AL15" i="5"/>
  <c r="F15" i="6" s="1"/>
  <c r="D25" i="6"/>
  <c r="AM25" i="5"/>
  <c r="G25" i="6" s="1"/>
  <c r="G23" i="8" s="1"/>
  <c r="AE25" i="5"/>
  <c r="E25" i="6" s="1"/>
  <c r="E23" i="8" s="1"/>
  <c r="D28" i="6"/>
  <c r="AM28" i="5"/>
  <c r="G28" i="6" s="1"/>
  <c r="G26" i="8" s="1"/>
  <c r="AE28" i="5"/>
  <c r="E28" i="6" s="1"/>
  <c r="E26" i="8" s="1"/>
  <c r="P35" i="5"/>
  <c r="AD37" i="5"/>
  <c r="B12" i="6"/>
  <c r="AN12" i="5"/>
  <c r="Q12" i="5"/>
  <c r="C12" i="6" s="1"/>
  <c r="C10" i="8" s="1"/>
  <c r="D6" i="6"/>
  <c r="AE6" i="5"/>
  <c r="E6" i="6" s="1"/>
  <c r="E4" i="8" s="1"/>
  <c r="AM6" i="5"/>
  <c r="G6" i="6" s="1"/>
  <c r="G4" i="8" s="1"/>
  <c r="AL31" i="5"/>
  <c r="F31" i="6" s="1"/>
  <c r="D40" i="6"/>
  <c r="AM40" i="5"/>
  <c r="G40" i="6" s="1"/>
  <c r="G38" i="8" s="1"/>
  <c r="AE40" i="5"/>
  <c r="E40" i="6" s="1"/>
  <c r="E38" i="8" s="1"/>
  <c r="F6" i="8"/>
  <c r="F42" i="8"/>
  <c r="AM48" i="5"/>
  <c r="G48" i="6" s="1"/>
  <c r="G46" i="8" s="1"/>
  <c r="D48" i="6"/>
  <c r="AE48" i="5"/>
  <c r="E48" i="6" s="1"/>
  <c r="E46" i="8" s="1"/>
  <c r="D5" i="6"/>
  <c r="AM5" i="5"/>
  <c r="G5" i="6" s="1"/>
  <c r="G3" i="8" s="1"/>
  <c r="AE5" i="5"/>
  <c r="E5" i="6" s="1"/>
  <c r="E3" i="8" s="1"/>
  <c r="P6" i="5"/>
  <c r="D24" i="6"/>
  <c r="AE24" i="5"/>
  <c r="E24" i="6" s="1"/>
  <c r="E22" i="8" s="1"/>
  <c r="AM24" i="5"/>
  <c r="G24" i="6" s="1"/>
  <c r="G22" i="8" s="1"/>
  <c r="F24" i="8"/>
  <c r="D27" i="6"/>
  <c r="AM27" i="5"/>
  <c r="G27" i="6" s="1"/>
  <c r="G25" i="8" s="1"/>
  <c r="AE27" i="5"/>
  <c r="E27" i="6" s="1"/>
  <c r="E25" i="8" s="1"/>
  <c r="P5" i="5"/>
  <c r="F4" i="8"/>
  <c r="P27" i="5"/>
  <c r="AD32" i="5"/>
  <c r="F33" i="8"/>
  <c r="F51" i="8"/>
  <c r="F39" i="8"/>
  <c r="D47" i="6"/>
  <c r="AE47" i="5"/>
  <c r="E47" i="6" s="1"/>
  <c r="E45" i="8" s="1"/>
  <c r="AM47" i="5"/>
  <c r="G47" i="6" s="1"/>
  <c r="G45" i="8" s="1"/>
  <c r="B53" i="6"/>
  <c r="AN53" i="5"/>
  <c r="Q53" i="5"/>
  <c r="C53" i="6" s="1"/>
  <c r="C51" i="8" s="1"/>
  <c r="P10" i="5"/>
  <c r="AD20" i="5"/>
  <c r="P37" i="5"/>
  <c r="B39" i="8"/>
  <c r="B44" i="6"/>
  <c r="AN44" i="5"/>
  <c r="Q44" i="5"/>
  <c r="C44" i="6" s="1"/>
  <c r="C42" i="8" s="1"/>
  <c r="D4" i="6"/>
  <c r="AE4" i="5"/>
  <c r="E4" i="6" s="1"/>
  <c r="E2" i="8" s="1"/>
  <c r="AM4" i="5"/>
  <c r="G4" i="6" s="1"/>
  <c r="G2" i="8" s="1"/>
  <c r="B9" i="6"/>
  <c r="AN9" i="5"/>
  <c r="Q9" i="5"/>
  <c r="C9" i="6" s="1"/>
  <c r="C7" i="8" s="1"/>
  <c r="F7" i="8"/>
  <c r="D22" i="6"/>
  <c r="AM22" i="5"/>
  <c r="G22" i="6" s="1"/>
  <c r="G20" i="8" s="1"/>
  <c r="AD34" i="5"/>
  <c r="B43" i="6"/>
  <c r="Q43" i="5"/>
  <c r="C43" i="6" s="1"/>
  <c r="C41" i="8" s="1"/>
  <c r="AD7" i="5"/>
  <c r="AL14" i="5"/>
  <c r="F14" i="6" s="1"/>
  <c r="F17" i="8"/>
  <c r="AL11" i="5"/>
  <c r="F11" i="6" s="1"/>
  <c r="L33" i="6" s="1"/>
  <c r="D14" i="6"/>
  <c r="AM14" i="5"/>
  <c r="G14" i="6" s="1"/>
  <c r="G12" i="8" s="1"/>
  <c r="AE14" i="5"/>
  <c r="E14" i="6" s="1"/>
  <c r="E12" i="8" s="1"/>
  <c r="AD18" i="5"/>
  <c r="P22" i="5"/>
  <c r="AE22" i="5"/>
  <c r="E22" i="6" s="1"/>
  <c r="E20" i="8" s="1"/>
  <c r="P24" i="5"/>
  <c r="B36" i="6"/>
  <c r="AN36" i="5"/>
  <c r="Q36" i="5"/>
  <c r="C36" i="6" s="1"/>
  <c r="C34" i="8" s="1"/>
  <c r="P46" i="5"/>
  <c r="F20" i="8"/>
  <c r="D26" i="6"/>
  <c r="AM26" i="5"/>
  <c r="G26" i="6" s="1"/>
  <c r="G24" i="8" s="1"/>
  <c r="F50" i="8"/>
  <c r="B19" i="6"/>
  <c r="Q19" i="5"/>
  <c r="C19" i="6" s="1"/>
  <c r="C17" i="8" s="1"/>
  <c r="AD33" i="5"/>
  <c r="F32" i="8"/>
  <c r="F5" i="8"/>
  <c r="AD8" i="5"/>
  <c r="F11" i="8"/>
  <c r="D17" i="6"/>
  <c r="AM17" i="5"/>
  <c r="G17" i="6" s="1"/>
  <c r="G15" i="8" s="1"/>
  <c r="AE17" i="5"/>
  <c r="E17" i="6" s="1"/>
  <c r="E15" i="8" s="1"/>
  <c r="F22" i="8"/>
  <c r="P29" i="5"/>
  <c r="F34" i="8"/>
  <c r="P39" i="5"/>
  <c r="P7" i="5"/>
  <c r="D10" i="6"/>
  <c r="AM10" i="5"/>
  <c r="G10" i="6" s="1"/>
  <c r="G8" i="8" s="1"/>
  <c r="AE10" i="5"/>
  <c r="E10" i="6" s="1"/>
  <c r="E8" i="8" s="1"/>
  <c r="P11" i="5"/>
  <c r="B13" i="6"/>
  <c r="Q13" i="5"/>
  <c r="C13" i="6" s="1"/>
  <c r="C11" i="8" s="1"/>
  <c r="AN13" i="5"/>
  <c r="B17" i="6"/>
  <c r="B18" i="6"/>
  <c r="Q18" i="5"/>
  <c r="C18" i="6" s="1"/>
  <c r="C16" i="8" s="1"/>
  <c r="P4" i="5"/>
  <c r="AD11" i="5"/>
  <c r="AD19" i="5"/>
  <c r="AN19" i="5" s="1"/>
  <c r="P26" i="5"/>
  <c r="AE26" i="5"/>
  <c r="E26" i="6" s="1"/>
  <c r="E24" i="8" s="1"/>
  <c r="AD31" i="5"/>
  <c r="F40" i="8"/>
  <c r="Q49" i="5"/>
  <c r="C49" i="6" s="1"/>
  <c r="C47" i="8" s="1"/>
  <c r="B49" i="6"/>
  <c r="P20" i="5"/>
  <c r="AD29" i="5"/>
  <c r="P15" i="5"/>
  <c r="F30" i="8"/>
  <c r="P38" i="5"/>
  <c r="B40" i="8"/>
  <c r="F41" i="8"/>
  <c r="P28" i="5"/>
  <c r="D30" i="6"/>
  <c r="AM30" i="5"/>
  <c r="G30" i="6" s="1"/>
  <c r="G28" i="8" s="1"/>
  <c r="P8" i="5"/>
  <c r="AD42" i="5"/>
  <c r="P32" i="5"/>
  <c r="F8" i="8"/>
  <c r="F25" i="8"/>
  <c r="AE30" i="5"/>
  <c r="E30" i="6" s="1"/>
  <c r="E28" i="8" s="1"/>
  <c r="P31" i="5"/>
  <c r="AL17" i="5"/>
  <c r="F17" i="6" s="1"/>
  <c r="F31" i="8"/>
  <c r="P40" i="5"/>
  <c r="AL40" i="5"/>
  <c r="F40" i="6" s="1"/>
  <c r="AL48" i="5"/>
  <c r="F48" i="6" s="1"/>
  <c r="Q57" i="5"/>
  <c r="C57" i="6" s="1"/>
  <c r="C55" i="8" s="1"/>
  <c r="B57" i="6"/>
  <c r="AM54" i="5"/>
  <c r="G54" i="6" s="1"/>
  <c r="G52" i="8" s="1"/>
  <c r="D54" i="6"/>
  <c r="AE54" i="5"/>
  <c r="E54" i="6" s="1"/>
  <c r="E52" i="8" s="1"/>
  <c r="F48" i="8"/>
  <c r="AD49" i="5"/>
  <c r="AD50" i="5"/>
  <c r="B51" i="6"/>
  <c r="Q51" i="5"/>
  <c r="C51" i="6" s="1"/>
  <c r="C49" i="8" s="1"/>
  <c r="AE53" i="5"/>
  <c r="E53" i="6" s="1"/>
  <c r="E51" i="8" s="1"/>
  <c r="D53" i="6"/>
  <c r="AD41" i="5"/>
  <c r="P34" i="5"/>
  <c r="D46" i="6"/>
  <c r="AE46" i="5"/>
  <c r="E46" i="6" s="1"/>
  <c r="E44" i="8" s="1"/>
  <c r="F37" i="8"/>
  <c r="AD43" i="5"/>
  <c r="AN43" i="5" s="1"/>
  <c r="AL28" i="5"/>
  <c r="F28" i="6" s="1"/>
  <c r="F35" i="8"/>
  <c r="P25" i="5"/>
  <c r="AL5" i="5"/>
  <c r="F5" i="6" s="1"/>
  <c r="L23" i="6" s="1"/>
  <c r="AD23" i="5"/>
  <c r="P16" i="5"/>
  <c r="AL20" i="5"/>
  <c r="F20" i="6" s="1"/>
  <c r="AD21" i="5"/>
  <c r="AL51" i="5"/>
  <c r="F51" i="6" s="1"/>
  <c r="F23" i="8"/>
  <c r="AD38" i="5"/>
  <c r="P54" i="5"/>
  <c r="F55" i="8"/>
  <c r="AD55" i="5"/>
  <c r="F53" i="8"/>
  <c r="P55" i="5"/>
  <c r="AM56" i="5"/>
  <c r="G56" i="6" s="1"/>
  <c r="G54" i="8" s="1"/>
  <c r="D56" i="6"/>
  <c r="AE56" i="5"/>
  <c r="E56" i="6" s="1"/>
  <c r="E54" i="8" s="1"/>
  <c r="P50" i="5"/>
  <c r="AD52" i="5"/>
  <c r="F47" i="8"/>
  <c r="AL54" i="5"/>
  <c r="F54" i="6" s="1"/>
  <c r="P56" i="5"/>
  <c r="AD51" i="5"/>
  <c r="F54" i="8"/>
  <c r="AD57" i="5"/>
  <c r="H19" i="6" l="1"/>
  <c r="AO19" i="5"/>
  <c r="I19" i="6" s="1"/>
  <c r="H43" i="6"/>
  <c r="AO43" i="5"/>
  <c r="I43" i="6" s="1"/>
  <c r="B10" i="6"/>
  <c r="AN10" i="5"/>
  <c r="Q10" i="5"/>
  <c r="C10" i="6" s="1"/>
  <c r="C8" i="8" s="1"/>
  <c r="F18" i="8"/>
  <c r="L20" i="6"/>
  <c r="B40" i="6"/>
  <c r="Q40" i="5"/>
  <c r="C40" i="6" s="1"/>
  <c r="C38" i="8" s="1"/>
  <c r="AN40" i="5"/>
  <c r="L43" i="6"/>
  <c r="B26" i="6"/>
  <c r="Q26" i="5"/>
  <c r="C26" i="6" s="1"/>
  <c r="C24" i="8" s="1"/>
  <c r="AN26" i="5"/>
  <c r="B39" i="6"/>
  <c r="AN39" i="5"/>
  <c r="Q39" i="5"/>
  <c r="C39" i="6" s="1"/>
  <c r="C37" i="8" s="1"/>
  <c r="D33" i="6"/>
  <c r="AE33" i="5"/>
  <c r="E33" i="6" s="1"/>
  <c r="E31" i="8" s="1"/>
  <c r="AM33" i="5"/>
  <c r="G33" i="6" s="1"/>
  <c r="G31" i="8" s="1"/>
  <c r="B22" i="6"/>
  <c r="AN22" i="5"/>
  <c r="Q22" i="5"/>
  <c r="C22" i="6" s="1"/>
  <c r="C20" i="8" s="1"/>
  <c r="L9" i="6"/>
  <c r="B5" i="6"/>
  <c r="Q5" i="5"/>
  <c r="C5" i="6" s="1"/>
  <c r="C3" i="8" s="1"/>
  <c r="AN5" i="5"/>
  <c r="L44" i="6"/>
  <c r="D16" i="6"/>
  <c r="AE16" i="5"/>
  <c r="E16" i="6" s="1"/>
  <c r="E14" i="8" s="1"/>
  <c r="AM16" i="5"/>
  <c r="G16" i="6" s="1"/>
  <c r="G14" i="8" s="1"/>
  <c r="D11" i="8"/>
  <c r="D43" i="8"/>
  <c r="L16" i="6"/>
  <c r="L51" i="6"/>
  <c r="F49" i="8"/>
  <c r="D41" i="6"/>
  <c r="AE41" i="5"/>
  <c r="E41" i="6" s="1"/>
  <c r="E39" i="8" s="1"/>
  <c r="AN41" i="5"/>
  <c r="AM41" i="5"/>
  <c r="G41" i="6" s="1"/>
  <c r="G39" i="8" s="1"/>
  <c r="F46" i="8"/>
  <c r="L48" i="6"/>
  <c r="D28" i="8"/>
  <c r="D8" i="8"/>
  <c r="B24" i="6"/>
  <c r="AN24" i="5"/>
  <c r="Q24" i="5"/>
  <c r="C24" i="6" s="1"/>
  <c r="C22" i="8" s="1"/>
  <c r="D18" i="6"/>
  <c r="AE18" i="5"/>
  <c r="E18" i="6" s="1"/>
  <c r="E16" i="8" s="1"/>
  <c r="AM18" i="5"/>
  <c r="G18" i="6" s="1"/>
  <c r="G16" i="8" s="1"/>
  <c r="AN18" i="5"/>
  <c r="D23" i="6"/>
  <c r="AE23" i="5"/>
  <c r="E23" i="6" s="1"/>
  <c r="E21" i="8" s="1"/>
  <c r="AN23" i="5"/>
  <c r="AM23" i="5"/>
  <c r="G23" i="6" s="1"/>
  <c r="G21" i="8" s="1"/>
  <c r="D11" i="6"/>
  <c r="AE11" i="5"/>
  <c r="E11" i="6" s="1"/>
  <c r="E9" i="8" s="1"/>
  <c r="AM11" i="5"/>
  <c r="G11" i="6" s="1"/>
  <c r="G9" i="8" s="1"/>
  <c r="B51" i="8"/>
  <c r="L8" i="6"/>
  <c r="D26" i="8"/>
  <c r="D10" i="8"/>
  <c r="D37" i="8"/>
  <c r="L29" i="6"/>
  <c r="F15" i="8"/>
  <c r="L17" i="6"/>
  <c r="B4" i="6"/>
  <c r="Q4" i="5"/>
  <c r="C4" i="6" s="1"/>
  <c r="C2" i="8" s="1"/>
  <c r="AN4" i="5"/>
  <c r="B29" i="6"/>
  <c r="Q29" i="5"/>
  <c r="C29" i="6" s="1"/>
  <c r="C27" i="8" s="1"/>
  <c r="AN29" i="5"/>
  <c r="B17" i="8"/>
  <c r="H9" i="6"/>
  <c r="AO9" i="5"/>
  <c r="I9" i="6" s="1"/>
  <c r="D25" i="8"/>
  <c r="L4" i="6"/>
  <c r="B25" i="6"/>
  <c r="AN25" i="5"/>
  <c r="Q25" i="5"/>
  <c r="C25" i="6" s="1"/>
  <c r="C23" i="8" s="1"/>
  <c r="AM50" i="5"/>
  <c r="G50" i="6" s="1"/>
  <c r="G48" i="8" s="1"/>
  <c r="D50" i="6"/>
  <c r="AE50" i="5"/>
  <c r="E50" i="6" s="1"/>
  <c r="E48" i="8" s="1"/>
  <c r="B31" i="6"/>
  <c r="AN31" i="5"/>
  <c r="Q31" i="5"/>
  <c r="C31" i="6" s="1"/>
  <c r="C29" i="8" s="1"/>
  <c r="B38" i="6"/>
  <c r="AN38" i="5"/>
  <c r="Q38" i="5"/>
  <c r="C38" i="6" s="1"/>
  <c r="C36" i="8" s="1"/>
  <c r="L24" i="6"/>
  <c r="L52" i="6"/>
  <c r="D12" i="8"/>
  <c r="B7" i="8"/>
  <c r="L26" i="6"/>
  <c r="D42" i="8"/>
  <c r="AO47" i="5"/>
  <c r="I47" i="6" s="1"/>
  <c r="H47" i="6"/>
  <c r="F9" i="8"/>
  <c r="L11" i="6"/>
  <c r="D45" i="8"/>
  <c r="B45" i="8"/>
  <c r="D31" i="6"/>
  <c r="AM31" i="5"/>
  <c r="G31" i="6" s="1"/>
  <c r="G29" i="8" s="1"/>
  <c r="AE31" i="5"/>
  <c r="E31" i="6" s="1"/>
  <c r="E29" i="8" s="1"/>
  <c r="L34" i="6"/>
  <c r="D20" i="6"/>
  <c r="AM20" i="5"/>
  <c r="G20" i="6" s="1"/>
  <c r="G18" i="8" s="1"/>
  <c r="AE20" i="5"/>
  <c r="E20" i="6" s="1"/>
  <c r="E18" i="8" s="1"/>
  <c r="L6" i="6"/>
  <c r="D54" i="8"/>
  <c r="AN51" i="5"/>
  <c r="D19" i="6"/>
  <c r="AM19" i="5"/>
  <c r="G19" i="6" s="1"/>
  <c r="G17" i="8" s="1"/>
  <c r="AE19" i="5"/>
  <c r="E19" i="6" s="1"/>
  <c r="E17" i="8" s="1"/>
  <c r="L41" i="6"/>
  <c r="D38" i="8"/>
  <c r="F13" i="8"/>
  <c r="L15" i="6"/>
  <c r="AN48" i="5"/>
  <c r="AO53" i="5"/>
  <c r="I53" i="6" s="1"/>
  <c r="H53" i="6"/>
  <c r="B55" i="6"/>
  <c r="AN55" i="5"/>
  <c r="Q55" i="5"/>
  <c r="C55" i="6" s="1"/>
  <c r="C53" i="8" s="1"/>
  <c r="F3" i="8"/>
  <c r="L5" i="6"/>
  <c r="B49" i="8"/>
  <c r="L55" i="6"/>
  <c r="L37" i="6"/>
  <c r="D49" i="6"/>
  <c r="AM49" i="5"/>
  <c r="G49" i="6" s="1"/>
  <c r="G47" i="8" s="1"/>
  <c r="AE49" i="5"/>
  <c r="E49" i="6" s="1"/>
  <c r="E47" i="8" s="1"/>
  <c r="L32" i="6"/>
  <c r="B16" i="8"/>
  <c r="D23" i="8"/>
  <c r="L30" i="6"/>
  <c r="AE57" i="5"/>
  <c r="E57" i="6" s="1"/>
  <c r="E55" i="8" s="1"/>
  <c r="D57" i="6"/>
  <c r="AM57" i="5"/>
  <c r="G57" i="6" s="1"/>
  <c r="G55" i="8" s="1"/>
  <c r="AE55" i="5"/>
  <c r="E55" i="6" s="1"/>
  <c r="E53" i="8" s="1"/>
  <c r="AM55" i="5"/>
  <c r="G55" i="6" s="1"/>
  <c r="G53" i="8" s="1"/>
  <c r="D55" i="6"/>
  <c r="L50" i="6"/>
  <c r="L27" i="6"/>
  <c r="AN17" i="5"/>
  <c r="L56" i="6"/>
  <c r="L57" i="6"/>
  <c r="F26" i="8"/>
  <c r="L28" i="6"/>
  <c r="B15" i="6"/>
  <c r="Q15" i="5"/>
  <c r="C15" i="6" s="1"/>
  <c r="C13" i="8" s="1"/>
  <c r="AN15" i="5"/>
  <c r="B15" i="8"/>
  <c r="D24" i="8"/>
  <c r="L19" i="6"/>
  <c r="D2" i="8"/>
  <c r="F29" i="8"/>
  <c r="L31" i="6"/>
  <c r="L45" i="6"/>
  <c r="D33" i="8"/>
  <c r="L38" i="6"/>
  <c r="B21" i="6"/>
  <c r="Q21" i="5"/>
  <c r="C21" i="6" s="1"/>
  <c r="C19" i="8" s="1"/>
  <c r="AN21" i="5"/>
  <c r="B46" i="8"/>
  <c r="AM52" i="5"/>
  <c r="G52" i="6" s="1"/>
  <c r="G50" i="8" s="1"/>
  <c r="D52" i="6"/>
  <c r="AE52" i="5"/>
  <c r="E52" i="6" s="1"/>
  <c r="E50" i="8" s="1"/>
  <c r="D52" i="8"/>
  <c r="B20" i="6"/>
  <c r="Q20" i="5"/>
  <c r="C20" i="6" s="1"/>
  <c r="C18" i="8" s="1"/>
  <c r="AN20" i="5"/>
  <c r="L13" i="6"/>
  <c r="D7" i="6"/>
  <c r="K44" i="6" s="1"/>
  <c r="AM7" i="5"/>
  <c r="G7" i="6" s="1"/>
  <c r="G5" i="8" s="1"/>
  <c r="AE7" i="5"/>
  <c r="E7" i="6" s="1"/>
  <c r="E5" i="8" s="1"/>
  <c r="H44" i="6"/>
  <c r="AO44" i="5"/>
  <c r="I44" i="6" s="1"/>
  <c r="B6" i="6"/>
  <c r="J57" i="6" s="1"/>
  <c r="Q6" i="5"/>
  <c r="C6" i="6" s="1"/>
  <c r="C4" i="8" s="1"/>
  <c r="AN6" i="5"/>
  <c r="B43" i="8"/>
  <c r="L18" i="6"/>
  <c r="L46" i="6"/>
  <c r="L21" i="6"/>
  <c r="D7" i="8"/>
  <c r="D46" i="8"/>
  <c r="L53" i="6"/>
  <c r="AE51" i="5"/>
  <c r="E51" i="6" s="1"/>
  <c r="E49" i="8" s="1"/>
  <c r="AM51" i="5"/>
  <c r="G51" i="6" s="1"/>
  <c r="G49" i="8" s="1"/>
  <c r="D51" i="6"/>
  <c r="Q54" i="5"/>
  <c r="C54" i="6" s="1"/>
  <c r="C52" i="8" s="1"/>
  <c r="B54" i="6"/>
  <c r="AN54" i="5"/>
  <c r="B11" i="8"/>
  <c r="Q46" i="5"/>
  <c r="C46" i="6" s="1"/>
  <c r="C44" i="8" s="1"/>
  <c r="B46" i="6"/>
  <c r="AN46" i="5"/>
  <c r="B42" i="8"/>
  <c r="D4" i="8"/>
  <c r="H45" i="6"/>
  <c r="AO45" i="5"/>
  <c r="I45" i="6" s="1"/>
  <c r="L10" i="6"/>
  <c r="D29" i="6"/>
  <c r="AE29" i="5"/>
  <c r="E29" i="6" s="1"/>
  <c r="E27" i="8" s="1"/>
  <c r="AM29" i="5"/>
  <c r="G29" i="6" s="1"/>
  <c r="G27" i="8" s="1"/>
  <c r="H13" i="6"/>
  <c r="AO13" i="5"/>
  <c r="I13" i="6" s="1"/>
  <c r="D15" i="8"/>
  <c r="L22" i="6"/>
  <c r="F12" i="8"/>
  <c r="L14" i="6"/>
  <c r="B32" i="6"/>
  <c r="Q32" i="5"/>
  <c r="C32" i="6" s="1"/>
  <c r="C30" i="8" s="1"/>
  <c r="AN32" i="5"/>
  <c r="B47" i="8"/>
  <c r="L25" i="6"/>
  <c r="L35" i="6"/>
  <c r="AN52" i="5"/>
  <c r="L47" i="6"/>
  <c r="AN14" i="5"/>
  <c r="D37" i="6"/>
  <c r="AE37" i="5"/>
  <c r="E37" i="6" s="1"/>
  <c r="E35" i="8" s="1"/>
  <c r="AM37" i="5"/>
  <c r="G37" i="6" s="1"/>
  <c r="G35" i="8" s="1"/>
  <c r="Q50" i="5"/>
  <c r="C50" i="6" s="1"/>
  <c r="C48" i="8" s="1"/>
  <c r="B50" i="6"/>
  <c r="AN50" i="5"/>
  <c r="D21" i="6"/>
  <c r="K24" i="6" s="1"/>
  <c r="AE21" i="5"/>
  <c r="E21" i="6" s="1"/>
  <c r="E19" i="8" s="1"/>
  <c r="AM21" i="5"/>
  <c r="G21" i="6" s="1"/>
  <c r="G19" i="8" s="1"/>
  <c r="D51" i="8"/>
  <c r="F38" i="8"/>
  <c r="L40" i="6"/>
  <c r="B28" i="6"/>
  <c r="AN28" i="5"/>
  <c r="Q28" i="5"/>
  <c r="C28" i="6" s="1"/>
  <c r="C26" i="8" s="1"/>
  <c r="B7" i="6"/>
  <c r="AN7" i="5"/>
  <c r="Q7" i="5"/>
  <c r="C7" i="6" s="1"/>
  <c r="C5" i="8" s="1"/>
  <c r="D20" i="8"/>
  <c r="B16" i="6"/>
  <c r="Q16" i="5"/>
  <c r="C16" i="6" s="1"/>
  <c r="C14" i="8" s="1"/>
  <c r="AN16" i="5"/>
  <c r="L36" i="6"/>
  <c r="D43" i="6"/>
  <c r="AE43" i="5"/>
  <c r="E43" i="6" s="1"/>
  <c r="E41" i="8" s="1"/>
  <c r="AM43" i="5"/>
  <c r="G43" i="6" s="1"/>
  <c r="G41" i="8" s="1"/>
  <c r="D22" i="8"/>
  <c r="B56" i="6"/>
  <c r="Q56" i="5"/>
  <c r="C56" i="6" s="1"/>
  <c r="C54" i="8" s="1"/>
  <c r="AN56" i="5"/>
  <c r="B8" i="6"/>
  <c r="J44" i="6" s="1"/>
  <c r="Q8" i="5"/>
  <c r="C8" i="6" s="1"/>
  <c r="C6" i="8" s="1"/>
  <c r="AN8" i="5"/>
  <c r="L42" i="6"/>
  <c r="H36" i="6"/>
  <c r="AO36" i="5"/>
  <c r="I36" i="6" s="1"/>
  <c r="B41" i="8"/>
  <c r="D32" i="6"/>
  <c r="AE32" i="5"/>
  <c r="E32" i="6" s="1"/>
  <c r="E30" i="8" s="1"/>
  <c r="AM32" i="5"/>
  <c r="G32" i="6" s="1"/>
  <c r="G30" i="8" s="1"/>
  <c r="D3" i="8"/>
  <c r="H12" i="6"/>
  <c r="AO12" i="5"/>
  <c r="I12" i="6" s="1"/>
  <c r="B33" i="6"/>
  <c r="AN33" i="5"/>
  <c r="Q33" i="5"/>
  <c r="C33" i="6" s="1"/>
  <c r="C31" i="8" s="1"/>
  <c r="B12" i="8"/>
  <c r="D38" i="6"/>
  <c r="AE38" i="5"/>
  <c r="E38" i="6" s="1"/>
  <c r="E36" i="8" s="1"/>
  <c r="AM38" i="5"/>
  <c r="G38" i="6" s="1"/>
  <c r="G36" i="8" s="1"/>
  <c r="L39" i="6"/>
  <c r="F52" i="8"/>
  <c r="L54" i="6"/>
  <c r="B55" i="8"/>
  <c r="D42" i="6"/>
  <c r="AE42" i="5"/>
  <c r="E42" i="6" s="1"/>
  <c r="E40" i="8" s="1"/>
  <c r="AN42" i="5"/>
  <c r="AM42" i="5"/>
  <c r="G42" i="6" s="1"/>
  <c r="G40" i="8" s="1"/>
  <c r="B11" i="6"/>
  <c r="AN11" i="5"/>
  <c r="Q11" i="5"/>
  <c r="C11" i="6" s="1"/>
  <c r="C9" i="8" s="1"/>
  <c r="D8" i="6"/>
  <c r="K27" i="6" s="1"/>
  <c r="AE8" i="5"/>
  <c r="E8" i="6" s="1"/>
  <c r="E6" i="8" s="1"/>
  <c r="AM8" i="5"/>
  <c r="G8" i="6" s="1"/>
  <c r="G6" i="8" s="1"/>
  <c r="L49" i="6"/>
  <c r="D44" i="8"/>
  <c r="AN49" i="5"/>
  <c r="B34" i="6"/>
  <c r="AN34" i="5"/>
  <c r="Q34" i="5"/>
  <c r="C34" i="6" s="1"/>
  <c r="C32" i="8" s="1"/>
  <c r="AN57" i="5"/>
  <c r="L7" i="6"/>
  <c r="B34" i="8"/>
  <c r="D34" i="6"/>
  <c r="AM34" i="5"/>
  <c r="G34" i="6" s="1"/>
  <c r="G32" i="8" s="1"/>
  <c r="AE34" i="5"/>
  <c r="E34" i="6" s="1"/>
  <c r="E32" i="8" s="1"/>
  <c r="B37" i="6"/>
  <c r="Q37" i="5"/>
  <c r="C37" i="6" s="1"/>
  <c r="C35" i="8" s="1"/>
  <c r="AN37" i="5"/>
  <c r="B27" i="6"/>
  <c r="Q27" i="5"/>
  <c r="C27" i="6" s="1"/>
  <c r="C25" i="8" s="1"/>
  <c r="AN27" i="5"/>
  <c r="B10" i="8"/>
  <c r="L12" i="6"/>
  <c r="B50" i="8"/>
  <c r="D13" i="8"/>
  <c r="H30" i="6"/>
  <c r="AO30" i="5"/>
  <c r="I30" i="6" s="1"/>
  <c r="B35" i="6"/>
  <c r="AN35" i="5"/>
  <c r="Q35" i="5"/>
  <c r="C35" i="6" s="1"/>
  <c r="C33" i="8" s="1"/>
  <c r="B21" i="8"/>
  <c r="D34" i="8"/>
  <c r="B28" i="8"/>
  <c r="J48" i="6" l="1"/>
  <c r="K57" i="6"/>
  <c r="D55" i="8"/>
  <c r="K56" i="6"/>
  <c r="B29" i="8"/>
  <c r="J31" i="6"/>
  <c r="J29" i="6"/>
  <c r="B27" i="8"/>
  <c r="K30" i="6"/>
  <c r="H26" i="6"/>
  <c r="AO26" i="5"/>
  <c r="I26" i="6" s="1"/>
  <c r="H11" i="6"/>
  <c r="AO11" i="5"/>
  <c r="I11" i="6" s="1"/>
  <c r="J17" i="6"/>
  <c r="D14" i="8"/>
  <c r="K16" i="6"/>
  <c r="D32" i="8"/>
  <c r="K34" i="6"/>
  <c r="K15" i="6"/>
  <c r="J36" i="6"/>
  <c r="H28" i="6"/>
  <c r="AO28" i="5"/>
  <c r="I28" i="6" s="1"/>
  <c r="H4" i="6"/>
  <c r="AO4" i="5"/>
  <c r="I4" i="6" s="1"/>
  <c r="AO55" i="5"/>
  <c r="I55" i="6" s="1"/>
  <c r="H55" i="6"/>
  <c r="D48" i="8"/>
  <c r="K50" i="6"/>
  <c r="D9" i="8"/>
  <c r="K11" i="6"/>
  <c r="J26" i="6"/>
  <c r="B24" i="8"/>
  <c r="B9" i="8"/>
  <c r="J11" i="6"/>
  <c r="H34" i="6"/>
  <c r="AO34" i="5"/>
  <c r="I34" i="6" s="1"/>
  <c r="K5" i="6"/>
  <c r="K29" i="6"/>
  <c r="D27" i="8"/>
  <c r="D49" i="8"/>
  <c r="K51" i="6"/>
  <c r="H15" i="6"/>
  <c r="AO15" i="5"/>
  <c r="I15" i="6" s="1"/>
  <c r="B53" i="8"/>
  <c r="J55" i="6"/>
  <c r="B2" i="8"/>
  <c r="J4" i="6"/>
  <c r="J41" i="6"/>
  <c r="J42" i="6"/>
  <c r="AO5" i="5"/>
  <c r="I5" i="6" s="1"/>
  <c r="H5" i="6"/>
  <c r="J6" i="6"/>
  <c r="B4" i="8"/>
  <c r="B19" i="8"/>
  <c r="J21" i="6"/>
  <c r="B13" i="8"/>
  <c r="J15" i="6"/>
  <c r="K25" i="6"/>
  <c r="H23" i="6"/>
  <c r="M23" i="6" s="1"/>
  <c r="AO23" i="5"/>
  <c r="I23" i="6" s="1"/>
  <c r="H40" i="6"/>
  <c r="AO40" i="5"/>
  <c r="I40" i="6" s="1"/>
  <c r="H33" i="6"/>
  <c r="AO33" i="5"/>
  <c r="I33" i="6" s="1"/>
  <c r="B54" i="8"/>
  <c r="J56" i="6"/>
  <c r="B32" i="8"/>
  <c r="J34" i="6"/>
  <c r="K36" i="6"/>
  <c r="H27" i="6"/>
  <c r="AO27" i="5"/>
  <c r="I27" i="6" s="1"/>
  <c r="AO49" i="5"/>
  <c r="I49" i="6" s="1"/>
  <c r="H49" i="6"/>
  <c r="AO57" i="5"/>
  <c r="I57" i="6" s="1"/>
  <c r="H57" i="6"/>
  <c r="K42" i="6"/>
  <c r="D40" i="8"/>
  <c r="B26" i="8"/>
  <c r="J28" i="6"/>
  <c r="H52" i="6"/>
  <c r="AO52" i="5"/>
  <c r="I52" i="6" s="1"/>
  <c r="H21" i="6"/>
  <c r="AO21" i="5"/>
  <c r="I21" i="6" s="1"/>
  <c r="K46" i="6"/>
  <c r="D30" i="8"/>
  <c r="K32" i="6"/>
  <c r="D41" i="8"/>
  <c r="K43" i="6"/>
  <c r="K53" i="6"/>
  <c r="J49" i="6"/>
  <c r="J18" i="6"/>
  <c r="D18" i="8"/>
  <c r="K20" i="6"/>
  <c r="H25" i="6"/>
  <c r="AO25" i="5"/>
  <c r="I25" i="6" s="1"/>
  <c r="H41" i="6"/>
  <c r="AO41" i="5"/>
  <c r="I41" i="6" s="1"/>
  <c r="B3" i="8"/>
  <c r="J5" i="6"/>
  <c r="J23" i="6"/>
  <c r="B25" i="8"/>
  <c r="J27" i="6"/>
  <c r="J43" i="6"/>
  <c r="H32" i="6"/>
  <c r="AO32" i="5"/>
  <c r="I32" i="6" s="1"/>
  <c r="K48" i="6"/>
  <c r="D5" i="8"/>
  <c r="K7" i="6"/>
  <c r="K35" i="6"/>
  <c r="AO48" i="5"/>
  <c r="I48" i="6" s="1"/>
  <c r="H48" i="6"/>
  <c r="J9" i="6"/>
  <c r="J25" i="6"/>
  <c r="B23" i="8"/>
  <c r="D21" i="8"/>
  <c r="K23" i="6"/>
  <c r="B38" i="8"/>
  <c r="J40" i="6"/>
  <c r="J54" i="6"/>
  <c r="B52" i="8"/>
  <c r="J30" i="6"/>
  <c r="J12" i="6"/>
  <c r="H37" i="6"/>
  <c r="AO37" i="5"/>
  <c r="I37" i="6" s="1"/>
  <c r="H16" i="6"/>
  <c r="AO16" i="5"/>
  <c r="I16" i="6" s="1"/>
  <c r="K6" i="6"/>
  <c r="K14" i="6"/>
  <c r="K39" i="6"/>
  <c r="H18" i="6"/>
  <c r="AO18" i="5"/>
  <c r="I18" i="6" s="1"/>
  <c r="K41" i="6"/>
  <c r="D39" i="8"/>
  <c r="H20" i="6"/>
  <c r="AO20" i="5"/>
  <c r="I20" i="6" s="1"/>
  <c r="H22" i="6"/>
  <c r="AO22" i="5"/>
  <c r="I22" i="6" s="1"/>
  <c r="K21" i="6"/>
  <c r="D19" i="8"/>
  <c r="K40" i="6"/>
  <c r="D29" i="8"/>
  <c r="K31" i="6"/>
  <c r="K38" i="6"/>
  <c r="D36" i="8"/>
  <c r="B14" i="8"/>
  <c r="J16" i="6"/>
  <c r="H50" i="6"/>
  <c r="AO50" i="5"/>
  <c r="I50" i="6" s="1"/>
  <c r="K9" i="6"/>
  <c r="H17" i="6"/>
  <c r="AO17" i="5"/>
  <c r="I17" i="6" s="1"/>
  <c r="D6" i="8"/>
  <c r="K8" i="6"/>
  <c r="J14" i="6"/>
  <c r="B48" i="8"/>
  <c r="J50" i="6"/>
  <c r="H46" i="6"/>
  <c r="AO46" i="5"/>
  <c r="I46" i="6" s="1"/>
  <c r="B18" i="8"/>
  <c r="J20" i="6"/>
  <c r="K49" i="6"/>
  <c r="D47" i="8"/>
  <c r="J47" i="6"/>
  <c r="D16" i="8"/>
  <c r="K18" i="6"/>
  <c r="H10" i="6"/>
  <c r="AO10" i="5"/>
  <c r="I10" i="6" s="1"/>
  <c r="B30" i="8"/>
  <c r="J32" i="6"/>
  <c r="H35" i="6"/>
  <c r="AO35" i="5"/>
  <c r="I35" i="6" s="1"/>
  <c r="B35" i="8"/>
  <c r="J37" i="6"/>
  <c r="K12" i="6"/>
  <c r="J22" i="6"/>
  <c r="B20" i="8"/>
  <c r="B33" i="8"/>
  <c r="J35" i="6"/>
  <c r="H8" i="6"/>
  <c r="M53" i="6" s="1"/>
  <c r="AO8" i="5"/>
  <c r="I8" i="6" s="1"/>
  <c r="K22" i="6"/>
  <c r="B44" i="8"/>
  <c r="J46" i="6"/>
  <c r="K4" i="6"/>
  <c r="K28" i="6"/>
  <c r="J10" i="6"/>
  <c r="B8" i="8"/>
  <c r="K54" i="6"/>
  <c r="D53" i="8"/>
  <c r="K55" i="6"/>
  <c r="K47" i="6"/>
  <c r="H38" i="6"/>
  <c r="AO38" i="5"/>
  <c r="I38" i="6" s="1"/>
  <c r="J19" i="6"/>
  <c r="H24" i="6"/>
  <c r="AO24" i="5"/>
  <c r="I24" i="6" s="1"/>
  <c r="K45" i="6"/>
  <c r="K33" i="6"/>
  <c r="D31" i="8"/>
  <c r="B6" i="8"/>
  <c r="J8" i="6"/>
  <c r="H7" i="6"/>
  <c r="AO7" i="5"/>
  <c r="I7" i="6" s="1"/>
  <c r="K17" i="6"/>
  <c r="J51" i="6"/>
  <c r="J38" i="6"/>
  <c r="B36" i="8"/>
  <c r="B22" i="8"/>
  <c r="J24" i="6"/>
  <c r="K37" i="6"/>
  <c r="D35" i="8"/>
  <c r="D17" i="8"/>
  <c r="K19" i="6"/>
  <c r="H29" i="6"/>
  <c r="AO29" i="5"/>
  <c r="I29" i="6" s="1"/>
  <c r="J53" i="6"/>
  <c r="K13" i="6"/>
  <c r="H39" i="6"/>
  <c r="AO39" i="5"/>
  <c r="I39" i="6" s="1"/>
  <c r="J33" i="6"/>
  <c r="B31" i="8"/>
  <c r="AO56" i="5"/>
  <c r="I56" i="6" s="1"/>
  <c r="H56" i="6"/>
  <c r="B5" i="8"/>
  <c r="J7" i="6"/>
  <c r="J13" i="6"/>
  <c r="J45" i="6"/>
  <c r="D50" i="8"/>
  <c r="K52" i="6"/>
  <c r="J52" i="6"/>
  <c r="H42" i="6"/>
  <c r="AO42" i="5"/>
  <c r="I42" i="6" s="1"/>
  <c r="H14" i="6"/>
  <c r="AO14" i="5"/>
  <c r="I14" i="6" s="1"/>
  <c r="H54" i="6"/>
  <c r="AO54" i="5"/>
  <c r="I54" i="6" s="1"/>
  <c r="H6" i="6"/>
  <c r="AO6" i="5"/>
  <c r="I6" i="6" s="1"/>
  <c r="K26" i="6"/>
  <c r="AO51" i="5"/>
  <c r="I51" i="6" s="1"/>
  <c r="H51" i="6"/>
  <c r="H31" i="6"/>
  <c r="AO31" i="5"/>
  <c r="I31" i="6" s="1"/>
  <c r="K10" i="6"/>
  <c r="B37" i="8"/>
  <c r="J39" i="6"/>
  <c r="M57" i="6" l="1"/>
  <c r="M10" i="6"/>
  <c r="M17" i="6"/>
  <c r="M15" i="6"/>
  <c r="M55" i="6"/>
  <c r="M11" i="6"/>
  <c r="M22" i="6"/>
  <c r="M32" i="6"/>
  <c r="M49" i="6"/>
  <c r="M31" i="6"/>
  <c r="M20" i="6"/>
  <c r="M51" i="6"/>
  <c r="M24" i="6"/>
  <c r="M27" i="6"/>
  <c r="M26" i="6"/>
  <c r="M4" i="6"/>
  <c r="M44" i="6"/>
  <c r="M42" i="6"/>
  <c r="M9" i="6"/>
  <c r="M45" i="6"/>
  <c r="M29" i="6"/>
  <c r="M50" i="6"/>
  <c r="M56" i="6"/>
  <c r="M38" i="6"/>
  <c r="M18" i="6"/>
  <c r="M28" i="6"/>
  <c r="M43" i="6"/>
  <c r="M12" i="6"/>
  <c r="M8" i="6"/>
  <c r="M6" i="6"/>
  <c r="M41" i="6"/>
  <c r="M5" i="6"/>
  <c r="M34" i="6"/>
  <c r="M48" i="6"/>
  <c r="M52" i="6"/>
  <c r="M47" i="6"/>
  <c r="M54" i="6"/>
  <c r="M13" i="6"/>
  <c r="M46" i="6"/>
  <c r="M25" i="6"/>
  <c r="M39" i="6"/>
  <c r="M16" i="6"/>
  <c r="M33" i="6"/>
  <c r="M14" i="6"/>
  <c r="M7" i="6"/>
  <c r="M30" i="6"/>
  <c r="M36" i="6"/>
  <c r="M21" i="6"/>
  <c r="M19" i="6"/>
  <c r="M35" i="6"/>
  <c r="M37" i="6"/>
  <c r="M40" i="6"/>
</calcChain>
</file>

<file path=xl/sharedStrings.xml><?xml version="1.0" encoding="utf-8"?>
<sst xmlns="http://schemas.openxmlformats.org/spreadsheetml/2006/main" count="385" uniqueCount="325">
  <si>
    <t>Key</t>
  </si>
  <si>
    <t>Scouter</t>
  </si>
  <si>
    <t>Event</t>
  </si>
  <si>
    <t>Level</t>
  </si>
  <si>
    <t>Match</t>
  </si>
  <si>
    <t>Alliance</t>
  </si>
  <si>
    <t>Team</t>
  </si>
  <si>
    <t>Started With Coral</t>
  </si>
  <si>
    <t>Left Starting Zone</t>
  </si>
  <si>
    <t>Auto Level 1</t>
  </si>
  <si>
    <t>Auto Level 2</t>
  </si>
  <si>
    <t>Auto Level 3</t>
  </si>
  <si>
    <t>Auto Level 4</t>
  </si>
  <si>
    <t>Auto Algae Processor</t>
  </si>
  <si>
    <t>Auto Algae Net</t>
  </si>
  <si>
    <t>Tele Level 1</t>
  </si>
  <si>
    <t>Tele Level 2</t>
  </si>
  <si>
    <t>Tele Level 3</t>
  </si>
  <si>
    <t>Tele Level 4</t>
  </si>
  <si>
    <t>Tele Algae Processor</t>
  </si>
  <si>
    <t>Tele Algae Net</t>
  </si>
  <si>
    <t>Tele Pickup Coral From</t>
  </si>
  <si>
    <t>Final Status</t>
  </si>
  <si>
    <t>Win/Lose</t>
  </si>
  <si>
    <t>Auto Ranking Point</t>
  </si>
  <si>
    <t>Coral Ranking Point</t>
  </si>
  <si>
    <t>Barge Ranking Point</t>
  </si>
  <si>
    <t>Immobilized</t>
  </si>
  <si>
    <t>Dropped Game Pieces</t>
  </si>
  <si>
    <t>Make Good Partner</t>
  </si>
  <si>
    <t>Comments</t>
  </si>
  <si>
    <t>TBA Key</t>
  </si>
  <si>
    <t>2025nyro</t>
  </si>
  <si>
    <t>FIRST Key</t>
  </si>
  <si>
    <t>nyro</t>
  </si>
  <si>
    <t>Name</t>
  </si>
  <si>
    <t>Finger Lakes Regional</t>
  </si>
  <si>
    <t>Location</t>
  </si>
  <si>
    <t>Center For Integrated Manufacturing Studies (CIMS)</t>
  </si>
  <si>
    <t>Start Date</t>
  </si>
  <si>
    <t>2025-03-12</t>
  </si>
  <si>
    <t>Team Number</t>
  </si>
  <si>
    <t>Nickname</t>
  </si>
  <si>
    <t>School</t>
  </si>
  <si>
    <t>Rookie Year</t>
  </si>
  <si>
    <t>The Rocketeers</t>
  </si>
  <si>
    <t>Shenendehowa High School</t>
  </si>
  <si>
    <t>frc20</t>
  </si>
  <si>
    <t>X-CATS</t>
  </si>
  <si>
    <t>Wilson Magnet High School</t>
  </si>
  <si>
    <t>frc191</t>
  </si>
  <si>
    <t>Division By Zero</t>
  </si>
  <si>
    <t>Norwood-Norfolk Sr High School &amp; Massena High School</t>
  </si>
  <si>
    <t>frc229</t>
  </si>
  <si>
    <t>The Dynamos</t>
  </si>
  <si>
    <t>Colonie Central High School</t>
  </si>
  <si>
    <t>frc250</t>
  </si>
  <si>
    <t>Mechanical Marauders</t>
  </si>
  <si>
    <t>Bay Shore High School</t>
  </si>
  <si>
    <t>frc271</t>
  </si>
  <si>
    <t>G.R.R. (Greater Rochester Robotics)</t>
  </si>
  <si>
    <t>Churchville Chili High School</t>
  </si>
  <si>
    <t>frc340</t>
  </si>
  <si>
    <t>The Circuit Stompers</t>
  </si>
  <si>
    <t>Newfane High School</t>
  </si>
  <si>
    <t>frc378</t>
  </si>
  <si>
    <t>Rust Belt Robotics</t>
  </si>
  <si>
    <t>Churchville-Chili High School &amp; Bausch &amp; Lomb Incorporated</t>
  </si>
  <si>
    <t>frc424</t>
  </si>
  <si>
    <t>The PSIcotics</t>
  </si>
  <si>
    <t>Lindenhurst Senior High School</t>
  </si>
  <si>
    <t>frc533</t>
  </si>
  <si>
    <t>Longwood RoboLions</t>
  </si>
  <si>
    <t>Longwood High School</t>
  </si>
  <si>
    <t>frc564</t>
  </si>
  <si>
    <t>Fairport Robotics</t>
  </si>
  <si>
    <t>Fairport High School</t>
  </si>
  <si>
    <t>frc578</t>
  </si>
  <si>
    <t>Code Red Robotics</t>
  </si>
  <si>
    <t>Ithaca High School</t>
  </si>
  <si>
    <t>frc639</t>
  </si>
  <si>
    <t>Bison Robotics</t>
  </si>
  <si>
    <t>Beachwood High School</t>
  </si>
  <si>
    <t>frc695</t>
  </si>
  <si>
    <t>SPARX</t>
  </si>
  <si>
    <t>Schroeder High School &amp; Webster Thomas High School</t>
  </si>
  <si>
    <t>frc1126</t>
  </si>
  <si>
    <t>Saint Ignatius High School Robotics Team</t>
  </si>
  <si>
    <t>Saint Ignatius High School</t>
  </si>
  <si>
    <t>frc1308</t>
  </si>
  <si>
    <t>Finney Falcons</t>
  </si>
  <si>
    <t>The Charles Finney School</t>
  </si>
  <si>
    <t>frc1405</t>
  </si>
  <si>
    <t>Warlocks</t>
  </si>
  <si>
    <t>Lockport High School</t>
  </si>
  <si>
    <t>frc1507</t>
  </si>
  <si>
    <t>Rolling Thunder</t>
  </si>
  <si>
    <t>Penfield High School</t>
  </si>
  <si>
    <t>frc1511</t>
  </si>
  <si>
    <t>Raider Robotics</t>
  </si>
  <si>
    <t>Palmyra-Macedon High School</t>
  </si>
  <si>
    <t>frc1518</t>
  </si>
  <si>
    <t>Devil Tech</t>
  </si>
  <si>
    <t>Victor High School</t>
  </si>
  <si>
    <t>frc1559</t>
  </si>
  <si>
    <t>Scitobor Robotics</t>
  </si>
  <si>
    <t>Red Jacket High School</t>
  </si>
  <si>
    <t>frc1585</t>
  </si>
  <si>
    <t>Greece Gladiators</t>
  </si>
  <si>
    <t>Odyssey Academy &amp; Athena High School &amp; Olympia High School &amp; Arcadia High School</t>
  </si>
  <si>
    <t>frc1591</t>
  </si>
  <si>
    <t>The Flying Circuits</t>
  </si>
  <si>
    <t>Orange High School</t>
  </si>
  <si>
    <t>frc1787</t>
  </si>
  <si>
    <t>The Lightning Bots</t>
  </si>
  <si>
    <t>Champion High School</t>
  </si>
  <si>
    <t>frc2010</t>
  </si>
  <si>
    <t>CougarTech</t>
  </si>
  <si>
    <t>Honeoye Falls Lima High School &amp; Rush Henrietta Senior High Sch</t>
  </si>
  <si>
    <t>frc2228</t>
  </si>
  <si>
    <t>The Mavericks</t>
  </si>
  <si>
    <t>Ehove Career Center</t>
  </si>
  <si>
    <t>frc2252</t>
  </si>
  <si>
    <t>Xcentrics -Mercy Robotics</t>
  </si>
  <si>
    <t>Our Lady of Mercy School</t>
  </si>
  <si>
    <t>frc2340</t>
  </si>
  <si>
    <t>Mountaineer Area RoboticS (MARS)</t>
  </si>
  <si>
    <t>MARS &amp; NASA</t>
  </si>
  <si>
    <t>frc2614</t>
  </si>
  <si>
    <t>Shaker Robotics</t>
  </si>
  <si>
    <t>Shaker High School</t>
  </si>
  <si>
    <t>frc2791</t>
  </si>
  <si>
    <t>TAN(X)</t>
  </si>
  <si>
    <t>Canandaigua Academy</t>
  </si>
  <si>
    <t>frc3003</t>
  </si>
  <si>
    <t>Bx Quixote</t>
  </si>
  <si>
    <t>Bronx Engr &amp; Tech Academy</t>
  </si>
  <si>
    <t>frc3004</t>
  </si>
  <si>
    <t>Ranger Robotics</t>
  </si>
  <si>
    <t>Spencerport High School</t>
  </si>
  <si>
    <t>frc3015</t>
  </si>
  <si>
    <t>Team 0xBE4</t>
  </si>
  <si>
    <t>Ballston Spa High School</t>
  </si>
  <si>
    <t>frc3044</t>
  </si>
  <si>
    <t>HURRICANES</t>
  </si>
  <si>
    <t>Westhampton Beach High School</t>
  </si>
  <si>
    <t>frc3171</t>
  </si>
  <si>
    <t>IgKnighters</t>
  </si>
  <si>
    <t>McQuaid Jesuit High School</t>
  </si>
  <si>
    <t>frc3173</t>
  </si>
  <si>
    <t>Pittsford Panthers</t>
  </si>
  <si>
    <t>Pittsford Sutherland High Sch &amp; Pittsford Mendon High School</t>
  </si>
  <si>
    <t>frc3181</t>
  </si>
  <si>
    <t>Electric Fire</t>
  </si>
  <si>
    <t>Notre Dame High School</t>
  </si>
  <si>
    <t>frc3799</t>
  </si>
  <si>
    <t>Roc City Robotix</t>
  </si>
  <si>
    <t>Edison Career and Technology High School</t>
  </si>
  <si>
    <t>frc3838</t>
  </si>
  <si>
    <t>SUITS</t>
  </si>
  <si>
    <t>4-H</t>
  </si>
  <si>
    <t>frc3951</t>
  </si>
  <si>
    <t>OZone</t>
  </si>
  <si>
    <t>Berlin High School &amp; Olentangy High School &amp; Orange High School &amp; Liberty High School</t>
  </si>
  <si>
    <t>frc4611</t>
  </si>
  <si>
    <t>Electric Mayhem</t>
  </si>
  <si>
    <t>Nichols School</t>
  </si>
  <si>
    <t>frc4930</t>
  </si>
  <si>
    <t>Alumiboti</t>
  </si>
  <si>
    <t>St Joseph Collegiate Institute</t>
  </si>
  <si>
    <t>frc5590</t>
  </si>
  <si>
    <t>TVHS Dragons</t>
  </si>
  <si>
    <t>Tech Valley High School</t>
  </si>
  <si>
    <t>frc5881</t>
  </si>
  <si>
    <t>Artemis</t>
  </si>
  <si>
    <t>Chatham High School</t>
  </si>
  <si>
    <t>frc6621</t>
  </si>
  <si>
    <t>Cadet Robotics</t>
  </si>
  <si>
    <t>Hilton High School</t>
  </si>
  <si>
    <t>frc6868</t>
  </si>
  <si>
    <t>SO BOTZ</t>
  </si>
  <si>
    <t>Tappan Zee High School</t>
  </si>
  <si>
    <t>frc6911</t>
  </si>
  <si>
    <t>Perkins Pirates</t>
  </si>
  <si>
    <t>Perkins High School &amp; Family/Community</t>
  </si>
  <si>
    <t>frc7165</t>
  </si>
  <si>
    <t>Tigers</t>
  </si>
  <si>
    <t>Rochester Prep High School</t>
  </si>
  <si>
    <t>frc7903</t>
  </si>
  <si>
    <t>RoboManiacs</t>
  </si>
  <si>
    <t>Mc2 STEM Hs-Grt Lakes Sci Ctr</t>
  </si>
  <si>
    <t>frc8140</t>
  </si>
  <si>
    <t>AstroCircuits</t>
  </si>
  <si>
    <t>John Marshall-Info Tech</t>
  </si>
  <si>
    <t>frc8243</t>
  </si>
  <si>
    <t>The Giant Diencephalic BrainSTEM Robotics Team</t>
  </si>
  <si>
    <t>Family/Community</t>
  </si>
  <si>
    <t>frc8393</t>
  </si>
  <si>
    <t>GRIDLOCK</t>
  </si>
  <si>
    <t>Garrett Morgan School</t>
  </si>
  <si>
    <t>frc9622</t>
  </si>
  <si>
    <t>Lady Voltage</t>
  </si>
  <si>
    <t>John Adams Clg &amp; Career Acad &amp; Lincoln-West HS Global Studies &amp; Davis Aerospace &amp; Maritime HS &amp; JFK E3agle Academy &amp; Cleveland HS for Digital Arts &amp; Cleveland Early College HS &amp; James F Rhodes High School &amp; Int'L Newcomers Acad-Jefferson &amp; Facing History New Tech School &amp; Cleveland Sch of Science &amp; Med &amp; Cleveland Sch of Arch &amp; Design &amp; Mc2 STEM Hs-Grt Lakes Sci Ctr</t>
  </si>
  <si>
    <t>frc9643</t>
  </si>
  <si>
    <t>Crimson Jewels</t>
  </si>
  <si>
    <t>James Monroe Upper School</t>
  </si>
  <si>
    <t>frc10223</t>
  </si>
  <si>
    <t>Start Time</t>
  </si>
  <si>
    <t>Blue 1</t>
  </si>
  <si>
    <t>Blue 2</t>
  </si>
  <si>
    <t>Blue 3</t>
  </si>
  <si>
    <t>Red 1</t>
  </si>
  <si>
    <t>Red 2</t>
  </si>
  <si>
    <t>Red 3</t>
  </si>
  <si>
    <t>2025-03-14 08:50:00</t>
  </si>
  <si>
    <t>2025-03-14 08:58:00</t>
  </si>
  <si>
    <t>2025-03-14 09:06:00</t>
  </si>
  <si>
    <t>2025-03-14 09:14:00</t>
  </si>
  <si>
    <t>2025-03-14 09:22:00</t>
  </si>
  <si>
    <t>2025-03-14 09:30:00</t>
  </si>
  <si>
    <t>2025-03-14 09:38:00</t>
  </si>
  <si>
    <t>2025-03-14 09:46:00</t>
  </si>
  <si>
    <t>2025-03-14 09:54:00</t>
  </si>
  <si>
    <t>2025-03-14 10:02:00</t>
  </si>
  <si>
    <t>2025-03-14 10:10:00</t>
  </si>
  <si>
    <t>2025-03-14 10:18:00</t>
  </si>
  <si>
    <t>2025-03-14 10:26:00</t>
  </si>
  <si>
    <t>2025-03-14 10:34:00</t>
  </si>
  <si>
    <t>2025-03-14 10:42:00</t>
  </si>
  <si>
    <t>2025-03-14 10:50:00</t>
  </si>
  <si>
    <t>2025-03-14 10:58:00</t>
  </si>
  <si>
    <t>2025-03-14 11:06:00</t>
  </si>
  <si>
    <t>2025-03-14 11:14:00</t>
  </si>
  <si>
    <t>2025-03-14 11:22:00</t>
  </si>
  <si>
    <t>2025-03-14 11:30:00</t>
  </si>
  <si>
    <t>2025-03-14 11:38:00</t>
  </si>
  <si>
    <t>2025-03-14 11:46:00</t>
  </si>
  <si>
    <t>2025-03-14 11:54:00</t>
  </si>
  <si>
    <t>2025-03-14 13:00:00</t>
  </si>
  <si>
    <t>2025-03-14 13:08:00</t>
  </si>
  <si>
    <t>2025-03-14 13:16:00</t>
  </si>
  <si>
    <t>2025-03-14 13:24:00</t>
  </si>
  <si>
    <t>2025-03-14 13:32:00</t>
  </si>
  <si>
    <t>2025-03-14 13:40:00</t>
  </si>
  <si>
    <t>2025-03-14 13:48:00</t>
  </si>
  <si>
    <t>2025-03-14 13:56:00</t>
  </si>
  <si>
    <t>2025-03-14 14:04:00</t>
  </si>
  <si>
    <t>2025-03-14 14:12:00</t>
  </si>
  <si>
    <t>2025-03-14 14:20:00</t>
  </si>
  <si>
    <t>2025-03-14 14:28:00</t>
  </si>
  <si>
    <t>2025-03-14 14:36:00</t>
  </si>
  <si>
    <t>2025-03-14 14:44:00</t>
  </si>
  <si>
    <t>2025-03-14 14:52:00</t>
  </si>
  <si>
    <t>2025-03-14 15:00:00</t>
  </si>
  <si>
    <t>2025-03-14 15:08:00</t>
  </si>
  <si>
    <t>2025-03-14 15:16:00</t>
  </si>
  <si>
    <t>2025-03-14 15:24:00</t>
  </si>
  <si>
    <t>2025-03-14 15:32:00</t>
  </si>
  <si>
    <t>2025-03-14 15:40:00</t>
  </si>
  <si>
    <t>2025-03-14 15:48:00</t>
  </si>
  <si>
    <t>2025-03-14 15:56:00</t>
  </si>
  <si>
    <t>2025-03-14 16:04:00</t>
  </si>
  <si>
    <t>2025-03-14 16:12:00</t>
  </si>
  <si>
    <t>2025-03-14 16:20:00</t>
  </si>
  <si>
    <t>2025-03-14 16:28:00</t>
  </si>
  <si>
    <t>2025-03-14 16:36:00</t>
  </si>
  <si>
    <t>2025-03-14 16:44:00</t>
  </si>
  <si>
    <t>2025-03-14 16:52:00</t>
  </si>
  <si>
    <t>2025-03-14 17:00:00</t>
  </si>
  <si>
    <t>2025-03-14 17:08:00</t>
  </si>
  <si>
    <t>2025-03-14 17:16:00</t>
  </si>
  <si>
    <t>2025-03-14 17:24:00</t>
  </si>
  <si>
    <t>2025-03-14 17:32:00</t>
  </si>
  <si>
    <t>2025-03-15 08:50:00</t>
  </si>
  <si>
    <t>2025-03-15 08:58:00</t>
  </si>
  <si>
    <t>2025-03-15 09:06:00</t>
  </si>
  <si>
    <t>2025-03-15 09:14:00</t>
  </si>
  <si>
    <t>2025-03-15 09:22:00</t>
  </si>
  <si>
    <t>2025-03-15 09:30:00</t>
  </si>
  <si>
    <t>2025-03-15 09:38:00</t>
  </si>
  <si>
    <t>2025-03-15 09:46:00</t>
  </si>
  <si>
    <t>2025-03-15 09:54:00</t>
  </si>
  <si>
    <t>2025-03-15 10:02:00</t>
  </si>
  <si>
    <t>2025-03-15 10:10:00</t>
  </si>
  <si>
    <t>2025-03-15 10:18:00</t>
  </si>
  <si>
    <t>2025-03-15 10:26:00</t>
  </si>
  <si>
    <t>2025-03-15 10:34:00</t>
  </si>
  <si>
    <t>2025-03-15 10:42:00</t>
  </si>
  <si>
    <t>2025-03-15 10:50:00</t>
  </si>
  <si>
    <t>2025-03-15 10:58:00</t>
  </si>
  <si>
    <t>2025-03-15 11:06:00</t>
  </si>
  <si>
    <t>2025-03-15 11:14:00</t>
  </si>
  <si>
    <t>2025-03-15 11:22:00</t>
  </si>
  <si>
    <t>2025-03-15 11:30:00</t>
  </si>
  <si>
    <t>2025-03-15 11:38:00</t>
  </si>
  <si>
    <t>Auto</t>
  </si>
  <si>
    <t>Teleop</t>
  </si>
  <si>
    <t>Endgame</t>
  </si>
  <si>
    <t>Total</t>
  </si>
  <si>
    <t>Scores</t>
  </si>
  <si>
    <t>Points</t>
  </si>
  <si>
    <t># Scouted</t>
  </si>
  <si>
    <t>L1</t>
  </si>
  <si>
    <t>L2</t>
  </si>
  <si>
    <t>L3</t>
  </si>
  <si>
    <t>L4</t>
  </si>
  <si>
    <t>Processor</t>
  </si>
  <si>
    <t>Net</t>
  </si>
  <si>
    <t>Leave</t>
  </si>
  <si>
    <t>Average</t>
  </si>
  <si>
    <t>Park</t>
  </si>
  <si>
    <t>Shallow</t>
  </si>
  <si>
    <t>Deep</t>
  </si>
  <si>
    <t>Points Scored</t>
  </si>
  <si>
    <t>Percentile</t>
  </si>
  <si>
    <t>Overall</t>
  </si>
  <si>
    <t>Scouter Name</t>
  </si>
  <si>
    <t>Match Count</t>
  </si>
  <si>
    <t>Auto Total</t>
  </si>
  <si>
    <t>Auto Average</t>
  </si>
  <si>
    <t>Teleop Total</t>
  </si>
  <si>
    <t>Teleop Average</t>
  </si>
  <si>
    <t>Endgame Total</t>
  </si>
  <si>
    <t>Endgame Average</t>
  </si>
  <si>
    <t>&lt;--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</si>
</sst>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;@"/>
    <numFmt numFmtId="165" formatCode="#,##0;[Red]#,##0;&quot;-&quot;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1"/>
      <name val="Calibri (Body)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595959"/>
        <bgColor rgb="FF595959"/>
      </patternFill>
    </fill>
    <fill>
      <patternFill patternType="solid">
        <fgColor rgb="FF2471A3"/>
        <bgColor rgb="FF2471A3"/>
      </patternFill>
    </fill>
    <fill>
      <patternFill patternType="solid">
        <fgColor rgb="FFCB4335"/>
        <bgColor rgb="FFCB4335"/>
      </patternFill>
    </fill>
    <fill>
      <patternFill patternType="solid">
        <fgColor rgb="FFD68910"/>
        <bgColor rgb="FFD68910"/>
      </patternFill>
    </fill>
    <fill>
      <patternFill patternType="solid">
        <fgColor rgb="FF229954"/>
        <bgColor rgb="FF229954"/>
      </patternFill>
    </fill>
    <fill>
      <patternFill patternType="solid">
        <fgColor rgb="FF595959"/>
        <bgColor rgb="FF595959"/>
      </patternFill>
    </fill>
    <fill>
      <patternFill patternType="solid">
        <fgColor rgb="FF2471A3"/>
        <bgColor rgb="FF2471A3"/>
      </patternFill>
    </fill>
    <fill>
      <patternFill patternType="solid">
        <fgColor rgb="FFCB4335"/>
        <bgColor rgb="FFCB4335"/>
      </patternFill>
    </fill>
    <fill>
      <patternFill patternType="solid">
        <fgColor rgb="FFD68910"/>
        <bgColor rgb="FFD68910"/>
      </patternFill>
    </fill>
    <fill>
      <patternFill patternType="solid">
        <fgColor rgb="FF229954"/>
        <bgColor rgb="FF22995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left" textRotation="90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left" textRotation="90"/>
    </xf>
    <xf numFmtId="0" fontId="3" fillId="3" borderId="9" xfId="0" applyFont="1" applyFill="1" applyBorder="1" applyAlignment="1">
      <alignment horizontal="left" textRotation="90"/>
    </xf>
    <xf numFmtId="0" fontId="3" fillId="3" borderId="7" xfId="0" applyFont="1" applyFill="1" applyBorder="1" applyAlignment="1">
      <alignment horizontal="left" textRotation="90"/>
    </xf>
    <xf numFmtId="0" fontId="3" fillId="5" borderId="1" xfId="0" applyFont="1" applyFill="1" applyBorder="1" applyAlignment="1">
      <alignment horizontal="left" textRotation="90"/>
    </xf>
    <xf numFmtId="0" fontId="3" fillId="6" borderId="1" xfId="0" applyFont="1" applyFill="1" applyBorder="1" applyAlignment="1">
      <alignment horizontal="left" textRotation="90"/>
    </xf>
    <xf numFmtId="0" fontId="3" fillId="7" borderId="1" xfId="0" applyFont="1" applyFill="1" applyBorder="1" applyAlignment="1">
      <alignment horizontal="left" textRotation="90"/>
    </xf>
    <xf numFmtId="0" fontId="1" fillId="4" borderId="1" xfId="0" applyFont="1" applyFill="1" applyBorder="1" applyAlignment="1">
      <alignment horizontal="left" textRotation="90"/>
    </xf>
    <xf numFmtId="0" fontId="1" fillId="4" borderId="7" xfId="0" applyFont="1" applyFill="1" applyBorder="1" applyAlignment="1">
      <alignment horizontal="left" textRotation="90"/>
    </xf>
    <xf numFmtId="0" fontId="1" fillId="6" borderId="1" xfId="0" applyFont="1" applyFill="1" applyBorder="1" applyAlignment="1">
      <alignment horizontal="left" textRotation="90"/>
    </xf>
    <xf numFmtId="0" fontId="1" fillId="3" borderId="0" xfId="0" applyFont="1" applyFill="1" applyAlignment="1">
      <alignment horizontal="left" textRotation="90"/>
    </xf>
    <xf numFmtId="0" fontId="1" fillId="4" borderId="8" xfId="0" applyFont="1" applyFill="1" applyBorder="1" applyAlignment="1">
      <alignment horizontal="left" textRotation="90"/>
    </xf>
    <xf numFmtId="0" fontId="1" fillId="5" borderId="8" xfId="0" applyFont="1" applyFill="1" applyBorder="1" applyAlignment="1">
      <alignment horizontal="left" textRotation="90"/>
    </xf>
    <xf numFmtId="0" fontId="1" fillId="6" borderId="8" xfId="0" applyFont="1" applyFill="1" applyBorder="1" applyAlignment="1">
      <alignment horizontal="left" textRotation="90"/>
    </xf>
    <xf numFmtId="0" fontId="1" fillId="7" borderId="8" xfId="0" applyFont="1" applyFill="1" applyBorder="1" applyAlignment="1">
      <alignment horizontal="left" textRotation="90"/>
    </xf>
    <xf numFmtId="0" fontId="1" fillId="5" borderId="1" xfId="0" applyFont="1" applyFill="1" applyBorder="1" applyAlignment="1">
      <alignment horizontal="left" textRotation="90"/>
    </xf>
    <xf numFmtId="0" fontId="1" fillId="7" borderId="1" xfId="0" applyFont="1" applyFill="1" applyBorder="1" applyAlignment="1">
      <alignment horizontal="left" textRotation="90"/>
    </xf>
    <xf numFmtId="0" fontId="1" fillId="5" borderId="7" xfId="0" applyFont="1" applyFill="1" applyBorder="1" applyAlignment="1">
      <alignment horizontal="left" textRotation="90"/>
    </xf>
    <xf numFmtId="0" fontId="1" fillId="6" borderId="7" xfId="0" applyFont="1" applyFill="1" applyBorder="1" applyAlignment="1">
      <alignment horizontal="left" textRotation="90"/>
    </xf>
    <xf numFmtId="0" fontId="1" fillId="7" borderId="7" xfId="0" applyFont="1" applyFill="1" applyBorder="1" applyAlignment="1">
      <alignment horizontal="left" textRotation="90"/>
    </xf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8" borderId="0" xfId="0" applyFont="1" applyFill="1"/>
    <xf numFmtId="165" fontId="5" fillId="0" borderId="0" xfId="0" applyNumberFormat="1" applyFont="1"/>
    <xf numFmtId="165" fontId="6" fillId="9" borderId="0" xfId="0" applyNumberFormat="1" applyFont="1" applyFill="1"/>
    <xf numFmtId="165" fontId="6" fillId="10" borderId="0" xfId="0" applyNumberFormat="1" applyFont="1" applyFill="1"/>
    <xf numFmtId="165" fontId="6" fillId="11" borderId="0" xfId="0" applyNumberFormat="1" applyFont="1" applyFill="1"/>
    <xf numFmtId="165" fontId="6" fillId="12" borderId="0" xfId="0" applyNumberFormat="1" applyFont="1" applyFill="1"/>
    <xf numFmtId="166" fontId="5" fillId="0" borderId="0" xfId="0" applyNumberFormat="1" applyFont="1"/>
    <xf numFmtId="0" fontId="1" fillId="4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1" fillId="4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D09996"/>
          <bgColor rgb="FFD09996"/>
        </patternFill>
      </fill>
    </dxf>
    <dxf>
      <fill>
        <patternFill patternType="solid">
          <fgColor rgb="FFC8D6A1"/>
          <bgColor rgb="FFC8D6A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9"/>
  <sheetViews>
    <sheetView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31" ht="1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6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6" customHeight="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6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6" customHeight="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6" customHeight="1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6" customHeigh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6" customHeight="1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6" customHeight="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6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6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6" customHeight="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6" customHeight="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6" customHeight="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6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6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6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6" customHeight="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6" customHeight="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6" customHeight="1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6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6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6" customHeight="1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6" customHeight="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6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6" customHeight="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6" customHeight="1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6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6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6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6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6" customHeight="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6" customHeight="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6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6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6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6" customHeight="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6" customHeight="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6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6" customHeight="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6" customHeight="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6" customHeight="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6" customHeight="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6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6" customHeight="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6" customHeight="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6" customHeight="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6" customHeigh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6" customHeight="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6" customHeight="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6" customHeight="1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6" customHeight="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6" customHeight="1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6" customHeight="1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6" customHeight="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6" customHeight="1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6" customHeight="1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6" customHeight="1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6" customHeight="1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6" customHeight="1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6" customHeight="1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6" customHeight="1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6" customHeight="1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6" customHeight="1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6" customHeight="1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6" customHeight="1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6" customHeight="1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6" customHeight="1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6" customHeight="1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6" customHeight="1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6" customHeight="1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6" customHeight="1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6" customHeight="1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6" customHeight="1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6" customHeight="1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6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6" customHeight="1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6" customHeight="1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6" customHeight="1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6" customHeight="1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6" customHeight="1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6" customHeight="1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6" customHeight="1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6" customHeight="1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6" customHeight="1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6" customHeight="1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6" customHeight="1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6" customHeight="1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6" customHeight="1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6" customHeight="1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6" customHeight="1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6" customHeight="1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6" customHeight="1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6" customHeight="1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6" customHeight="1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6" customHeight="1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6" customHeight="1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6" customHeight="1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6" customHeight="1" x14ac:dyDescent="0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6" customHeight="1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6" customHeight="1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6" customHeight="1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6" customHeight="1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6" customHeight="1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6" customHeight="1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6" customHeight="1" x14ac:dyDescent="0.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6" customHeight="1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6" customHeight="1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6" customHeight="1" x14ac:dyDescent="0.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6" customHeight="1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6" customHeight="1" x14ac:dyDescent="0.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6" customHeight="1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6" customHeight="1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6" customHeight="1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6" customHeight="1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6" customHeight="1" x14ac:dyDescent="0.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6" customHeight="1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6" customHeight="1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6" customHeight="1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6" customHeight="1" x14ac:dyDescent="0.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6" customHeight="1" x14ac:dyDescent="0.2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6" customHeight="1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6" customHeight="1" x14ac:dyDescent="0.2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6" customHeight="1" x14ac:dyDescent="0.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6" customHeight="1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6" customHeight="1" x14ac:dyDescent="0.2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6" customHeight="1" x14ac:dyDescent="0.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6" customHeight="1" x14ac:dyDescent="0.2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6" customHeight="1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6" customHeight="1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6" customHeight="1" x14ac:dyDescent="0.2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6" customHeight="1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6" customHeight="1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6" customHeight="1" x14ac:dyDescent="0.2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6" customHeight="1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6" customHeight="1" x14ac:dyDescent="0.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6" customHeight="1" x14ac:dyDescent="0.2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6" customHeight="1" x14ac:dyDescent="0.2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6" customHeight="1" x14ac:dyDescent="0.2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6" customHeight="1" x14ac:dyDescent="0.2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6" customHeight="1" x14ac:dyDescent="0.2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6" customHeight="1" x14ac:dyDescent="0.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6" customHeight="1" x14ac:dyDescent="0.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6" customHeight="1" x14ac:dyDescent="0.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6" customHeight="1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6" customHeight="1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6" customHeight="1" x14ac:dyDescent="0.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6" customHeight="1" x14ac:dyDescent="0.2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6" customHeight="1" x14ac:dyDescent="0.2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6" customHeight="1" x14ac:dyDescent="0.2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6" customHeight="1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6" customHeight="1" x14ac:dyDescent="0.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6" customHeight="1" x14ac:dyDescent="0.2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6" customHeight="1" x14ac:dyDescent="0.2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6" customHeight="1" x14ac:dyDescent="0.2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6" customHeight="1" x14ac:dyDescent="0.2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6" customHeight="1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6" customHeight="1" x14ac:dyDescent="0.2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6" customHeight="1" x14ac:dyDescent="0.2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6" customHeight="1" x14ac:dyDescent="0.2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6" customHeight="1" x14ac:dyDescent="0.2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6" customHeight="1" x14ac:dyDescent="0.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6" customHeight="1" x14ac:dyDescent="0.2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6" customHeight="1" x14ac:dyDescent="0.2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6" customHeight="1" x14ac:dyDescent="0.2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6" customHeight="1" x14ac:dyDescent="0.2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6" customHeight="1" x14ac:dyDescent="0.2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6" customHeight="1" x14ac:dyDescent="0.2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6" customHeight="1" x14ac:dyDescent="0.2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6" customHeight="1" x14ac:dyDescent="0.2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6" customHeight="1" x14ac:dyDescent="0.2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6" customHeight="1" x14ac:dyDescent="0.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6" customHeight="1" x14ac:dyDescent="0.2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6" customHeight="1" x14ac:dyDescent="0.2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6" customHeight="1" x14ac:dyDescent="0.2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6" customHeight="1" x14ac:dyDescent="0.2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6" customHeight="1" x14ac:dyDescent="0.2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6" customHeight="1" x14ac:dyDescent="0.2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6" customHeight="1" x14ac:dyDescent="0.2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6" customHeight="1" x14ac:dyDescent="0.2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6" customHeight="1" x14ac:dyDescent="0.2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6" customHeight="1" x14ac:dyDescent="0.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6" customHeight="1" x14ac:dyDescent="0.2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6" customHeight="1" x14ac:dyDescent="0.2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6" customHeight="1" x14ac:dyDescent="0.2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6" customHeight="1" x14ac:dyDescent="0.2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6" customHeight="1" x14ac:dyDescent="0.2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6" customHeight="1" x14ac:dyDescent="0.2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6" customHeight="1" x14ac:dyDescent="0.2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6" customHeight="1" x14ac:dyDescent="0.2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6" customHeight="1" x14ac:dyDescent="0.2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6" customHeight="1" x14ac:dyDescent="0.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6" customHeight="1" x14ac:dyDescent="0.2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6" customHeight="1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6" customHeight="1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6" customHeight="1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6" customHeight="1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6" customHeight="1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6" customHeight="1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6" customHeight="1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6" customHeight="1" x14ac:dyDescent="0.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6" customHeight="1" x14ac:dyDescent="0.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6" customHeight="1" x14ac:dyDescent="0.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6" customHeight="1" x14ac:dyDescent="0.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6" customHeight="1" x14ac:dyDescent="0.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6" customHeight="1" x14ac:dyDescent="0.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6" customHeight="1" x14ac:dyDescent="0.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6" customHeight="1" x14ac:dyDescent="0.2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6" customHeight="1" x14ac:dyDescent="0.2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6" customHeight="1" x14ac:dyDescent="0.2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6" customHeight="1" x14ac:dyDescent="0.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6" customHeight="1" x14ac:dyDescent="0.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6" customHeight="1" x14ac:dyDescent="0.2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6" customHeight="1" x14ac:dyDescent="0.2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6" customHeight="1" x14ac:dyDescent="0.2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6" customHeight="1" x14ac:dyDescent="0.2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6" customHeight="1" x14ac:dyDescent="0.2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6" customHeight="1" x14ac:dyDescent="0.2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6" customHeight="1" x14ac:dyDescent="0.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6" customHeight="1" x14ac:dyDescent="0.2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6" customHeight="1" x14ac:dyDescent="0.2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6" customHeight="1" x14ac:dyDescent="0.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6" customHeight="1" x14ac:dyDescent="0.2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6" customHeight="1" x14ac:dyDescent="0.2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6" customHeight="1" x14ac:dyDescent="0.2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6" customHeight="1" x14ac:dyDescent="0.2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6" customHeight="1" x14ac:dyDescent="0.2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6" customHeight="1" x14ac:dyDescent="0.2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6" customHeight="1" x14ac:dyDescent="0.2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6" customHeight="1" x14ac:dyDescent="0.2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6" customHeight="1" x14ac:dyDescent="0.2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6" customHeight="1" x14ac:dyDescent="0.2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6" customHeight="1" x14ac:dyDescent="0.2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6" customHeight="1" x14ac:dyDescent="0.2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6" customHeight="1" x14ac:dyDescent="0.2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6" customHeight="1" x14ac:dyDescent="0.2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6" customHeight="1" x14ac:dyDescent="0.2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6" customHeight="1" x14ac:dyDescent="0.2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6" customHeight="1" x14ac:dyDescent="0.2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6" customHeight="1" x14ac:dyDescent="0.2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6" customHeight="1" x14ac:dyDescent="0.2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6" customHeight="1" x14ac:dyDescent="0.2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6" customHeight="1" x14ac:dyDescent="0.2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6" customHeight="1" x14ac:dyDescent="0.2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6" customHeight="1" x14ac:dyDescent="0.2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6" customHeight="1" x14ac:dyDescent="0.2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6" customHeight="1" x14ac:dyDescent="0.2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6" customHeight="1" x14ac:dyDescent="0.2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6" customHeight="1" x14ac:dyDescent="0.2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6" customHeight="1" x14ac:dyDescent="0.2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6" customHeight="1" x14ac:dyDescent="0.2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6" customHeight="1" x14ac:dyDescent="0.2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6" customHeight="1" x14ac:dyDescent="0.2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6" customHeight="1" x14ac:dyDescent="0.2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6" customHeight="1" x14ac:dyDescent="0.2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6" customHeight="1" x14ac:dyDescent="0.2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6" customHeight="1" x14ac:dyDescent="0.2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6" customHeight="1" x14ac:dyDescent="0.2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6" customHeight="1" x14ac:dyDescent="0.2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6" customHeight="1" x14ac:dyDescent="0.2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6" customHeight="1" x14ac:dyDescent="0.2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6" customHeight="1" x14ac:dyDescent="0.2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6" customHeight="1" x14ac:dyDescent="0.2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6" customHeight="1" x14ac:dyDescent="0.2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6" customHeight="1" x14ac:dyDescent="0.2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6" customHeight="1" x14ac:dyDescent="0.2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6" customHeight="1" x14ac:dyDescent="0.2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6" customHeight="1" x14ac:dyDescent="0.2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6" customHeight="1" x14ac:dyDescent="0.2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6" customHeight="1" x14ac:dyDescent="0.2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6" customHeight="1" x14ac:dyDescent="0.2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6" customHeight="1" x14ac:dyDescent="0.2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6" customHeight="1" x14ac:dyDescent="0.2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6" customHeight="1" x14ac:dyDescent="0.2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6" customHeight="1" x14ac:dyDescent="0.2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6" customHeight="1" x14ac:dyDescent="0.2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6" customHeight="1" x14ac:dyDescent="0.2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6" customHeight="1" x14ac:dyDescent="0.2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6" customHeight="1" x14ac:dyDescent="0.2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6" customHeight="1" x14ac:dyDescent="0.2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6" customHeight="1" x14ac:dyDescent="0.2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6" customHeight="1" x14ac:dyDescent="0.2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6" customHeight="1" x14ac:dyDescent="0.2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6" customHeight="1" x14ac:dyDescent="0.2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6" customHeight="1" x14ac:dyDescent="0.2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6" customHeight="1" x14ac:dyDescent="0.2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6" customHeight="1" x14ac:dyDescent="0.2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6" customHeight="1" x14ac:dyDescent="0.2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6" customHeight="1" x14ac:dyDescent="0.2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6" customHeight="1" x14ac:dyDescent="0.2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6" customHeight="1" x14ac:dyDescent="0.2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6" customHeight="1" x14ac:dyDescent="0.2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6" customHeight="1" x14ac:dyDescent="0.2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6" customHeight="1" x14ac:dyDescent="0.2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6" customHeight="1" x14ac:dyDescent="0.2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6" customHeight="1" x14ac:dyDescent="0.2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6" customHeight="1" x14ac:dyDescent="0.2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6" customHeight="1" x14ac:dyDescent="0.2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6" customHeight="1" x14ac:dyDescent="0.2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6" customHeight="1" x14ac:dyDescent="0.2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6" customHeight="1" x14ac:dyDescent="0.2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6" customHeight="1" x14ac:dyDescent="0.2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6" customHeight="1" x14ac:dyDescent="0.2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6" customHeight="1" x14ac:dyDescent="0.2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6" customHeight="1" x14ac:dyDescent="0.2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6" customHeight="1" x14ac:dyDescent="0.2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6" customHeight="1" x14ac:dyDescent="0.2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6" customHeight="1" x14ac:dyDescent="0.2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6" customHeight="1" x14ac:dyDescent="0.2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6" customHeight="1" x14ac:dyDescent="0.2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6" customHeight="1" x14ac:dyDescent="0.2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6" customHeight="1" x14ac:dyDescent="0.2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6" customHeight="1" x14ac:dyDescent="0.2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6" customHeight="1" x14ac:dyDescent="0.2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6" customHeight="1" x14ac:dyDescent="0.2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6" customHeight="1" x14ac:dyDescent="0.2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6" customHeight="1" x14ac:dyDescent="0.2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6" customHeight="1" x14ac:dyDescent="0.2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6" customHeight="1" x14ac:dyDescent="0.2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6" customHeight="1" x14ac:dyDescent="0.2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6" customHeight="1" x14ac:dyDescent="0.2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6" customHeight="1" x14ac:dyDescent="0.2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6" customHeight="1" x14ac:dyDescent="0.2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6" customHeight="1" x14ac:dyDescent="0.2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6" customHeight="1" x14ac:dyDescent="0.2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6" customHeight="1" x14ac:dyDescent="0.2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6" customHeight="1" x14ac:dyDescent="0.2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6" customHeight="1" x14ac:dyDescent="0.2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6" customHeight="1" x14ac:dyDescent="0.2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6" customHeight="1" x14ac:dyDescent="0.2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6" customHeight="1" x14ac:dyDescent="0.2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6" customHeight="1" x14ac:dyDescent="0.2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6" customHeight="1" x14ac:dyDescent="0.2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6" customHeight="1" x14ac:dyDescent="0.2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6" customHeight="1" x14ac:dyDescent="0.2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6" customHeight="1" x14ac:dyDescent="0.2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6" customHeight="1" x14ac:dyDescent="0.2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6" customHeight="1" x14ac:dyDescent="0.2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6" customHeight="1" x14ac:dyDescent="0.2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6" customHeight="1" x14ac:dyDescent="0.2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6" customHeight="1" x14ac:dyDescent="0.2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6" customHeight="1" x14ac:dyDescent="0.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6" customHeight="1" x14ac:dyDescent="0.2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6" customHeight="1" x14ac:dyDescent="0.2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6" customHeight="1" x14ac:dyDescent="0.2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6" customHeight="1" x14ac:dyDescent="0.2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6" customHeight="1" x14ac:dyDescent="0.2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6" customHeight="1" x14ac:dyDescent="0.2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6" customHeight="1" x14ac:dyDescent="0.2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6" customHeight="1" x14ac:dyDescent="0.2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6" customHeight="1" x14ac:dyDescent="0.2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6" customHeight="1" x14ac:dyDescent="0.2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6" customHeight="1" x14ac:dyDescent="0.2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6" customHeight="1" x14ac:dyDescent="0.2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6" customHeight="1" x14ac:dyDescent="0.2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6" customHeight="1" x14ac:dyDescent="0.2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6" customHeight="1" x14ac:dyDescent="0.2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6" customHeight="1" x14ac:dyDescent="0.2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6" customHeight="1" x14ac:dyDescent="0.2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6" customHeight="1" x14ac:dyDescent="0.2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6" customHeight="1" x14ac:dyDescent="0.2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6" customHeight="1" x14ac:dyDescent="0.2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6" customHeight="1" x14ac:dyDescent="0.2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6" customHeight="1" x14ac:dyDescent="0.2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6" customHeight="1" x14ac:dyDescent="0.2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6" customHeight="1" x14ac:dyDescent="0.2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6" customHeight="1" x14ac:dyDescent="0.2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6" customHeight="1" x14ac:dyDescent="0.2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6" customHeight="1" x14ac:dyDescent="0.2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6" customHeight="1" x14ac:dyDescent="0.2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6" customHeight="1" x14ac:dyDescent="0.2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6" customHeight="1" x14ac:dyDescent="0.2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6" customHeight="1" x14ac:dyDescent="0.2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6" customHeight="1" x14ac:dyDescent="0.2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6" customHeight="1" x14ac:dyDescent="0.2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6" customHeight="1" x14ac:dyDescent="0.2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6" customHeight="1" x14ac:dyDescent="0.2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6" customHeight="1" x14ac:dyDescent="0.2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6" customHeight="1" x14ac:dyDescent="0.2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6" customHeight="1" x14ac:dyDescent="0.2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6" customHeight="1" x14ac:dyDescent="0.2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6" customHeight="1" x14ac:dyDescent="0.2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6" customHeight="1" x14ac:dyDescent="0.2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6" customHeight="1" x14ac:dyDescent="0.2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6" customHeight="1" x14ac:dyDescent="0.2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6" customHeight="1" x14ac:dyDescent="0.2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6" customHeight="1" x14ac:dyDescent="0.2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6" customHeight="1" x14ac:dyDescent="0.2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6" customHeight="1" x14ac:dyDescent="0.2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6" customHeight="1" x14ac:dyDescent="0.2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6" customHeight="1" x14ac:dyDescent="0.2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6" customHeight="1" x14ac:dyDescent="0.2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6" customHeight="1" x14ac:dyDescent="0.2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6" customHeight="1" x14ac:dyDescent="0.2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6" customHeight="1" x14ac:dyDescent="0.2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6" customHeight="1" x14ac:dyDescent="0.2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6" customHeight="1" x14ac:dyDescent="0.2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6" customHeight="1" x14ac:dyDescent="0.2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6" customHeight="1" x14ac:dyDescent="0.2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6" customHeight="1" x14ac:dyDescent="0.2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6" customHeight="1" x14ac:dyDescent="0.2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6" customHeight="1" x14ac:dyDescent="0.2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6" customHeight="1" x14ac:dyDescent="0.2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6" customHeight="1" x14ac:dyDescent="0.2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6" customHeight="1" x14ac:dyDescent="0.2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6" customHeight="1" x14ac:dyDescent="0.2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6" customHeight="1" x14ac:dyDescent="0.2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6" customHeight="1" x14ac:dyDescent="0.2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6" customHeight="1" x14ac:dyDescent="0.2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6" customHeight="1" x14ac:dyDescent="0.2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6" customHeight="1" x14ac:dyDescent="0.2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6" customHeight="1" x14ac:dyDescent="0.2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6" customHeight="1" x14ac:dyDescent="0.2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6" customHeight="1" x14ac:dyDescent="0.2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6" customHeight="1" x14ac:dyDescent="0.2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6" customHeight="1" x14ac:dyDescent="0.2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6" customHeight="1" x14ac:dyDescent="0.2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6" customHeight="1" x14ac:dyDescent="0.2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6" customHeight="1" x14ac:dyDescent="0.2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6" customHeight="1" x14ac:dyDescent="0.2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6" customHeight="1" x14ac:dyDescent="0.2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6" customHeight="1" x14ac:dyDescent="0.2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6" customHeight="1" x14ac:dyDescent="0.2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6" customHeight="1" x14ac:dyDescent="0.2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6" customHeight="1" x14ac:dyDescent="0.2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6" customHeight="1" x14ac:dyDescent="0.2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6" customHeight="1" x14ac:dyDescent="0.2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6" customHeight="1" x14ac:dyDescent="0.2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6" customHeight="1" x14ac:dyDescent="0.2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6" customHeight="1" x14ac:dyDescent="0.2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6" customHeight="1" x14ac:dyDescent="0.2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6" customHeight="1" x14ac:dyDescent="0.2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6" customHeight="1" x14ac:dyDescent="0.2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6" customHeight="1" x14ac:dyDescent="0.2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6" customHeight="1" x14ac:dyDescent="0.2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6" customHeight="1" x14ac:dyDescent="0.2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6" customHeight="1" x14ac:dyDescent="0.2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6" customHeight="1" x14ac:dyDescent="0.2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6" customHeight="1" x14ac:dyDescent="0.2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6" customHeight="1" x14ac:dyDescent="0.2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6" customHeight="1" x14ac:dyDescent="0.2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6" customHeight="1" x14ac:dyDescent="0.2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6" customHeight="1" x14ac:dyDescent="0.2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6" customHeight="1" x14ac:dyDescent="0.2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6" customHeight="1" x14ac:dyDescent="0.2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6" customHeight="1" x14ac:dyDescent="0.2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6" customHeight="1" x14ac:dyDescent="0.2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6" customHeight="1" x14ac:dyDescent="0.2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6" customHeight="1" x14ac:dyDescent="0.2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6" customHeight="1" x14ac:dyDescent="0.2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6" customHeight="1" x14ac:dyDescent="0.2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6" customHeight="1" x14ac:dyDescent="0.2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6" customHeight="1" x14ac:dyDescent="0.2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6" customHeight="1" x14ac:dyDescent="0.2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6" customHeight="1" x14ac:dyDescent="0.2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6" customHeight="1" x14ac:dyDescent="0.2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6" customHeight="1" x14ac:dyDescent="0.2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6" customHeight="1" x14ac:dyDescent="0.2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6" customHeight="1" x14ac:dyDescent="0.2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6" customHeight="1" x14ac:dyDescent="0.2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6" customHeight="1" x14ac:dyDescent="0.2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6" customHeight="1" x14ac:dyDescent="0.2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6" customHeight="1" x14ac:dyDescent="0.2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6" customHeight="1" x14ac:dyDescent="0.2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6" customHeight="1" x14ac:dyDescent="0.2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6" customHeight="1" x14ac:dyDescent="0.2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6" customHeight="1" x14ac:dyDescent="0.2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6" customHeight="1" x14ac:dyDescent="0.2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6" customHeight="1" x14ac:dyDescent="0.2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6" customHeight="1" x14ac:dyDescent="0.2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6" customHeight="1" x14ac:dyDescent="0.2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6" customHeight="1" x14ac:dyDescent="0.2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6" customHeight="1" x14ac:dyDescent="0.2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6" customHeight="1" x14ac:dyDescent="0.2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6" customHeight="1" x14ac:dyDescent="0.2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6" customHeight="1" x14ac:dyDescent="0.2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6" customHeight="1" x14ac:dyDescent="0.2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6" customHeight="1" x14ac:dyDescent="0.2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6" customHeight="1" x14ac:dyDescent="0.2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6" customHeight="1" x14ac:dyDescent="0.2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6" customHeight="1" x14ac:dyDescent="0.2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6" customHeight="1" x14ac:dyDescent="0.2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6" customHeight="1" x14ac:dyDescent="0.2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6" customHeight="1" x14ac:dyDescent="0.2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6" customHeight="1" x14ac:dyDescent="0.2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6" customHeight="1" x14ac:dyDescent="0.2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6" customHeight="1" x14ac:dyDescent="0.2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6" customHeight="1" x14ac:dyDescent="0.2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6" customHeight="1" x14ac:dyDescent="0.2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6" customHeight="1" x14ac:dyDescent="0.2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6" customHeight="1" x14ac:dyDescent="0.2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6" customHeight="1" x14ac:dyDescent="0.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6" customHeight="1" x14ac:dyDescent="0.2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6" customHeight="1" x14ac:dyDescent="0.2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6" customHeight="1" x14ac:dyDescent="0.2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6" customHeight="1" x14ac:dyDescent="0.2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6" customHeight="1" x14ac:dyDescent="0.2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6" customHeight="1" x14ac:dyDescent="0.2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6" customHeight="1" x14ac:dyDescent="0.2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6" customHeight="1" x14ac:dyDescent="0.2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6" customHeight="1" x14ac:dyDescent="0.2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6" customHeight="1" x14ac:dyDescent="0.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6" customHeight="1" x14ac:dyDescent="0.2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6" customHeight="1" x14ac:dyDescent="0.2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6" customHeight="1" x14ac:dyDescent="0.2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6" customHeight="1" x14ac:dyDescent="0.2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6" customHeight="1" x14ac:dyDescent="0.2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6" customHeight="1" x14ac:dyDescent="0.2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6" customHeight="1" x14ac:dyDescent="0.2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6" customHeight="1" x14ac:dyDescent="0.2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6" customHeight="1" x14ac:dyDescent="0.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6" customHeight="1" x14ac:dyDescent="0.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6" customHeight="1" x14ac:dyDescent="0.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6" customHeight="1" x14ac:dyDescent="0.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6" customHeight="1" x14ac:dyDescent="0.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6" customHeight="1" x14ac:dyDescent="0.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6" customHeight="1" x14ac:dyDescent="0.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6" customHeight="1" x14ac:dyDescent="0.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6" customHeight="1" x14ac:dyDescent="0.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6" customHeight="1" x14ac:dyDescent="0.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6" customHeight="1" x14ac:dyDescent="0.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6" customHeight="1" x14ac:dyDescent="0.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6" customHeight="1" x14ac:dyDescent="0.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6" customHeight="1" x14ac:dyDescent="0.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6" customHeight="1" x14ac:dyDescent="0.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6" customHeight="1" x14ac:dyDescent="0.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6" customHeight="1" x14ac:dyDescent="0.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6" customHeight="1" x14ac:dyDescent="0.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6" customHeight="1" x14ac:dyDescent="0.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6" customHeight="1" x14ac:dyDescent="0.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6" customHeight="1" x14ac:dyDescent="0.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6" customHeight="1" x14ac:dyDescent="0.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6" customHeight="1" x14ac:dyDescent="0.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6" customHeight="1" x14ac:dyDescent="0.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6" customHeight="1" x14ac:dyDescent="0.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6" customHeight="1" x14ac:dyDescent="0.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6" customHeight="1" x14ac:dyDescent="0.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6" customHeight="1" x14ac:dyDescent="0.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6" customHeight="1" x14ac:dyDescent="0.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6" customHeight="1" x14ac:dyDescent="0.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6" customHeight="1" x14ac:dyDescent="0.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6" customHeight="1" x14ac:dyDescent="0.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6" customHeight="1" x14ac:dyDescent="0.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6" customHeight="1" x14ac:dyDescent="0.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6" customHeight="1" x14ac:dyDescent="0.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6" customHeight="1" x14ac:dyDescent="0.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6" customHeight="1" x14ac:dyDescent="0.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6" customHeight="1" x14ac:dyDescent="0.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6" customHeight="1" x14ac:dyDescent="0.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6" customHeight="1" x14ac:dyDescent="0.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6" customHeight="1" x14ac:dyDescent="0.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6" customHeight="1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6" customHeight="1" x14ac:dyDescent="0.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6" customHeight="1" x14ac:dyDescent="0.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6" customHeight="1" x14ac:dyDescent="0.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6" customHeight="1" x14ac:dyDescent="0.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6" customHeight="1" x14ac:dyDescent="0.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6" customHeight="1" x14ac:dyDescent="0.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6" customHeight="1" x14ac:dyDescent="0.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6" customHeight="1" x14ac:dyDescent="0.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6" customHeight="1" x14ac:dyDescent="0.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6" customHeight="1" x14ac:dyDescent="0.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6" customHeight="1" x14ac:dyDescent="0.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6" customHeight="1" x14ac:dyDescent="0.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6" customHeight="1" x14ac:dyDescent="0.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6" customHeight="1" x14ac:dyDescent="0.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6" customHeight="1" x14ac:dyDescent="0.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6" customHeight="1" x14ac:dyDescent="0.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6" customHeight="1" x14ac:dyDescent="0.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6" customHeight="1" x14ac:dyDescent="0.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6" customHeight="1" x14ac:dyDescent="0.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6" customHeight="1" x14ac:dyDescent="0.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6" customHeight="1" x14ac:dyDescent="0.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6" customHeight="1" x14ac:dyDescent="0.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6" customHeight="1" x14ac:dyDescent="0.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6" customHeight="1" x14ac:dyDescent="0.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6" customHeight="1" x14ac:dyDescent="0.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6" customHeight="1" x14ac:dyDescent="0.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6" customHeight="1" x14ac:dyDescent="0.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6" customHeight="1" x14ac:dyDescent="0.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6" customHeight="1" x14ac:dyDescent="0.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6" customHeight="1" x14ac:dyDescent="0.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6" customHeight="1" x14ac:dyDescent="0.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6" customHeight="1" x14ac:dyDescent="0.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6" customHeight="1" x14ac:dyDescent="0.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6" customHeight="1" x14ac:dyDescent="0.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6" customHeight="1" x14ac:dyDescent="0.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6" customHeight="1" x14ac:dyDescent="0.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6" customHeight="1" x14ac:dyDescent="0.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6" customHeight="1" x14ac:dyDescent="0.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6" customHeight="1" x14ac:dyDescent="0.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6" customHeight="1" x14ac:dyDescent="0.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6" customHeight="1" x14ac:dyDescent="0.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6" customHeight="1" x14ac:dyDescent="0.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6" customHeight="1" x14ac:dyDescent="0.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6" customHeight="1" x14ac:dyDescent="0.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6" customHeight="1" x14ac:dyDescent="0.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6" customHeight="1" x14ac:dyDescent="0.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6" customHeight="1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6" customHeight="1" x14ac:dyDescent="0.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6" customHeight="1" x14ac:dyDescent="0.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6" customHeight="1" x14ac:dyDescent="0.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6" customHeight="1" x14ac:dyDescent="0.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6" customHeight="1" x14ac:dyDescent="0.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6" customHeight="1" x14ac:dyDescent="0.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6" customHeight="1" x14ac:dyDescent="0.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6" customHeight="1" x14ac:dyDescent="0.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6" customHeight="1" x14ac:dyDescent="0.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6" customHeight="1" x14ac:dyDescent="0.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6" customHeight="1" x14ac:dyDescent="0.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6" customHeight="1" x14ac:dyDescent="0.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6" customHeight="1" x14ac:dyDescent="0.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6" customHeight="1" x14ac:dyDescent="0.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6" customHeight="1" x14ac:dyDescent="0.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6" customHeight="1" x14ac:dyDescent="0.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6" customHeight="1" x14ac:dyDescent="0.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6" customHeight="1" x14ac:dyDescent="0.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6" customHeight="1" x14ac:dyDescent="0.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6" customHeight="1" x14ac:dyDescent="0.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6" customHeight="1" x14ac:dyDescent="0.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6" customHeight="1" x14ac:dyDescent="0.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6" customHeight="1" x14ac:dyDescent="0.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6" customHeight="1" x14ac:dyDescent="0.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6" customHeight="1" x14ac:dyDescent="0.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6" customHeight="1" x14ac:dyDescent="0.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6" customHeight="1" x14ac:dyDescent="0.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6" customHeight="1" x14ac:dyDescent="0.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6" customHeight="1" x14ac:dyDescent="0.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6" customHeight="1" x14ac:dyDescent="0.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6" customHeight="1" x14ac:dyDescent="0.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6" customHeight="1" x14ac:dyDescent="0.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6" customHeight="1" x14ac:dyDescent="0.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6" customHeight="1" x14ac:dyDescent="0.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6" customHeight="1" x14ac:dyDescent="0.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6" customHeight="1" x14ac:dyDescent="0.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6" customHeight="1" x14ac:dyDescent="0.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6" customHeight="1" x14ac:dyDescent="0.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6" customHeight="1" x14ac:dyDescent="0.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6" customHeight="1" x14ac:dyDescent="0.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6" customHeight="1" x14ac:dyDescent="0.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6" customHeight="1" x14ac:dyDescent="0.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6" customHeight="1" x14ac:dyDescent="0.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6" customHeight="1" x14ac:dyDescent="0.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6" customHeight="1" x14ac:dyDescent="0.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6" customHeight="1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6" customHeight="1" x14ac:dyDescent="0.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6" customHeight="1" x14ac:dyDescent="0.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6" customHeight="1" x14ac:dyDescent="0.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6" customHeight="1" x14ac:dyDescent="0.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6" customHeight="1" x14ac:dyDescent="0.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6" customHeight="1" x14ac:dyDescent="0.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6" customHeight="1" x14ac:dyDescent="0.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6" customHeight="1" x14ac:dyDescent="0.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6" customHeight="1" x14ac:dyDescent="0.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6" customHeight="1" x14ac:dyDescent="0.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6" customHeight="1" x14ac:dyDescent="0.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6" customHeight="1" x14ac:dyDescent="0.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6" customHeight="1" x14ac:dyDescent="0.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6" customHeight="1" x14ac:dyDescent="0.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6" customHeight="1" x14ac:dyDescent="0.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6" customHeight="1" x14ac:dyDescent="0.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6" customHeight="1" x14ac:dyDescent="0.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6" customHeight="1" x14ac:dyDescent="0.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6" customHeight="1" x14ac:dyDescent="0.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6" customHeight="1" x14ac:dyDescent="0.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6" customHeight="1" x14ac:dyDescent="0.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6" customHeight="1" x14ac:dyDescent="0.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6" customHeight="1" x14ac:dyDescent="0.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6" customHeight="1" x14ac:dyDescent="0.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6" customHeight="1" x14ac:dyDescent="0.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6" customHeight="1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6" customHeight="1" x14ac:dyDescent="0.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6" customHeight="1" x14ac:dyDescent="0.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6" customHeight="1" x14ac:dyDescent="0.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6" customHeight="1" x14ac:dyDescent="0.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6" customHeight="1" x14ac:dyDescent="0.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6" customHeight="1" x14ac:dyDescent="0.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6" customHeight="1" x14ac:dyDescent="0.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6" customHeight="1" x14ac:dyDescent="0.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6" customHeight="1" x14ac:dyDescent="0.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6" customHeight="1" x14ac:dyDescent="0.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6" customHeight="1" x14ac:dyDescent="0.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6" customHeight="1" x14ac:dyDescent="0.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6" customHeight="1" x14ac:dyDescent="0.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6" customHeight="1" x14ac:dyDescent="0.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6" customHeight="1" x14ac:dyDescent="0.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6" customHeight="1" x14ac:dyDescent="0.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6" customHeight="1" x14ac:dyDescent="0.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6" customHeight="1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6" customHeight="1" x14ac:dyDescent="0.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6" customHeight="1" x14ac:dyDescent="0.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6" customHeight="1" x14ac:dyDescent="0.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6" customHeight="1" x14ac:dyDescent="0.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6" customHeight="1" x14ac:dyDescent="0.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6" customHeight="1" x14ac:dyDescent="0.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6" customHeight="1" x14ac:dyDescent="0.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6" customHeight="1" x14ac:dyDescent="0.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6" customHeight="1" x14ac:dyDescent="0.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6" customHeight="1" x14ac:dyDescent="0.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6" customHeight="1" x14ac:dyDescent="0.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6" customHeight="1" x14ac:dyDescent="0.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6" customHeight="1" x14ac:dyDescent="0.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6" customHeight="1" x14ac:dyDescent="0.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6" customHeight="1" x14ac:dyDescent="0.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6" customHeight="1" x14ac:dyDescent="0.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6" customHeight="1" x14ac:dyDescent="0.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6" customHeight="1" x14ac:dyDescent="0.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6" customHeight="1" x14ac:dyDescent="0.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6" customHeight="1" x14ac:dyDescent="0.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6" customHeight="1" x14ac:dyDescent="0.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6" customHeight="1" x14ac:dyDescent="0.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6" customHeight="1" x14ac:dyDescent="0.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6" customHeight="1" x14ac:dyDescent="0.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6" customHeight="1" x14ac:dyDescent="0.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6" customHeight="1" x14ac:dyDescent="0.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6" customHeight="1" x14ac:dyDescent="0.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6" customHeight="1" x14ac:dyDescent="0.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6" customHeight="1" x14ac:dyDescent="0.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6" customHeight="1" x14ac:dyDescent="0.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6" customHeight="1" x14ac:dyDescent="0.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6" customHeight="1" x14ac:dyDescent="0.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6" customHeight="1" x14ac:dyDescent="0.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6" customHeight="1" x14ac:dyDescent="0.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6" customHeight="1" x14ac:dyDescent="0.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6" customHeight="1" x14ac:dyDescent="0.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6" customHeight="1" x14ac:dyDescent="0.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6" customHeight="1" x14ac:dyDescent="0.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6" customHeight="1" x14ac:dyDescent="0.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6" customHeight="1" x14ac:dyDescent="0.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6" customHeight="1" x14ac:dyDescent="0.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6" customHeight="1" x14ac:dyDescent="0.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6" customHeight="1" x14ac:dyDescent="0.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6" customHeight="1" x14ac:dyDescent="0.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6" customHeight="1" x14ac:dyDescent="0.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6" customHeight="1" x14ac:dyDescent="0.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6" customHeight="1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6" customHeight="1" x14ac:dyDescent="0.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6" customHeight="1" x14ac:dyDescent="0.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6" customHeight="1" x14ac:dyDescent="0.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6" customHeight="1" x14ac:dyDescent="0.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6" customHeight="1" x14ac:dyDescent="0.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6" customHeight="1" x14ac:dyDescent="0.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6" customHeight="1" x14ac:dyDescent="0.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6" customHeight="1" x14ac:dyDescent="0.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6" customHeight="1" x14ac:dyDescent="0.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6" customHeight="1" x14ac:dyDescent="0.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6" customHeight="1" x14ac:dyDescent="0.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6" customHeight="1" x14ac:dyDescent="0.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6" customHeight="1" x14ac:dyDescent="0.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6" customHeight="1" x14ac:dyDescent="0.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6" customHeight="1" x14ac:dyDescent="0.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6" customHeight="1" x14ac:dyDescent="0.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6" customHeight="1" x14ac:dyDescent="0.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6" customHeight="1" x14ac:dyDescent="0.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6" customHeight="1" x14ac:dyDescent="0.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6" customHeight="1" x14ac:dyDescent="0.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6" customHeight="1" x14ac:dyDescent="0.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6" customHeight="1" x14ac:dyDescent="0.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6" customHeight="1" x14ac:dyDescent="0.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6" customHeight="1" x14ac:dyDescent="0.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6" customHeight="1" x14ac:dyDescent="0.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6" customHeight="1" x14ac:dyDescent="0.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6" customHeight="1" x14ac:dyDescent="0.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6" customHeight="1" x14ac:dyDescent="0.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6" customHeight="1" x14ac:dyDescent="0.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6" customHeight="1" x14ac:dyDescent="0.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6" customHeight="1" x14ac:dyDescent="0.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6" customHeight="1" x14ac:dyDescent="0.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6" customHeight="1" x14ac:dyDescent="0.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6" customHeight="1" x14ac:dyDescent="0.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6" customHeight="1" x14ac:dyDescent="0.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6" customHeight="1" x14ac:dyDescent="0.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6" customHeight="1" x14ac:dyDescent="0.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6" customHeight="1" x14ac:dyDescent="0.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6" customHeight="1" x14ac:dyDescent="0.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6" customHeight="1" x14ac:dyDescent="0.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6" customHeight="1" x14ac:dyDescent="0.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6" customHeight="1" x14ac:dyDescent="0.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6" customHeight="1" x14ac:dyDescent="0.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6" customHeight="1" x14ac:dyDescent="0.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6" customHeight="1" x14ac:dyDescent="0.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6" customHeight="1" x14ac:dyDescent="0.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6" customHeight="1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6" customHeight="1" x14ac:dyDescent="0.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6" customHeight="1" x14ac:dyDescent="0.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6" customHeight="1" x14ac:dyDescent="0.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6" customHeight="1" x14ac:dyDescent="0.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6" customHeight="1" x14ac:dyDescent="0.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6" customHeight="1" x14ac:dyDescent="0.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6" customHeight="1" x14ac:dyDescent="0.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6" customHeight="1" x14ac:dyDescent="0.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6" customHeight="1" x14ac:dyDescent="0.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6" customHeight="1" x14ac:dyDescent="0.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6" customHeight="1" x14ac:dyDescent="0.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6" customHeight="1" x14ac:dyDescent="0.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6" customHeight="1" x14ac:dyDescent="0.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6" customHeight="1" x14ac:dyDescent="0.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6" customHeight="1" x14ac:dyDescent="0.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6" customHeight="1" x14ac:dyDescent="0.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6" customHeight="1" x14ac:dyDescent="0.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6" customHeight="1" x14ac:dyDescent="0.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6" customHeight="1" x14ac:dyDescent="0.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6" customHeight="1" x14ac:dyDescent="0.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6" customHeight="1" x14ac:dyDescent="0.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6" customHeight="1" x14ac:dyDescent="0.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6" customHeight="1" x14ac:dyDescent="0.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6" customHeight="1" x14ac:dyDescent="0.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6" customHeight="1" x14ac:dyDescent="0.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6" customHeight="1" x14ac:dyDescent="0.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6" customHeight="1" x14ac:dyDescent="0.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6" customHeight="1" x14ac:dyDescent="0.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6" customHeight="1" x14ac:dyDescent="0.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6" customHeight="1" x14ac:dyDescent="0.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6" customHeight="1" x14ac:dyDescent="0.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6" customHeight="1" x14ac:dyDescent="0.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6" customHeight="1" x14ac:dyDescent="0.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6" customHeight="1" x14ac:dyDescent="0.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6" customHeight="1" x14ac:dyDescent="0.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6" customHeight="1" x14ac:dyDescent="0.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6" customHeight="1" x14ac:dyDescent="0.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6" customHeight="1" x14ac:dyDescent="0.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6" customHeight="1" x14ac:dyDescent="0.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6" customHeight="1" x14ac:dyDescent="0.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6" customHeight="1" x14ac:dyDescent="0.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6" customHeight="1" x14ac:dyDescent="0.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6" customHeight="1" x14ac:dyDescent="0.2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6" customHeight="1" x14ac:dyDescent="0.2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6" customHeight="1" x14ac:dyDescent="0.2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6" customHeight="1" x14ac:dyDescent="0.2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6" customHeight="1" x14ac:dyDescent="0.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6" customHeight="1" x14ac:dyDescent="0.2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6" customHeight="1" x14ac:dyDescent="0.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6" customHeight="1" x14ac:dyDescent="0.2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6" customHeight="1" x14ac:dyDescent="0.2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6" customHeight="1" x14ac:dyDescent="0.2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6" customHeight="1" x14ac:dyDescent="0.2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6" customHeight="1" x14ac:dyDescent="0.2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6" customHeight="1" x14ac:dyDescent="0.2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6" customHeight="1" x14ac:dyDescent="0.2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6" customHeight="1" x14ac:dyDescent="0.2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6" customHeight="1" x14ac:dyDescent="0.2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6" customHeight="1" x14ac:dyDescent="0.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6" customHeight="1" x14ac:dyDescent="0.2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6" customHeight="1" x14ac:dyDescent="0.2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6" customHeight="1" x14ac:dyDescent="0.2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6" customHeight="1" x14ac:dyDescent="0.2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6" customHeight="1" x14ac:dyDescent="0.2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6" customHeight="1" x14ac:dyDescent="0.2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6" customHeight="1" x14ac:dyDescent="0.2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6" customHeight="1" x14ac:dyDescent="0.2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6" customHeight="1" x14ac:dyDescent="0.2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6" customHeight="1" x14ac:dyDescent="0.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6" customHeight="1" x14ac:dyDescent="0.2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6" customHeight="1" x14ac:dyDescent="0.2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6" customHeight="1" x14ac:dyDescent="0.2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6" customHeight="1" x14ac:dyDescent="0.2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6" customHeight="1" x14ac:dyDescent="0.2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6" customHeight="1" x14ac:dyDescent="0.2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6" customHeight="1" x14ac:dyDescent="0.2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6" customHeight="1" x14ac:dyDescent="0.2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6" customHeight="1" x14ac:dyDescent="0.2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6" customHeight="1" x14ac:dyDescent="0.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6" customHeight="1" x14ac:dyDescent="0.2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6" customHeight="1" x14ac:dyDescent="0.2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6" customHeight="1" x14ac:dyDescent="0.2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6" customHeight="1" x14ac:dyDescent="0.2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6" customHeight="1" x14ac:dyDescent="0.2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6" customHeight="1" x14ac:dyDescent="0.2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6" customHeight="1" x14ac:dyDescent="0.2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6" customHeight="1" x14ac:dyDescent="0.2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6" customHeight="1" x14ac:dyDescent="0.2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6" customHeight="1" x14ac:dyDescent="0.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6" customHeight="1" x14ac:dyDescent="0.2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6" customHeight="1" x14ac:dyDescent="0.2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6" customHeight="1" x14ac:dyDescent="0.2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6" customHeight="1" x14ac:dyDescent="0.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6" customHeight="1" x14ac:dyDescent="0.2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6" customHeight="1" x14ac:dyDescent="0.2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6" customHeight="1" x14ac:dyDescent="0.2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6" customHeight="1" x14ac:dyDescent="0.2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6" customHeight="1" x14ac:dyDescent="0.2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6" customHeight="1" x14ac:dyDescent="0.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6" customHeight="1" x14ac:dyDescent="0.2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6" customHeight="1" x14ac:dyDescent="0.2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6" customHeight="1" x14ac:dyDescent="0.2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6" customHeight="1" x14ac:dyDescent="0.2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6" customHeight="1" x14ac:dyDescent="0.2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6" customHeight="1" x14ac:dyDescent="0.2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6" customHeight="1" x14ac:dyDescent="0.2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6" customHeight="1" x14ac:dyDescent="0.2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6" customHeight="1" x14ac:dyDescent="0.2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6" customHeight="1" x14ac:dyDescent="0.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6" customHeight="1" x14ac:dyDescent="0.2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6" customHeight="1" x14ac:dyDescent="0.2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6" customHeight="1" x14ac:dyDescent="0.2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6" customHeight="1" x14ac:dyDescent="0.2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6" customHeight="1" x14ac:dyDescent="0.2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6" customHeight="1" x14ac:dyDescent="0.2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6" customHeight="1" x14ac:dyDescent="0.2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6" customHeight="1" x14ac:dyDescent="0.2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6" customHeight="1" x14ac:dyDescent="0.2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6" customHeight="1" x14ac:dyDescent="0.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6" customHeight="1" x14ac:dyDescent="0.2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6" customHeight="1" x14ac:dyDescent="0.2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6" customHeight="1" x14ac:dyDescent="0.2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6" customHeight="1" x14ac:dyDescent="0.2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6" customHeight="1" x14ac:dyDescent="0.2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6" customHeight="1" x14ac:dyDescent="0.2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6" customHeight="1" x14ac:dyDescent="0.2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6" customHeight="1" x14ac:dyDescent="0.2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6" customHeight="1" x14ac:dyDescent="0.2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6" customHeight="1" x14ac:dyDescent="0.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6" customHeight="1" x14ac:dyDescent="0.2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6" customHeight="1" x14ac:dyDescent="0.2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6" customHeight="1" x14ac:dyDescent="0.2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6" customHeight="1" x14ac:dyDescent="0.2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6" customHeight="1" x14ac:dyDescent="0.2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6" customHeight="1" x14ac:dyDescent="0.2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6" customHeight="1" x14ac:dyDescent="0.2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6" customHeight="1" x14ac:dyDescent="0.2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6" customHeight="1" x14ac:dyDescent="0.2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6" customHeight="1" x14ac:dyDescent="0.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6" customHeight="1" x14ac:dyDescent="0.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6" customHeight="1" x14ac:dyDescent="0.2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6" customHeight="1" x14ac:dyDescent="0.2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6" customHeight="1" x14ac:dyDescent="0.2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6" customHeight="1" x14ac:dyDescent="0.2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6" customHeight="1" x14ac:dyDescent="0.2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6" customHeight="1" x14ac:dyDescent="0.2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6" customHeight="1" x14ac:dyDescent="0.2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6" customHeight="1" x14ac:dyDescent="0.2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6" customHeight="1" x14ac:dyDescent="0.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6" customHeight="1" x14ac:dyDescent="0.2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6" customHeight="1" x14ac:dyDescent="0.2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6" customHeight="1" x14ac:dyDescent="0.2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6" customHeight="1" x14ac:dyDescent="0.2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6" customHeight="1" x14ac:dyDescent="0.2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6" customHeight="1" x14ac:dyDescent="0.2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6" customHeight="1" x14ac:dyDescent="0.2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6" customHeight="1" x14ac:dyDescent="0.2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6" customHeight="1" x14ac:dyDescent="0.2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6" customHeight="1" x14ac:dyDescent="0.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6" customHeight="1" x14ac:dyDescent="0.2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6" customHeight="1" x14ac:dyDescent="0.2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6" customHeight="1" x14ac:dyDescent="0.2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6" customHeight="1" x14ac:dyDescent="0.2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6" customHeight="1" x14ac:dyDescent="0.2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6" customHeight="1" x14ac:dyDescent="0.2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6" customHeight="1" x14ac:dyDescent="0.2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6" customHeight="1" x14ac:dyDescent="0.2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6" customHeight="1" x14ac:dyDescent="0.2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6" customHeight="1" x14ac:dyDescent="0.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6" customHeight="1" x14ac:dyDescent="0.2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6" customHeight="1" x14ac:dyDescent="0.2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6" customHeight="1" x14ac:dyDescent="0.2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6" customHeight="1" x14ac:dyDescent="0.2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6" customHeight="1" x14ac:dyDescent="0.2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6" customHeight="1" x14ac:dyDescent="0.2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6" customHeight="1" x14ac:dyDescent="0.2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6" customHeight="1" x14ac:dyDescent="0.2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6" customHeight="1" x14ac:dyDescent="0.2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6" customHeight="1" x14ac:dyDescent="0.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6" customHeight="1" x14ac:dyDescent="0.2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6" customHeight="1" x14ac:dyDescent="0.2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6" customHeight="1" x14ac:dyDescent="0.2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6" customHeight="1" x14ac:dyDescent="0.2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6" customHeight="1" x14ac:dyDescent="0.2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6" customHeight="1" x14ac:dyDescent="0.2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6" customHeight="1" x14ac:dyDescent="0.2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6" customHeight="1" x14ac:dyDescent="0.2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6" customHeight="1" x14ac:dyDescent="0.2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6" customHeight="1" x14ac:dyDescent="0.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6" customHeight="1" x14ac:dyDescent="0.2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6" customHeight="1" x14ac:dyDescent="0.2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6" customHeight="1" x14ac:dyDescent="0.2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6" customHeight="1" x14ac:dyDescent="0.2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6" customHeight="1" x14ac:dyDescent="0.2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6" customHeight="1" x14ac:dyDescent="0.2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6" customHeight="1" x14ac:dyDescent="0.2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6" customHeight="1" x14ac:dyDescent="0.2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6" customHeight="1" x14ac:dyDescent="0.2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6" customHeight="1" x14ac:dyDescent="0.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6" customHeight="1" x14ac:dyDescent="0.2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6" customHeight="1" x14ac:dyDescent="0.2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6" customHeight="1" x14ac:dyDescent="0.2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6" customHeight="1" x14ac:dyDescent="0.2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6" customHeight="1" x14ac:dyDescent="0.2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6" customHeight="1" x14ac:dyDescent="0.2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6" customHeight="1" x14ac:dyDescent="0.2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6" customHeight="1" x14ac:dyDescent="0.2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6" customHeight="1" x14ac:dyDescent="0.2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6" customHeight="1" x14ac:dyDescent="0.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6" customHeight="1" x14ac:dyDescent="0.2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6" customHeight="1" x14ac:dyDescent="0.2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6" customHeight="1" x14ac:dyDescent="0.2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6" customHeight="1" x14ac:dyDescent="0.2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6" customHeight="1" x14ac:dyDescent="0.2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6" customHeight="1" x14ac:dyDescent="0.2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6" customHeight="1" x14ac:dyDescent="0.2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</sheetData>
  <autoFilter ref="A1:AE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="150" zoomScaleNormal="150" workbookViewId="0">
      <selection activeCell="B1" sqref="B1"/>
    </sheetView>
  </sheetViews>
  <sheetFormatPr baseColWidth="10" defaultColWidth="8.83203125" defaultRowHeight="15" x14ac:dyDescent="0.2"/>
  <cols>
    <col min="1" max="1" width="15" customWidth="1"/>
    <col min="2" max="2" width="50" customWidth="1"/>
  </cols>
  <sheetData>
    <row r="1" spans="1:2" ht="16" customHeight="1" x14ac:dyDescent="0.2">
      <c r="A1" s="4" t="s">
        <v>31</v>
      </c>
      <c r="B1" s="27" t="s">
        <v>32</v>
      </c>
    </row>
    <row r="2" spans="1:2" ht="16" customHeight="1" x14ac:dyDescent="0.2">
      <c r="A2" s="4" t="s">
        <v>33</v>
      </c>
      <c r="B2" s="27" t="s">
        <v>34</v>
      </c>
    </row>
    <row r="3" spans="1:2" ht="16" customHeight="1" x14ac:dyDescent="0.2">
      <c r="A3" s="4" t="s">
        <v>35</v>
      </c>
      <c r="B3" s="27" t="s">
        <v>36</v>
      </c>
    </row>
    <row r="4" spans="1:2" ht="16" customHeight="1" x14ac:dyDescent="0.2">
      <c r="A4" s="4" t="s">
        <v>37</v>
      </c>
      <c r="B4" s="27" t="s">
        <v>38</v>
      </c>
    </row>
    <row r="5" spans="1:2" ht="16" customHeight="1" x14ac:dyDescent="0.2">
      <c r="A5" s="4" t="s">
        <v>39</v>
      </c>
      <c r="B5" s="27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5"/>
  <sheetViews>
    <sheetView zoomScale="150" zoomScaleNormal="15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5" customWidth="1"/>
    <col min="2" max="2" width="35" customWidth="1"/>
    <col min="3" max="3" width="50" customWidth="1"/>
    <col min="4" max="4" width="20" customWidth="1"/>
    <col min="5" max="5" width="15" customWidth="1"/>
  </cols>
  <sheetData>
    <row r="1" spans="1:31" ht="20" customHeight="1" x14ac:dyDescent="0.2">
      <c r="A1" s="5" t="s">
        <v>41</v>
      </c>
      <c r="B1" s="5" t="s">
        <v>42</v>
      </c>
      <c r="C1" s="5" t="s">
        <v>43</v>
      </c>
      <c r="D1" s="5" t="s">
        <v>44</v>
      </c>
      <c r="E1" s="5" t="s">
        <v>31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6" customHeight="1" x14ac:dyDescent="0.2">
      <c r="A2" s="27">
        <v>20</v>
      </c>
      <c r="B2" t="s">
        <v>45</v>
      </c>
      <c r="C2" t="s">
        <v>46</v>
      </c>
      <c r="D2">
        <v>1992</v>
      </c>
      <c r="E2" t="s">
        <v>47</v>
      </c>
    </row>
    <row r="3" spans="1:31" ht="16" customHeight="1" x14ac:dyDescent="0.2">
      <c r="A3" s="27">
        <v>191</v>
      </c>
      <c r="B3" t="s">
        <v>48</v>
      </c>
      <c r="C3" t="s">
        <v>49</v>
      </c>
      <c r="D3">
        <v>1992</v>
      </c>
      <c r="E3" t="s">
        <v>50</v>
      </c>
    </row>
    <row r="4" spans="1:31" ht="16" customHeight="1" x14ac:dyDescent="0.2">
      <c r="A4" s="27">
        <v>229</v>
      </c>
      <c r="B4" t="s">
        <v>51</v>
      </c>
      <c r="C4" t="s">
        <v>52</v>
      </c>
      <c r="D4">
        <v>1999</v>
      </c>
      <c r="E4" t="s">
        <v>53</v>
      </c>
    </row>
    <row r="5" spans="1:31" ht="16" customHeight="1" x14ac:dyDescent="0.2">
      <c r="A5" s="27">
        <v>250</v>
      </c>
      <c r="B5" t="s">
        <v>54</v>
      </c>
      <c r="C5" t="s">
        <v>55</v>
      </c>
      <c r="D5">
        <v>1999</v>
      </c>
      <c r="E5" t="s">
        <v>56</v>
      </c>
    </row>
    <row r="6" spans="1:31" ht="16" customHeight="1" x14ac:dyDescent="0.2">
      <c r="A6" s="27">
        <v>271</v>
      </c>
      <c r="B6" t="s">
        <v>57</v>
      </c>
      <c r="C6" t="s">
        <v>58</v>
      </c>
      <c r="D6">
        <v>1999</v>
      </c>
      <c r="E6" t="s">
        <v>59</v>
      </c>
    </row>
    <row r="7" spans="1:31" ht="16" customHeight="1" x14ac:dyDescent="0.2">
      <c r="A7" s="27">
        <v>340</v>
      </c>
      <c r="B7" t="s">
        <v>60</v>
      </c>
      <c r="C7" t="s">
        <v>61</v>
      </c>
      <c r="D7">
        <v>2000</v>
      </c>
      <c r="E7" t="s">
        <v>62</v>
      </c>
    </row>
    <row r="8" spans="1:31" ht="16" customHeight="1" x14ac:dyDescent="0.2">
      <c r="A8" s="27">
        <v>378</v>
      </c>
      <c r="B8" t="s">
        <v>63</v>
      </c>
      <c r="C8" t="s">
        <v>64</v>
      </c>
      <c r="D8">
        <v>2000</v>
      </c>
      <c r="E8" t="s">
        <v>65</v>
      </c>
    </row>
    <row r="9" spans="1:31" ht="16" customHeight="1" x14ac:dyDescent="0.2">
      <c r="A9" s="27">
        <v>424</v>
      </c>
      <c r="B9" t="s">
        <v>66</v>
      </c>
      <c r="C9" t="s">
        <v>67</v>
      </c>
      <c r="D9">
        <v>2000</v>
      </c>
      <c r="E9" t="s">
        <v>68</v>
      </c>
    </row>
    <row r="10" spans="1:31" ht="16" customHeight="1" x14ac:dyDescent="0.2">
      <c r="A10" s="27">
        <v>533</v>
      </c>
      <c r="B10" t="s">
        <v>69</v>
      </c>
      <c r="C10" t="s">
        <v>70</v>
      </c>
      <c r="D10">
        <v>2001</v>
      </c>
      <c r="E10" t="s">
        <v>71</v>
      </c>
    </row>
    <row r="11" spans="1:31" ht="16" customHeight="1" x14ac:dyDescent="0.2">
      <c r="A11" s="27">
        <v>564</v>
      </c>
      <c r="B11" t="s">
        <v>72</v>
      </c>
      <c r="C11" t="s">
        <v>73</v>
      </c>
      <c r="D11">
        <v>2001</v>
      </c>
      <c r="E11" t="s">
        <v>74</v>
      </c>
    </row>
    <row r="12" spans="1:31" ht="16" customHeight="1" x14ac:dyDescent="0.2">
      <c r="A12" s="27">
        <v>578</v>
      </c>
      <c r="B12" t="s">
        <v>75</v>
      </c>
      <c r="C12" t="s">
        <v>76</v>
      </c>
      <c r="D12">
        <v>2001</v>
      </c>
      <c r="E12" t="s">
        <v>77</v>
      </c>
    </row>
    <row r="13" spans="1:31" ht="16" customHeight="1" x14ac:dyDescent="0.2">
      <c r="A13" s="27">
        <v>639</v>
      </c>
      <c r="B13" t="s">
        <v>78</v>
      </c>
      <c r="C13" t="s">
        <v>79</v>
      </c>
      <c r="D13">
        <v>2001</v>
      </c>
      <c r="E13" t="s">
        <v>80</v>
      </c>
    </row>
    <row r="14" spans="1:31" ht="16" customHeight="1" x14ac:dyDescent="0.2">
      <c r="A14" s="27">
        <v>695</v>
      </c>
      <c r="B14" t="s">
        <v>81</v>
      </c>
      <c r="C14" t="s">
        <v>82</v>
      </c>
      <c r="D14">
        <v>2001</v>
      </c>
      <c r="E14" t="s">
        <v>83</v>
      </c>
    </row>
    <row r="15" spans="1:31" ht="16" customHeight="1" x14ac:dyDescent="0.2">
      <c r="A15" s="27">
        <v>1126</v>
      </c>
      <c r="B15" t="s">
        <v>84</v>
      </c>
      <c r="C15" t="s">
        <v>85</v>
      </c>
      <c r="D15">
        <v>2003</v>
      </c>
      <c r="E15" t="s">
        <v>86</v>
      </c>
    </row>
    <row r="16" spans="1:31" ht="16" customHeight="1" x14ac:dyDescent="0.2">
      <c r="A16" s="27">
        <v>1308</v>
      </c>
      <c r="B16" t="s">
        <v>87</v>
      </c>
      <c r="C16" t="s">
        <v>88</v>
      </c>
      <c r="D16">
        <v>2004</v>
      </c>
      <c r="E16" t="s">
        <v>89</v>
      </c>
    </row>
    <row r="17" spans="1:5" ht="16" customHeight="1" x14ac:dyDescent="0.2">
      <c r="A17" s="27">
        <v>1405</v>
      </c>
      <c r="B17" t="s">
        <v>90</v>
      </c>
      <c r="C17" t="s">
        <v>91</v>
      </c>
      <c r="D17">
        <v>2004</v>
      </c>
      <c r="E17" t="s">
        <v>92</v>
      </c>
    </row>
    <row r="18" spans="1:5" ht="16" customHeight="1" x14ac:dyDescent="0.2">
      <c r="A18" s="27">
        <v>1507</v>
      </c>
      <c r="B18" t="s">
        <v>93</v>
      </c>
      <c r="C18" t="s">
        <v>94</v>
      </c>
      <c r="D18">
        <v>2005</v>
      </c>
      <c r="E18" t="s">
        <v>95</v>
      </c>
    </row>
    <row r="19" spans="1:5" ht="16" customHeight="1" x14ac:dyDescent="0.2">
      <c r="A19" s="27">
        <v>1511</v>
      </c>
      <c r="B19" t="s">
        <v>96</v>
      </c>
      <c r="C19" t="s">
        <v>97</v>
      </c>
      <c r="D19">
        <v>2005</v>
      </c>
      <c r="E19" t="s">
        <v>98</v>
      </c>
    </row>
    <row r="20" spans="1:5" ht="16" customHeight="1" x14ac:dyDescent="0.2">
      <c r="A20" s="27">
        <v>1518</v>
      </c>
      <c r="B20" t="s">
        <v>99</v>
      </c>
      <c r="C20" t="s">
        <v>100</v>
      </c>
      <c r="D20">
        <v>2005</v>
      </c>
      <c r="E20" t="s">
        <v>101</v>
      </c>
    </row>
    <row r="21" spans="1:5" ht="16" customHeight="1" x14ac:dyDescent="0.2">
      <c r="A21" s="27">
        <v>1559</v>
      </c>
      <c r="B21" t="s">
        <v>102</v>
      </c>
      <c r="C21" t="s">
        <v>103</v>
      </c>
      <c r="D21">
        <v>2005</v>
      </c>
      <c r="E21" t="s">
        <v>104</v>
      </c>
    </row>
    <row r="22" spans="1:5" ht="16" customHeight="1" x14ac:dyDescent="0.2">
      <c r="A22" s="27">
        <v>1585</v>
      </c>
      <c r="B22" t="s">
        <v>105</v>
      </c>
      <c r="C22" t="s">
        <v>106</v>
      </c>
      <c r="D22">
        <v>2005</v>
      </c>
      <c r="E22" t="s">
        <v>107</v>
      </c>
    </row>
    <row r="23" spans="1:5" ht="16" customHeight="1" x14ac:dyDescent="0.2">
      <c r="A23" s="27">
        <v>1591</v>
      </c>
      <c r="B23" t="s">
        <v>108</v>
      </c>
      <c r="C23" t="s">
        <v>109</v>
      </c>
      <c r="D23">
        <v>2005</v>
      </c>
      <c r="E23" t="s">
        <v>110</v>
      </c>
    </row>
    <row r="24" spans="1:5" ht="16" customHeight="1" x14ac:dyDescent="0.2">
      <c r="A24" s="27">
        <v>1787</v>
      </c>
      <c r="B24" t="s">
        <v>111</v>
      </c>
      <c r="C24" t="s">
        <v>112</v>
      </c>
      <c r="D24">
        <v>2006</v>
      </c>
      <c r="E24" t="s">
        <v>113</v>
      </c>
    </row>
    <row r="25" spans="1:5" ht="16" customHeight="1" x14ac:dyDescent="0.2">
      <c r="A25" s="27">
        <v>2010</v>
      </c>
      <c r="B25" t="s">
        <v>114</v>
      </c>
      <c r="C25" t="s">
        <v>115</v>
      </c>
      <c r="D25">
        <v>2007</v>
      </c>
      <c r="E25" t="s">
        <v>116</v>
      </c>
    </row>
    <row r="26" spans="1:5" ht="16" customHeight="1" x14ac:dyDescent="0.2">
      <c r="A26" s="27">
        <v>2228</v>
      </c>
      <c r="B26" t="s">
        <v>117</v>
      </c>
      <c r="C26" t="s">
        <v>118</v>
      </c>
      <c r="D26">
        <v>2007</v>
      </c>
      <c r="E26" t="s">
        <v>119</v>
      </c>
    </row>
    <row r="27" spans="1:5" ht="16" customHeight="1" x14ac:dyDescent="0.2">
      <c r="A27" s="27">
        <v>2252</v>
      </c>
      <c r="B27" t="s">
        <v>120</v>
      </c>
      <c r="C27" t="s">
        <v>121</v>
      </c>
      <c r="D27">
        <v>2007</v>
      </c>
      <c r="E27" t="s">
        <v>122</v>
      </c>
    </row>
    <row r="28" spans="1:5" ht="16" customHeight="1" x14ac:dyDescent="0.2">
      <c r="A28" s="27">
        <v>2340</v>
      </c>
      <c r="B28" t="s">
        <v>123</v>
      </c>
      <c r="C28" t="s">
        <v>124</v>
      </c>
      <c r="D28">
        <v>2008</v>
      </c>
      <c r="E28" t="s">
        <v>125</v>
      </c>
    </row>
    <row r="29" spans="1:5" ht="16" customHeight="1" x14ac:dyDescent="0.2">
      <c r="A29" s="27">
        <v>2614</v>
      </c>
      <c r="B29" t="s">
        <v>126</v>
      </c>
      <c r="C29" t="s">
        <v>127</v>
      </c>
      <c r="D29">
        <v>2008</v>
      </c>
      <c r="E29" t="s">
        <v>128</v>
      </c>
    </row>
    <row r="30" spans="1:5" ht="16" customHeight="1" x14ac:dyDescent="0.2">
      <c r="A30" s="27">
        <v>2791</v>
      </c>
      <c r="B30" t="s">
        <v>129</v>
      </c>
      <c r="C30" t="s">
        <v>130</v>
      </c>
      <c r="D30">
        <v>2009</v>
      </c>
      <c r="E30" t="s">
        <v>131</v>
      </c>
    </row>
    <row r="31" spans="1:5" ht="16" customHeight="1" x14ac:dyDescent="0.2">
      <c r="A31" s="27">
        <v>3003</v>
      </c>
      <c r="B31" t="s">
        <v>132</v>
      </c>
      <c r="C31" t="s">
        <v>133</v>
      </c>
      <c r="D31">
        <v>2009</v>
      </c>
      <c r="E31" t="s">
        <v>134</v>
      </c>
    </row>
    <row r="32" spans="1:5" ht="16" customHeight="1" x14ac:dyDescent="0.2">
      <c r="A32" s="27">
        <v>3004</v>
      </c>
      <c r="B32" t="s">
        <v>135</v>
      </c>
      <c r="C32" t="s">
        <v>136</v>
      </c>
      <c r="D32">
        <v>2009</v>
      </c>
      <c r="E32" t="s">
        <v>137</v>
      </c>
    </row>
    <row r="33" spans="1:5" ht="16" x14ac:dyDescent="0.2">
      <c r="A33" s="27">
        <v>3015</v>
      </c>
      <c r="B33" t="s">
        <v>138</v>
      </c>
      <c r="C33" t="s">
        <v>139</v>
      </c>
      <c r="D33">
        <v>2009</v>
      </c>
      <c r="E33" t="s">
        <v>140</v>
      </c>
    </row>
    <row r="34" spans="1:5" ht="16" x14ac:dyDescent="0.2">
      <c r="A34" s="27">
        <v>3044</v>
      </c>
      <c r="B34" t="s">
        <v>141</v>
      </c>
      <c r="C34" t="s">
        <v>142</v>
      </c>
      <c r="D34">
        <v>2009</v>
      </c>
      <c r="E34" t="s">
        <v>143</v>
      </c>
    </row>
    <row r="35" spans="1:5" ht="16" x14ac:dyDescent="0.2">
      <c r="A35" s="27">
        <v>3171</v>
      </c>
      <c r="B35" t="s">
        <v>144</v>
      </c>
      <c r="C35" t="s">
        <v>145</v>
      </c>
      <c r="D35">
        <v>2010</v>
      </c>
      <c r="E35" t="s">
        <v>146</v>
      </c>
    </row>
    <row r="36" spans="1:5" ht="16" x14ac:dyDescent="0.2">
      <c r="A36" s="27">
        <v>3173</v>
      </c>
      <c r="B36" t="s">
        <v>147</v>
      </c>
      <c r="C36" t="s">
        <v>148</v>
      </c>
      <c r="D36">
        <v>2010</v>
      </c>
      <c r="E36" t="s">
        <v>149</v>
      </c>
    </row>
    <row r="37" spans="1:5" ht="16" x14ac:dyDescent="0.2">
      <c r="A37" s="27">
        <v>3181</v>
      </c>
      <c r="B37" t="s">
        <v>150</v>
      </c>
      <c r="C37" t="s">
        <v>151</v>
      </c>
      <c r="D37">
        <v>2010</v>
      </c>
      <c r="E37" t="s">
        <v>152</v>
      </c>
    </row>
    <row r="38" spans="1:5" ht="16" x14ac:dyDescent="0.2">
      <c r="A38" s="27">
        <v>3799</v>
      </c>
      <c r="B38" t="s">
        <v>153</v>
      </c>
      <c r="C38" t="s">
        <v>154</v>
      </c>
      <c r="D38">
        <v>2011</v>
      </c>
      <c r="E38" t="s">
        <v>155</v>
      </c>
    </row>
    <row r="39" spans="1:5" ht="16" x14ac:dyDescent="0.2">
      <c r="A39" s="27">
        <v>3838</v>
      </c>
      <c r="B39" t="s">
        <v>156</v>
      </c>
      <c r="C39" t="s">
        <v>157</v>
      </c>
      <c r="D39">
        <v>2011</v>
      </c>
      <c r="E39" t="s">
        <v>158</v>
      </c>
    </row>
    <row r="40" spans="1:5" ht="16" x14ac:dyDescent="0.2">
      <c r="A40" s="27">
        <v>3951</v>
      </c>
      <c r="B40" t="s">
        <v>159</v>
      </c>
      <c r="C40" t="s">
        <v>160</v>
      </c>
      <c r="D40">
        <v>2012</v>
      </c>
      <c r="E40" t="s">
        <v>161</v>
      </c>
    </row>
    <row r="41" spans="1:5" ht="16" x14ac:dyDescent="0.2">
      <c r="A41" s="27">
        <v>4611</v>
      </c>
      <c r="B41" t="s">
        <v>162</v>
      </c>
      <c r="C41" t="s">
        <v>163</v>
      </c>
      <c r="D41">
        <v>2013</v>
      </c>
      <c r="E41" t="s">
        <v>164</v>
      </c>
    </row>
    <row r="42" spans="1:5" ht="16" x14ac:dyDescent="0.2">
      <c r="A42" s="27">
        <v>4930</v>
      </c>
      <c r="B42" t="s">
        <v>165</v>
      </c>
      <c r="C42" t="s">
        <v>166</v>
      </c>
      <c r="D42">
        <v>2014</v>
      </c>
      <c r="E42" t="s">
        <v>167</v>
      </c>
    </row>
    <row r="43" spans="1:5" ht="16" x14ac:dyDescent="0.2">
      <c r="A43" s="27">
        <v>5590</v>
      </c>
      <c r="B43" t="s">
        <v>168</v>
      </c>
      <c r="C43" t="s">
        <v>169</v>
      </c>
      <c r="D43">
        <v>2015</v>
      </c>
      <c r="E43" t="s">
        <v>170</v>
      </c>
    </row>
    <row r="44" spans="1:5" ht="16" x14ac:dyDescent="0.2">
      <c r="A44" s="27">
        <v>5881</v>
      </c>
      <c r="B44" t="s">
        <v>171</v>
      </c>
      <c r="C44" t="s">
        <v>172</v>
      </c>
      <c r="D44">
        <v>2016</v>
      </c>
      <c r="E44" t="s">
        <v>173</v>
      </c>
    </row>
    <row r="45" spans="1:5" ht="16" x14ac:dyDescent="0.2">
      <c r="A45" s="27">
        <v>6621</v>
      </c>
      <c r="B45" t="s">
        <v>174</v>
      </c>
      <c r="C45" t="s">
        <v>175</v>
      </c>
      <c r="D45">
        <v>2017</v>
      </c>
      <c r="E45" t="s">
        <v>176</v>
      </c>
    </row>
    <row r="46" spans="1:5" ht="16" x14ac:dyDescent="0.2">
      <c r="A46" s="27">
        <v>6868</v>
      </c>
      <c r="B46" t="s">
        <v>177</v>
      </c>
      <c r="C46" t="s">
        <v>178</v>
      </c>
      <c r="D46">
        <v>2018</v>
      </c>
      <c r="E46" t="s">
        <v>179</v>
      </c>
    </row>
    <row r="47" spans="1:5" ht="16" x14ac:dyDescent="0.2">
      <c r="A47" s="27">
        <v>6911</v>
      </c>
      <c r="B47" t="s">
        <v>180</v>
      </c>
      <c r="C47" t="s">
        <v>181</v>
      </c>
      <c r="D47">
        <v>2018</v>
      </c>
      <c r="E47" t="s">
        <v>182</v>
      </c>
    </row>
    <row r="48" spans="1:5" ht="16" x14ac:dyDescent="0.2">
      <c r="A48" s="27">
        <v>7165</v>
      </c>
      <c r="B48" t="s">
        <v>183</v>
      </c>
      <c r="C48" t="s">
        <v>184</v>
      </c>
      <c r="D48">
        <v>2018</v>
      </c>
      <c r="E48" t="s">
        <v>185</v>
      </c>
    </row>
    <row r="49" spans="1:5" ht="16" x14ac:dyDescent="0.2">
      <c r="A49" s="27">
        <v>7903</v>
      </c>
      <c r="B49" t="s">
        <v>186</v>
      </c>
      <c r="C49" t="s">
        <v>187</v>
      </c>
      <c r="D49">
        <v>2019</v>
      </c>
      <c r="E49" t="s">
        <v>188</v>
      </c>
    </row>
    <row r="50" spans="1:5" ht="16" x14ac:dyDescent="0.2">
      <c r="A50" s="27">
        <v>8140</v>
      </c>
      <c r="B50" t="s">
        <v>189</v>
      </c>
      <c r="C50" t="s">
        <v>190</v>
      </c>
      <c r="D50">
        <v>2020</v>
      </c>
      <c r="E50" t="s">
        <v>191</v>
      </c>
    </row>
    <row r="51" spans="1:5" ht="16" x14ac:dyDescent="0.2">
      <c r="A51" s="27">
        <v>8243</v>
      </c>
      <c r="B51" t="s">
        <v>192</v>
      </c>
      <c r="C51" t="s">
        <v>193</v>
      </c>
      <c r="D51">
        <v>2020</v>
      </c>
      <c r="E51" t="s">
        <v>194</v>
      </c>
    </row>
    <row r="52" spans="1:5" ht="16" x14ac:dyDescent="0.2">
      <c r="A52" s="27">
        <v>8393</v>
      </c>
      <c r="B52" t="s">
        <v>195</v>
      </c>
      <c r="C52" t="s">
        <v>196</v>
      </c>
      <c r="D52">
        <v>2020</v>
      </c>
      <c r="E52" t="s">
        <v>197</v>
      </c>
    </row>
    <row r="53" spans="1:5" ht="16" x14ac:dyDescent="0.2">
      <c r="A53" s="27">
        <v>9622</v>
      </c>
      <c r="B53" t="s">
        <v>198</v>
      </c>
      <c r="C53" t="s">
        <v>199</v>
      </c>
      <c r="D53">
        <v>2024</v>
      </c>
      <c r="E53" t="s">
        <v>200</v>
      </c>
    </row>
    <row r="54" spans="1:5" ht="16" x14ac:dyDescent="0.2">
      <c r="A54" s="27">
        <v>9643</v>
      </c>
      <c r="B54" t="s">
        <v>201</v>
      </c>
      <c r="C54" t="s">
        <v>202</v>
      </c>
      <c r="D54">
        <v>2024</v>
      </c>
      <c r="E54" t="s">
        <v>203</v>
      </c>
    </row>
    <row r="55" spans="1:5" ht="16" x14ac:dyDescent="0.2">
      <c r="A55" s="27">
        <v>10223</v>
      </c>
      <c r="B55" t="s">
        <v>204</v>
      </c>
      <c r="C55" t="s">
        <v>205</v>
      </c>
      <c r="D55">
        <v>2025</v>
      </c>
      <c r="E55" t="s">
        <v>206</v>
      </c>
    </row>
  </sheetData>
  <autoFilter ref="A1:E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2"/>
  <sheetViews>
    <sheetView tabSelected="1" zoomScale="150" zoomScaleNormal="150" workbookViewId="0">
      <pane ySplit="1" topLeftCell="A2" activePane="bottomLeft" state="frozen"/>
      <selection pane="bottomLeft" activeCell="I78" sqref="I78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8" width="15" customWidth="1"/>
  </cols>
  <sheetData>
    <row r="1" spans="1:9" ht="20" customHeight="1" x14ac:dyDescent="0.2">
      <c r="A1" s="28" t="s">
        <v>4</v>
      </c>
      <c r="B1" s="28" t="s">
        <v>207</v>
      </c>
      <c r="C1" s="29" t="s">
        <v>208</v>
      </c>
      <c r="D1" s="29" t="s">
        <v>209</v>
      </c>
      <c r="E1" s="29" t="s">
        <v>210</v>
      </c>
      <c r="F1" s="30" t="s">
        <v>211</v>
      </c>
      <c r="G1" s="30" t="s">
        <v>212</v>
      </c>
      <c r="H1" s="30" t="s">
        <v>213</v>
      </c>
    </row>
    <row r="2" spans="1:9" ht="16" x14ac:dyDescent="0.2">
      <c r="A2" s="31">
        <v>1</v>
      </c>
      <c r="B2" s="31" t="s">
        <v>214</v>
      </c>
      <c r="C2" s="31">
        <v>8243</v>
      </c>
      <c r="D2" s="31">
        <v>1518</v>
      </c>
      <c r="E2" s="31">
        <v>340</v>
      </c>
      <c r="F2" s="31">
        <v>8140</v>
      </c>
      <c r="G2" s="31">
        <v>1511</v>
      </c>
      <c r="H2" s="31">
        <v>1559</v>
      </c>
    </row>
    <row r="3" spans="1:9" ht="16" x14ac:dyDescent="0.2">
      <c r="A3" s="31">
        <v>2</v>
      </c>
      <c r="B3" s="31" t="s">
        <v>215</v>
      </c>
      <c r="C3" s="31">
        <v>3181</v>
      </c>
      <c r="D3" s="31">
        <v>20</v>
      </c>
      <c r="E3" s="31">
        <v>533</v>
      </c>
      <c r="F3" s="31">
        <v>3004</v>
      </c>
      <c r="G3" s="31">
        <v>4930</v>
      </c>
      <c r="H3" s="31">
        <v>6621</v>
      </c>
    </row>
    <row r="4" spans="1:9" ht="16" x14ac:dyDescent="0.2">
      <c r="A4" s="31">
        <v>3</v>
      </c>
      <c r="B4" s="31" t="s">
        <v>216</v>
      </c>
      <c r="C4" s="31">
        <v>2340</v>
      </c>
      <c r="D4" s="31">
        <v>3173</v>
      </c>
      <c r="E4" s="31">
        <v>9622</v>
      </c>
      <c r="F4" s="31">
        <v>250</v>
      </c>
      <c r="G4" s="31">
        <v>271</v>
      </c>
      <c r="H4" s="31">
        <v>695</v>
      </c>
    </row>
    <row r="5" spans="1:9" ht="16" x14ac:dyDescent="0.2">
      <c r="A5" s="31">
        <v>4</v>
      </c>
      <c r="B5" s="31" t="s">
        <v>217</v>
      </c>
      <c r="C5" s="31">
        <v>2791</v>
      </c>
      <c r="D5" s="31">
        <v>7903</v>
      </c>
      <c r="E5" s="31">
        <v>3003</v>
      </c>
      <c r="F5" s="31">
        <v>3044</v>
      </c>
      <c r="G5" s="31">
        <v>5881</v>
      </c>
      <c r="H5" s="31">
        <v>3171</v>
      </c>
    </row>
    <row r="6" spans="1:9" ht="16" x14ac:dyDescent="0.2">
      <c r="A6" s="31">
        <v>5</v>
      </c>
      <c r="B6" s="31" t="s">
        <v>218</v>
      </c>
      <c r="C6" s="31">
        <v>3951</v>
      </c>
      <c r="D6" s="31">
        <v>2614</v>
      </c>
      <c r="E6" s="31">
        <v>1126</v>
      </c>
      <c r="F6" s="31">
        <v>1591</v>
      </c>
      <c r="G6" s="31">
        <v>6911</v>
      </c>
      <c r="H6" s="31">
        <v>1585</v>
      </c>
    </row>
    <row r="7" spans="1:9" ht="16" x14ac:dyDescent="0.2">
      <c r="A7" s="31">
        <v>6</v>
      </c>
      <c r="B7" s="31" t="s">
        <v>219</v>
      </c>
      <c r="C7" s="31">
        <v>9643</v>
      </c>
      <c r="D7" s="31">
        <v>191</v>
      </c>
      <c r="E7" s="31">
        <v>2252</v>
      </c>
      <c r="F7" s="31">
        <v>2228</v>
      </c>
      <c r="G7" s="31">
        <v>424</v>
      </c>
      <c r="H7" s="31">
        <v>3015</v>
      </c>
    </row>
    <row r="8" spans="1:9" ht="16" x14ac:dyDescent="0.2">
      <c r="A8" s="31">
        <v>7</v>
      </c>
      <c r="B8" s="31" t="s">
        <v>220</v>
      </c>
      <c r="C8" s="31">
        <v>378</v>
      </c>
      <c r="D8" s="31">
        <v>639</v>
      </c>
      <c r="E8" s="31">
        <v>2010</v>
      </c>
      <c r="F8" s="31">
        <v>10223</v>
      </c>
      <c r="G8" s="31">
        <v>1787</v>
      </c>
      <c r="H8" s="31">
        <v>3838</v>
      </c>
    </row>
    <row r="9" spans="1:9" ht="16" x14ac:dyDescent="0.2">
      <c r="A9" s="31">
        <v>8</v>
      </c>
      <c r="B9" s="31" t="s">
        <v>221</v>
      </c>
      <c r="C9" s="31">
        <v>6868</v>
      </c>
      <c r="D9" s="31">
        <v>564</v>
      </c>
      <c r="E9" s="31">
        <v>5590</v>
      </c>
      <c r="F9" s="31">
        <v>229</v>
      </c>
      <c r="G9" s="31">
        <v>3799</v>
      </c>
      <c r="H9" s="31">
        <v>8393</v>
      </c>
    </row>
    <row r="10" spans="1:9" ht="16" x14ac:dyDescent="0.2">
      <c r="A10" s="31">
        <v>9</v>
      </c>
      <c r="B10" s="31" t="s">
        <v>222</v>
      </c>
      <c r="C10" s="31">
        <v>1405</v>
      </c>
      <c r="D10" s="31">
        <v>4611</v>
      </c>
      <c r="E10" s="31">
        <v>7165</v>
      </c>
      <c r="F10" s="31">
        <v>1308</v>
      </c>
      <c r="G10" s="31">
        <v>1507</v>
      </c>
      <c r="H10" s="54">
        <v>578</v>
      </c>
      <c r="I10" t="s">
        <v>324</v>
      </c>
    </row>
    <row r="11" spans="1:9" ht="16" x14ac:dyDescent="0.2">
      <c r="A11" s="31">
        <v>10</v>
      </c>
      <c r="B11" s="31" t="s">
        <v>223</v>
      </c>
      <c r="C11" s="31">
        <v>6621</v>
      </c>
      <c r="D11" s="31">
        <v>1518</v>
      </c>
      <c r="E11" s="31">
        <v>3181</v>
      </c>
      <c r="F11" s="31">
        <v>3003</v>
      </c>
      <c r="G11" s="31">
        <v>3171</v>
      </c>
      <c r="H11" s="31">
        <v>271</v>
      </c>
    </row>
    <row r="12" spans="1:9" ht="16" x14ac:dyDescent="0.2">
      <c r="A12" s="31">
        <v>11</v>
      </c>
      <c r="B12" s="31" t="s">
        <v>224</v>
      </c>
      <c r="C12" s="31">
        <v>3004</v>
      </c>
      <c r="D12" s="31">
        <v>1591</v>
      </c>
      <c r="E12" s="31">
        <v>3173</v>
      </c>
      <c r="F12" s="31">
        <v>4930</v>
      </c>
      <c r="G12" s="31">
        <v>7903</v>
      </c>
      <c r="H12" s="31">
        <v>8243</v>
      </c>
    </row>
    <row r="13" spans="1:9" ht="16" x14ac:dyDescent="0.2">
      <c r="A13" s="31">
        <v>12</v>
      </c>
      <c r="B13" s="31" t="s">
        <v>225</v>
      </c>
      <c r="C13" s="31">
        <v>2614</v>
      </c>
      <c r="D13" s="31">
        <v>1559</v>
      </c>
      <c r="E13" s="31">
        <v>3044</v>
      </c>
      <c r="F13" s="31">
        <v>9643</v>
      </c>
      <c r="G13" s="31">
        <v>533</v>
      </c>
      <c r="H13" s="31">
        <v>3951</v>
      </c>
    </row>
    <row r="14" spans="1:9" ht="16" x14ac:dyDescent="0.2">
      <c r="A14" s="31">
        <v>13</v>
      </c>
      <c r="B14" s="31" t="s">
        <v>226</v>
      </c>
      <c r="C14" s="31">
        <v>424</v>
      </c>
      <c r="D14" s="31">
        <v>20</v>
      </c>
      <c r="E14" s="31">
        <v>2010</v>
      </c>
      <c r="F14" s="31">
        <v>2340</v>
      </c>
      <c r="G14" s="31">
        <v>3015</v>
      </c>
      <c r="H14" s="31">
        <v>1585</v>
      </c>
    </row>
    <row r="15" spans="1:9" ht="16" x14ac:dyDescent="0.2">
      <c r="A15" s="31">
        <v>14</v>
      </c>
      <c r="B15" s="31" t="s">
        <v>227</v>
      </c>
      <c r="C15" s="31">
        <v>695</v>
      </c>
      <c r="D15" s="31">
        <v>229</v>
      </c>
      <c r="E15" s="31">
        <v>8140</v>
      </c>
      <c r="F15" s="31">
        <v>2228</v>
      </c>
      <c r="G15" s="31">
        <v>639</v>
      </c>
      <c r="H15" s="31">
        <v>1787</v>
      </c>
    </row>
    <row r="16" spans="1:9" ht="16" x14ac:dyDescent="0.2">
      <c r="A16" s="31">
        <v>15</v>
      </c>
      <c r="B16" s="31" t="s">
        <v>228</v>
      </c>
      <c r="C16" s="31">
        <v>10223</v>
      </c>
      <c r="D16" s="31">
        <v>8393</v>
      </c>
      <c r="E16" s="31">
        <v>191</v>
      </c>
      <c r="F16" s="31">
        <v>1308</v>
      </c>
      <c r="G16" s="31">
        <v>9622</v>
      </c>
      <c r="H16" s="31">
        <v>6911</v>
      </c>
    </row>
    <row r="17" spans="1:9" ht="16" x14ac:dyDescent="0.2">
      <c r="A17" s="31">
        <v>16</v>
      </c>
      <c r="B17" s="31" t="s">
        <v>229</v>
      </c>
      <c r="C17" s="31">
        <v>1511</v>
      </c>
      <c r="D17" s="31">
        <v>7165</v>
      </c>
      <c r="E17" s="31">
        <v>5881</v>
      </c>
      <c r="F17" s="31">
        <v>3799</v>
      </c>
      <c r="G17" s="31">
        <v>4611</v>
      </c>
      <c r="H17" s="31">
        <v>564</v>
      </c>
    </row>
    <row r="18" spans="1:9" ht="16" x14ac:dyDescent="0.2">
      <c r="A18" s="31">
        <v>17</v>
      </c>
      <c r="B18" s="31" t="s">
        <v>230</v>
      </c>
      <c r="C18" s="31">
        <v>3838</v>
      </c>
      <c r="D18" s="31">
        <v>1405</v>
      </c>
      <c r="E18" s="31">
        <v>1507</v>
      </c>
      <c r="F18" s="31">
        <v>250</v>
      </c>
      <c r="G18" s="31">
        <v>2252</v>
      </c>
      <c r="H18" s="31">
        <v>340</v>
      </c>
    </row>
    <row r="19" spans="1:9" ht="16" x14ac:dyDescent="0.2">
      <c r="A19" s="31">
        <v>18</v>
      </c>
      <c r="B19" s="31" t="s">
        <v>231</v>
      </c>
      <c r="C19" s="31">
        <v>6868</v>
      </c>
      <c r="D19" s="31">
        <v>1126</v>
      </c>
      <c r="E19" s="54">
        <v>578</v>
      </c>
      <c r="F19" s="31">
        <v>378</v>
      </c>
      <c r="G19" s="31">
        <v>5590</v>
      </c>
      <c r="H19" s="31">
        <v>2791</v>
      </c>
      <c r="I19" t="s">
        <v>324</v>
      </c>
    </row>
    <row r="20" spans="1:9" ht="16" x14ac:dyDescent="0.2">
      <c r="A20" s="31">
        <v>19</v>
      </c>
      <c r="B20" s="31" t="s">
        <v>232</v>
      </c>
      <c r="C20" s="31">
        <v>3003</v>
      </c>
      <c r="D20" s="31">
        <v>3951</v>
      </c>
      <c r="E20" s="31">
        <v>424</v>
      </c>
      <c r="F20" s="31">
        <v>2010</v>
      </c>
      <c r="G20" s="31">
        <v>271</v>
      </c>
      <c r="H20" s="31">
        <v>7903</v>
      </c>
    </row>
    <row r="21" spans="1:9" ht="16" x14ac:dyDescent="0.2">
      <c r="A21" s="31">
        <v>20</v>
      </c>
      <c r="B21" s="31" t="s">
        <v>233</v>
      </c>
      <c r="C21" s="31">
        <v>3015</v>
      </c>
      <c r="D21" s="31">
        <v>639</v>
      </c>
      <c r="E21" s="31">
        <v>229</v>
      </c>
      <c r="F21" s="31">
        <v>1559</v>
      </c>
      <c r="G21" s="31">
        <v>3171</v>
      </c>
      <c r="H21" s="31">
        <v>3173</v>
      </c>
    </row>
    <row r="22" spans="1:9" ht="16" x14ac:dyDescent="0.2">
      <c r="A22" s="31">
        <v>21</v>
      </c>
      <c r="B22" s="31" t="s">
        <v>234</v>
      </c>
      <c r="C22" s="31">
        <v>8393</v>
      </c>
      <c r="D22" s="31">
        <v>2228</v>
      </c>
      <c r="E22" s="31">
        <v>2614</v>
      </c>
      <c r="F22" s="31">
        <v>1787</v>
      </c>
      <c r="G22" s="31">
        <v>6621</v>
      </c>
      <c r="H22" s="31">
        <v>2340</v>
      </c>
    </row>
    <row r="23" spans="1:9" ht="16" x14ac:dyDescent="0.2">
      <c r="A23" s="31">
        <v>22</v>
      </c>
      <c r="B23" s="31" t="s">
        <v>235</v>
      </c>
      <c r="C23" s="31">
        <v>1591</v>
      </c>
      <c r="D23" s="31">
        <v>9643</v>
      </c>
      <c r="E23" s="31">
        <v>9622</v>
      </c>
      <c r="F23" s="31">
        <v>4611</v>
      </c>
      <c r="G23" s="31">
        <v>3181</v>
      </c>
      <c r="H23" s="31">
        <v>1511</v>
      </c>
    </row>
    <row r="24" spans="1:9" ht="16" x14ac:dyDescent="0.2">
      <c r="A24" s="31">
        <v>23</v>
      </c>
      <c r="B24" s="31" t="s">
        <v>236</v>
      </c>
      <c r="C24" s="31">
        <v>695</v>
      </c>
      <c r="D24" s="31">
        <v>1308</v>
      </c>
      <c r="E24" s="31">
        <v>1518</v>
      </c>
      <c r="F24" s="31">
        <v>3838</v>
      </c>
      <c r="G24" s="31">
        <v>564</v>
      </c>
      <c r="H24" s="31">
        <v>20</v>
      </c>
    </row>
    <row r="25" spans="1:9" ht="16" x14ac:dyDescent="0.2">
      <c r="A25" s="31">
        <v>24</v>
      </c>
      <c r="B25" s="31" t="s">
        <v>237</v>
      </c>
      <c r="C25" s="31">
        <v>5590</v>
      </c>
      <c r="D25" s="31">
        <v>6911</v>
      </c>
      <c r="E25" s="31">
        <v>10223</v>
      </c>
      <c r="F25" s="31">
        <v>1405</v>
      </c>
      <c r="G25" s="31">
        <v>3004</v>
      </c>
      <c r="H25" s="31">
        <v>3044</v>
      </c>
    </row>
    <row r="26" spans="1:9" ht="16" x14ac:dyDescent="0.2">
      <c r="A26" s="31">
        <v>25</v>
      </c>
      <c r="B26" s="31" t="s">
        <v>238</v>
      </c>
      <c r="C26" s="31">
        <v>533</v>
      </c>
      <c r="D26" s="31">
        <v>8243</v>
      </c>
      <c r="E26" s="31">
        <v>2791</v>
      </c>
      <c r="F26" s="31">
        <v>7165</v>
      </c>
      <c r="G26" s="31">
        <v>378</v>
      </c>
      <c r="H26" s="31">
        <v>2252</v>
      </c>
    </row>
    <row r="27" spans="1:9" ht="16" x14ac:dyDescent="0.2">
      <c r="A27" s="31">
        <v>26</v>
      </c>
      <c r="B27" s="31" t="s">
        <v>239</v>
      </c>
      <c r="C27" s="54">
        <v>578</v>
      </c>
      <c r="D27" s="31">
        <v>4930</v>
      </c>
      <c r="E27" s="31">
        <v>250</v>
      </c>
      <c r="F27" s="31">
        <v>8140</v>
      </c>
      <c r="G27" s="31">
        <v>1585</v>
      </c>
      <c r="H27" s="31">
        <v>6868</v>
      </c>
      <c r="I27" t="s">
        <v>324</v>
      </c>
    </row>
    <row r="28" spans="1:9" ht="16" x14ac:dyDescent="0.2">
      <c r="A28" s="31">
        <v>27</v>
      </c>
      <c r="B28" s="31" t="s">
        <v>240</v>
      </c>
      <c r="C28" s="31">
        <v>5881</v>
      </c>
      <c r="D28" s="31">
        <v>1126</v>
      </c>
      <c r="E28" s="31">
        <v>3799</v>
      </c>
      <c r="F28" s="31">
        <v>1507</v>
      </c>
      <c r="G28" s="31">
        <v>340</v>
      </c>
      <c r="H28" s="31">
        <v>191</v>
      </c>
    </row>
    <row r="29" spans="1:9" ht="16" x14ac:dyDescent="0.2">
      <c r="A29" s="31">
        <v>28</v>
      </c>
      <c r="B29" s="31" t="s">
        <v>241</v>
      </c>
      <c r="C29" s="31">
        <v>1559</v>
      </c>
      <c r="D29" s="31">
        <v>229</v>
      </c>
      <c r="E29" s="31">
        <v>7903</v>
      </c>
      <c r="F29" s="31">
        <v>2010</v>
      </c>
      <c r="G29" s="31">
        <v>6621</v>
      </c>
      <c r="H29" s="31">
        <v>4611</v>
      </c>
    </row>
    <row r="30" spans="1:9" ht="16" x14ac:dyDescent="0.2">
      <c r="A30" s="31">
        <v>29</v>
      </c>
      <c r="B30" s="31" t="s">
        <v>242</v>
      </c>
      <c r="C30" s="31">
        <v>8393</v>
      </c>
      <c r="D30" s="31">
        <v>1308</v>
      </c>
      <c r="E30" s="31">
        <v>9643</v>
      </c>
      <c r="F30" s="31">
        <v>271</v>
      </c>
      <c r="G30" s="31">
        <v>3173</v>
      </c>
      <c r="H30" s="31">
        <v>639</v>
      </c>
    </row>
    <row r="31" spans="1:9" ht="16" x14ac:dyDescent="0.2">
      <c r="A31" s="31">
        <v>30</v>
      </c>
      <c r="B31" s="31" t="s">
        <v>243</v>
      </c>
      <c r="C31" s="31">
        <v>2340</v>
      </c>
      <c r="D31" s="31">
        <v>2228</v>
      </c>
      <c r="E31" s="31">
        <v>3838</v>
      </c>
      <c r="F31" s="31">
        <v>3951</v>
      </c>
      <c r="G31" s="31">
        <v>1511</v>
      </c>
      <c r="H31" s="31">
        <v>3004</v>
      </c>
    </row>
    <row r="32" spans="1:9" ht="16" x14ac:dyDescent="0.2">
      <c r="A32" s="31">
        <v>31</v>
      </c>
      <c r="B32" s="31" t="s">
        <v>244</v>
      </c>
      <c r="C32" s="31">
        <v>6911</v>
      </c>
      <c r="D32" s="31">
        <v>533</v>
      </c>
      <c r="E32" s="31">
        <v>1787</v>
      </c>
      <c r="F32" s="31">
        <v>3015</v>
      </c>
      <c r="G32" s="31">
        <v>5590</v>
      </c>
      <c r="H32" s="31">
        <v>1518</v>
      </c>
    </row>
    <row r="33" spans="1:9" ht="16" x14ac:dyDescent="0.2">
      <c r="A33" s="31">
        <v>32</v>
      </c>
      <c r="B33" s="31" t="s">
        <v>245</v>
      </c>
      <c r="C33" s="31">
        <v>3171</v>
      </c>
      <c r="D33" s="31">
        <v>8243</v>
      </c>
      <c r="E33" s="31">
        <v>2252</v>
      </c>
      <c r="F33" s="31">
        <v>20</v>
      </c>
      <c r="G33" s="31">
        <v>250</v>
      </c>
      <c r="H33" s="31">
        <v>1585</v>
      </c>
    </row>
    <row r="34" spans="1:9" ht="16" x14ac:dyDescent="0.2">
      <c r="A34" s="31">
        <v>33</v>
      </c>
      <c r="B34" s="31" t="s">
        <v>246</v>
      </c>
      <c r="C34" s="31">
        <v>9622</v>
      </c>
      <c r="D34" s="31">
        <v>5881</v>
      </c>
      <c r="E34" s="31">
        <v>340</v>
      </c>
      <c r="F34" s="31">
        <v>4930</v>
      </c>
      <c r="G34" s="31">
        <v>6868</v>
      </c>
      <c r="H34" s="31">
        <v>378</v>
      </c>
    </row>
    <row r="35" spans="1:9" ht="16" x14ac:dyDescent="0.2">
      <c r="A35" s="31">
        <v>34</v>
      </c>
      <c r="B35" s="31" t="s">
        <v>247</v>
      </c>
      <c r="C35" s="31">
        <v>7165</v>
      </c>
      <c r="D35" s="31">
        <v>3003</v>
      </c>
      <c r="E35" s="31">
        <v>564</v>
      </c>
      <c r="F35" s="31">
        <v>10223</v>
      </c>
      <c r="G35" s="31">
        <v>8140</v>
      </c>
      <c r="H35" s="31">
        <v>1591</v>
      </c>
    </row>
    <row r="36" spans="1:9" ht="16" x14ac:dyDescent="0.2">
      <c r="A36" s="31">
        <v>35</v>
      </c>
      <c r="B36" s="31" t="s">
        <v>248</v>
      </c>
      <c r="C36" s="31">
        <v>1405</v>
      </c>
      <c r="D36" s="31">
        <v>191</v>
      </c>
      <c r="E36" s="31">
        <v>695</v>
      </c>
      <c r="F36" s="31">
        <v>2614</v>
      </c>
      <c r="G36" s="31">
        <v>2791</v>
      </c>
      <c r="H36" s="31">
        <v>1507</v>
      </c>
    </row>
    <row r="37" spans="1:9" ht="16" x14ac:dyDescent="0.2">
      <c r="A37" s="31">
        <v>36</v>
      </c>
      <c r="B37" s="31" t="s">
        <v>249</v>
      </c>
      <c r="C37" s="54">
        <v>578</v>
      </c>
      <c r="D37" s="31">
        <v>3799</v>
      </c>
      <c r="E37" s="31">
        <v>3181</v>
      </c>
      <c r="F37" s="31">
        <v>1126</v>
      </c>
      <c r="G37" s="31">
        <v>3044</v>
      </c>
      <c r="H37" s="31">
        <v>424</v>
      </c>
      <c r="I37" t="s">
        <v>324</v>
      </c>
    </row>
    <row r="38" spans="1:9" ht="16" x14ac:dyDescent="0.2">
      <c r="A38" s="31">
        <v>37</v>
      </c>
      <c r="B38" s="31" t="s">
        <v>250</v>
      </c>
      <c r="C38" s="31">
        <v>639</v>
      </c>
      <c r="D38" s="31">
        <v>9643</v>
      </c>
      <c r="E38" s="31">
        <v>2340</v>
      </c>
      <c r="F38" s="31">
        <v>1518</v>
      </c>
      <c r="G38" s="31">
        <v>7903</v>
      </c>
      <c r="H38" s="31">
        <v>533</v>
      </c>
    </row>
    <row r="39" spans="1:9" ht="16" x14ac:dyDescent="0.2">
      <c r="A39" s="31">
        <v>38</v>
      </c>
      <c r="B39" s="31" t="s">
        <v>251</v>
      </c>
      <c r="C39" s="31">
        <v>2010</v>
      </c>
      <c r="D39" s="31">
        <v>2228</v>
      </c>
      <c r="E39" s="31">
        <v>3951</v>
      </c>
      <c r="F39" s="31">
        <v>250</v>
      </c>
      <c r="G39" s="31">
        <v>4611</v>
      </c>
      <c r="H39" s="31">
        <v>1308</v>
      </c>
    </row>
    <row r="40" spans="1:9" ht="16" x14ac:dyDescent="0.2">
      <c r="A40" s="31">
        <v>39</v>
      </c>
      <c r="B40" s="31" t="s">
        <v>252</v>
      </c>
      <c r="C40" s="31">
        <v>6621</v>
      </c>
      <c r="D40" s="31">
        <v>1559</v>
      </c>
      <c r="E40" s="31">
        <v>8243</v>
      </c>
      <c r="F40" s="31">
        <v>4930</v>
      </c>
      <c r="G40" s="31">
        <v>5590</v>
      </c>
      <c r="H40" s="31">
        <v>5881</v>
      </c>
    </row>
    <row r="41" spans="1:9" ht="16" x14ac:dyDescent="0.2">
      <c r="A41" s="31">
        <v>40</v>
      </c>
      <c r="B41" s="31" t="s">
        <v>253</v>
      </c>
      <c r="C41" s="31">
        <v>1787</v>
      </c>
      <c r="D41" s="31">
        <v>378</v>
      </c>
      <c r="E41" s="31">
        <v>271</v>
      </c>
      <c r="F41" s="31">
        <v>2252</v>
      </c>
      <c r="G41" s="31">
        <v>564</v>
      </c>
      <c r="H41" s="31">
        <v>1591</v>
      </c>
    </row>
    <row r="42" spans="1:9" ht="16" x14ac:dyDescent="0.2">
      <c r="A42" s="31">
        <v>41</v>
      </c>
      <c r="B42" s="31" t="s">
        <v>254</v>
      </c>
      <c r="C42" s="31">
        <v>1507</v>
      </c>
      <c r="D42" s="31">
        <v>8140</v>
      </c>
      <c r="E42" s="31">
        <v>3004</v>
      </c>
      <c r="F42" s="31">
        <v>2791</v>
      </c>
      <c r="G42" s="31">
        <v>8393</v>
      </c>
      <c r="H42" s="31">
        <v>3015</v>
      </c>
    </row>
    <row r="43" spans="1:9" ht="16" x14ac:dyDescent="0.2">
      <c r="A43" s="31">
        <v>42</v>
      </c>
      <c r="B43" s="31" t="s">
        <v>255</v>
      </c>
      <c r="C43" s="31">
        <v>6911</v>
      </c>
      <c r="D43" s="31">
        <v>3181</v>
      </c>
      <c r="E43" s="31">
        <v>229</v>
      </c>
      <c r="F43" s="54">
        <v>578</v>
      </c>
      <c r="G43" s="31">
        <v>340</v>
      </c>
      <c r="H43" s="31">
        <v>3838</v>
      </c>
      <c r="I43" t="s">
        <v>324</v>
      </c>
    </row>
    <row r="44" spans="1:9" ht="16" x14ac:dyDescent="0.2">
      <c r="A44" s="31">
        <v>43</v>
      </c>
      <c r="B44" s="31" t="s">
        <v>256</v>
      </c>
      <c r="C44" s="31">
        <v>3171</v>
      </c>
      <c r="D44" s="31">
        <v>424</v>
      </c>
      <c r="E44" s="31">
        <v>3799</v>
      </c>
      <c r="F44" s="31">
        <v>2614</v>
      </c>
      <c r="G44" s="31">
        <v>10223</v>
      </c>
      <c r="H44" s="31">
        <v>9622</v>
      </c>
    </row>
    <row r="45" spans="1:9" ht="16" x14ac:dyDescent="0.2">
      <c r="A45" s="31">
        <v>44</v>
      </c>
      <c r="B45" s="31" t="s">
        <v>257</v>
      </c>
      <c r="C45" s="31">
        <v>1585</v>
      </c>
      <c r="D45" s="31">
        <v>3044</v>
      </c>
      <c r="E45" s="31">
        <v>1511</v>
      </c>
      <c r="F45" s="31">
        <v>3173</v>
      </c>
      <c r="G45" s="31">
        <v>6868</v>
      </c>
      <c r="H45" s="31">
        <v>695</v>
      </c>
    </row>
    <row r="46" spans="1:9" ht="16" x14ac:dyDescent="0.2">
      <c r="A46" s="31">
        <v>45</v>
      </c>
      <c r="B46" s="31" t="s">
        <v>258</v>
      </c>
      <c r="C46" s="31">
        <v>191</v>
      </c>
      <c r="D46" s="31">
        <v>1126</v>
      </c>
      <c r="E46" s="31">
        <v>7165</v>
      </c>
      <c r="F46" s="31">
        <v>20</v>
      </c>
      <c r="G46" s="31">
        <v>1405</v>
      </c>
      <c r="H46" s="31">
        <v>3003</v>
      </c>
    </row>
    <row r="47" spans="1:9" ht="16" x14ac:dyDescent="0.2">
      <c r="A47" s="31">
        <v>46</v>
      </c>
      <c r="B47" s="31" t="s">
        <v>259</v>
      </c>
      <c r="C47" s="31">
        <v>5590</v>
      </c>
      <c r="D47" s="31">
        <v>1559</v>
      </c>
      <c r="E47" s="31">
        <v>4611</v>
      </c>
      <c r="F47" s="31">
        <v>271</v>
      </c>
      <c r="G47" s="31">
        <v>2252</v>
      </c>
      <c r="H47" s="31">
        <v>2340</v>
      </c>
    </row>
    <row r="48" spans="1:9" ht="16" x14ac:dyDescent="0.2">
      <c r="A48" s="31">
        <v>47</v>
      </c>
      <c r="B48" s="31" t="s">
        <v>260</v>
      </c>
      <c r="C48" s="31">
        <v>3015</v>
      </c>
      <c r="D48" s="31">
        <v>3951</v>
      </c>
      <c r="E48" s="31">
        <v>4930</v>
      </c>
      <c r="F48" s="31">
        <v>2791</v>
      </c>
      <c r="G48" s="31">
        <v>1308</v>
      </c>
      <c r="H48" s="31">
        <v>6621</v>
      </c>
    </row>
    <row r="49" spans="1:9" ht="16" x14ac:dyDescent="0.2">
      <c r="A49" s="31">
        <v>48</v>
      </c>
      <c r="B49" s="31" t="s">
        <v>261</v>
      </c>
      <c r="C49" s="31">
        <v>7903</v>
      </c>
      <c r="D49" s="31">
        <v>3181</v>
      </c>
      <c r="E49" s="31">
        <v>250</v>
      </c>
      <c r="F49" s="31">
        <v>564</v>
      </c>
      <c r="G49" s="31">
        <v>6911</v>
      </c>
      <c r="H49" s="31">
        <v>8393</v>
      </c>
    </row>
    <row r="50" spans="1:9" ht="16" x14ac:dyDescent="0.2">
      <c r="A50" s="31">
        <v>49</v>
      </c>
      <c r="B50" s="31" t="s">
        <v>262</v>
      </c>
      <c r="C50" s="31">
        <v>5881</v>
      </c>
      <c r="D50" s="54">
        <v>578</v>
      </c>
      <c r="E50" s="31">
        <v>2614</v>
      </c>
      <c r="F50" s="31">
        <v>9622</v>
      </c>
      <c r="G50" s="31">
        <v>3838</v>
      </c>
      <c r="H50" s="31">
        <v>1518</v>
      </c>
      <c r="I50" t="s">
        <v>324</v>
      </c>
    </row>
    <row r="51" spans="1:9" ht="16" x14ac:dyDescent="0.2">
      <c r="A51" s="31">
        <v>50</v>
      </c>
      <c r="B51" s="31" t="s">
        <v>263</v>
      </c>
      <c r="C51" s="31">
        <v>3799</v>
      </c>
      <c r="D51" s="31">
        <v>340</v>
      </c>
      <c r="E51" s="31">
        <v>1591</v>
      </c>
      <c r="F51" s="31">
        <v>424</v>
      </c>
      <c r="G51" s="31">
        <v>695</v>
      </c>
      <c r="H51" s="31">
        <v>533</v>
      </c>
    </row>
    <row r="52" spans="1:9" ht="16" x14ac:dyDescent="0.2">
      <c r="A52" s="31">
        <v>51</v>
      </c>
      <c r="B52" s="31" t="s">
        <v>264</v>
      </c>
      <c r="C52" s="31">
        <v>3003</v>
      </c>
      <c r="D52" s="31">
        <v>6868</v>
      </c>
      <c r="E52" s="31">
        <v>10223</v>
      </c>
      <c r="F52" s="31">
        <v>8243</v>
      </c>
      <c r="G52" s="31">
        <v>1787</v>
      </c>
      <c r="H52" s="31">
        <v>9643</v>
      </c>
    </row>
    <row r="53" spans="1:9" ht="16" x14ac:dyDescent="0.2">
      <c r="A53" s="31">
        <v>52</v>
      </c>
      <c r="B53" s="31" t="s">
        <v>265</v>
      </c>
      <c r="C53" s="31">
        <v>3004</v>
      </c>
      <c r="D53" s="31">
        <v>1585</v>
      </c>
      <c r="E53" s="31">
        <v>7165</v>
      </c>
      <c r="F53" s="31">
        <v>191</v>
      </c>
      <c r="G53" s="31">
        <v>1511</v>
      </c>
      <c r="H53" s="31">
        <v>639</v>
      </c>
    </row>
    <row r="54" spans="1:9" ht="16" x14ac:dyDescent="0.2">
      <c r="A54" s="31">
        <v>53</v>
      </c>
      <c r="B54" s="31" t="s">
        <v>266</v>
      </c>
      <c r="C54" s="31">
        <v>3173</v>
      </c>
      <c r="D54" s="31">
        <v>2010</v>
      </c>
      <c r="E54" s="31">
        <v>8140</v>
      </c>
      <c r="F54" s="31">
        <v>1126</v>
      </c>
      <c r="G54" s="31">
        <v>1405</v>
      </c>
      <c r="H54" s="31">
        <v>3171</v>
      </c>
    </row>
    <row r="55" spans="1:9" ht="16" x14ac:dyDescent="0.2">
      <c r="A55" s="31">
        <v>54</v>
      </c>
      <c r="B55" s="31" t="s">
        <v>267</v>
      </c>
      <c r="C55" s="31">
        <v>3044</v>
      </c>
      <c r="D55" s="31">
        <v>378</v>
      </c>
      <c r="E55" s="31">
        <v>20</v>
      </c>
      <c r="F55" s="31">
        <v>229</v>
      </c>
      <c r="G55" s="31">
        <v>1507</v>
      </c>
      <c r="H55" s="31">
        <v>2228</v>
      </c>
    </row>
    <row r="56" spans="1:9" ht="16" x14ac:dyDescent="0.2">
      <c r="A56" s="31">
        <v>55</v>
      </c>
      <c r="B56" s="31" t="s">
        <v>268</v>
      </c>
      <c r="C56" s="31">
        <v>7903</v>
      </c>
      <c r="D56" s="31">
        <v>3951</v>
      </c>
      <c r="E56" s="31">
        <v>1308</v>
      </c>
      <c r="F56" s="31">
        <v>3181</v>
      </c>
      <c r="G56" s="31">
        <v>2252</v>
      </c>
      <c r="H56" s="31">
        <v>5590</v>
      </c>
    </row>
    <row r="57" spans="1:9" ht="16" x14ac:dyDescent="0.2">
      <c r="A57" s="31">
        <v>56</v>
      </c>
      <c r="B57" s="31" t="s">
        <v>269</v>
      </c>
      <c r="C57" s="31">
        <v>424</v>
      </c>
      <c r="D57" s="31">
        <v>1591</v>
      </c>
      <c r="E57" s="31">
        <v>2791</v>
      </c>
      <c r="F57" s="31">
        <v>1559</v>
      </c>
      <c r="G57" s="31">
        <v>3838</v>
      </c>
      <c r="H57" s="31">
        <v>3799</v>
      </c>
    </row>
    <row r="58" spans="1:9" ht="16" x14ac:dyDescent="0.2">
      <c r="A58" s="31">
        <v>57</v>
      </c>
      <c r="B58" s="31" t="s">
        <v>270</v>
      </c>
      <c r="C58" s="31">
        <v>533</v>
      </c>
      <c r="D58" s="31">
        <v>250</v>
      </c>
      <c r="E58" s="31">
        <v>3015</v>
      </c>
      <c r="F58" s="31">
        <v>695</v>
      </c>
      <c r="G58" s="31">
        <v>10223</v>
      </c>
      <c r="H58" s="31">
        <v>5881</v>
      </c>
    </row>
    <row r="59" spans="1:9" ht="16" x14ac:dyDescent="0.2">
      <c r="A59" s="31">
        <v>58</v>
      </c>
      <c r="B59" s="31" t="s">
        <v>271</v>
      </c>
      <c r="C59" s="31">
        <v>4611</v>
      </c>
      <c r="D59" s="31">
        <v>3003</v>
      </c>
      <c r="E59" s="31">
        <v>2614</v>
      </c>
      <c r="F59" s="31">
        <v>340</v>
      </c>
      <c r="G59" s="31">
        <v>3004</v>
      </c>
      <c r="H59" s="31">
        <v>639</v>
      </c>
    </row>
    <row r="60" spans="1:9" ht="16" x14ac:dyDescent="0.2">
      <c r="A60" s="31">
        <v>59</v>
      </c>
      <c r="B60" s="31" t="s">
        <v>272</v>
      </c>
      <c r="C60" s="31">
        <v>1787</v>
      </c>
      <c r="D60" s="31">
        <v>3171</v>
      </c>
      <c r="E60" s="31">
        <v>8393</v>
      </c>
      <c r="F60" s="31">
        <v>1511</v>
      </c>
      <c r="G60" s="54">
        <v>578</v>
      </c>
      <c r="H60" s="31">
        <v>1405</v>
      </c>
      <c r="I60" t="s">
        <v>324</v>
      </c>
    </row>
    <row r="61" spans="1:9" ht="16" x14ac:dyDescent="0.2">
      <c r="A61" s="31">
        <v>60</v>
      </c>
      <c r="B61" s="31" t="s">
        <v>273</v>
      </c>
      <c r="C61" s="31">
        <v>8140</v>
      </c>
      <c r="D61" s="31">
        <v>191</v>
      </c>
      <c r="E61" s="31">
        <v>6621</v>
      </c>
      <c r="F61" s="31">
        <v>378</v>
      </c>
      <c r="G61" s="31">
        <v>9643</v>
      </c>
      <c r="H61" s="31">
        <v>3173</v>
      </c>
    </row>
    <row r="62" spans="1:9" ht="16" x14ac:dyDescent="0.2">
      <c r="A62" s="31">
        <v>61</v>
      </c>
      <c r="B62" s="31" t="s">
        <v>274</v>
      </c>
      <c r="C62" s="31">
        <v>6868</v>
      </c>
      <c r="D62" s="31">
        <v>271</v>
      </c>
      <c r="E62" s="31">
        <v>6911</v>
      </c>
      <c r="F62" s="31">
        <v>1507</v>
      </c>
      <c r="G62" s="31">
        <v>7165</v>
      </c>
      <c r="H62" s="31">
        <v>20</v>
      </c>
    </row>
    <row r="63" spans="1:9" ht="16" x14ac:dyDescent="0.2">
      <c r="A63" s="31">
        <v>62</v>
      </c>
      <c r="B63" s="31" t="s">
        <v>275</v>
      </c>
      <c r="C63" s="31">
        <v>1518</v>
      </c>
      <c r="D63" s="31">
        <v>2010</v>
      </c>
      <c r="E63" s="31">
        <v>564</v>
      </c>
      <c r="F63" s="31">
        <v>3044</v>
      </c>
      <c r="G63" s="31">
        <v>4930</v>
      </c>
      <c r="H63" s="31">
        <v>2228</v>
      </c>
    </row>
    <row r="64" spans="1:9" ht="16" x14ac:dyDescent="0.2">
      <c r="A64" s="31">
        <v>63</v>
      </c>
      <c r="B64" s="31" t="s">
        <v>276</v>
      </c>
      <c r="C64" s="31">
        <v>8243</v>
      </c>
      <c r="D64" s="31">
        <v>2340</v>
      </c>
      <c r="E64" s="31">
        <v>229</v>
      </c>
      <c r="F64" s="31">
        <v>1585</v>
      </c>
      <c r="G64" s="31">
        <v>9622</v>
      </c>
      <c r="H64" s="31">
        <v>1126</v>
      </c>
    </row>
    <row r="65" spans="1:9" ht="16" x14ac:dyDescent="0.2">
      <c r="A65" s="31">
        <v>64</v>
      </c>
      <c r="B65" s="31" t="s">
        <v>277</v>
      </c>
      <c r="C65" s="31">
        <v>7903</v>
      </c>
      <c r="D65" s="31">
        <v>10223</v>
      </c>
      <c r="E65" s="31">
        <v>3004</v>
      </c>
      <c r="F65" s="31">
        <v>340</v>
      </c>
      <c r="G65" s="31">
        <v>695</v>
      </c>
      <c r="H65" s="31">
        <v>1559</v>
      </c>
    </row>
    <row r="66" spans="1:9" ht="16" x14ac:dyDescent="0.2">
      <c r="A66" s="31">
        <v>65</v>
      </c>
      <c r="B66" s="31" t="s">
        <v>278</v>
      </c>
      <c r="C66" s="31">
        <v>639</v>
      </c>
      <c r="D66" s="31">
        <v>2791</v>
      </c>
      <c r="E66" s="31">
        <v>250</v>
      </c>
      <c r="F66" s="31">
        <v>5590</v>
      </c>
      <c r="G66" s="31">
        <v>424</v>
      </c>
      <c r="H66" s="31">
        <v>1511</v>
      </c>
    </row>
    <row r="67" spans="1:9" ht="16" x14ac:dyDescent="0.2">
      <c r="A67" s="31">
        <v>66</v>
      </c>
      <c r="B67" s="31" t="s">
        <v>279</v>
      </c>
      <c r="C67" s="31">
        <v>3173</v>
      </c>
      <c r="D67" s="31">
        <v>3015</v>
      </c>
      <c r="E67" s="31">
        <v>4611</v>
      </c>
      <c r="F67" s="31">
        <v>3181</v>
      </c>
      <c r="G67" s="31">
        <v>2614</v>
      </c>
      <c r="H67" s="31">
        <v>378</v>
      </c>
    </row>
    <row r="68" spans="1:9" ht="16" x14ac:dyDescent="0.2">
      <c r="A68" s="31">
        <v>67</v>
      </c>
      <c r="B68" s="31" t="s">
        <v>280</v>
      </c>
      <c r="C68" s="31">
        <v>5881</v>
      </c>
      <c r="D68" s="31">
        <v>20</v>
      </c>
      <c r="E68" s="31">
        <v>9643</v>
      </c>
      <c r="F68" s="31">
        <v>3951</v>
      </c>
      <c r="G68" s="31">
        <v>1787</v>
      </c>
      <c r="H68" s="54">
        <v>578</v>
      </c>
      <c r="I68" t="s">
        <v>324</v>
      </c>
    </row>
    <row r="69" spans="1:9" ht="16" x14ac:dyDescent="0.2">
      <c r="A69" s="31">
        <v>68</v>
      </c>
      <c r="B69" s="31" t="s">
        <v>281</v>
      </c>
      <c r="C69" s="31">
        <v>6911</v>
      </c>
      <c r="D69" s="31">
        <v>1518</v>
      </c>
      <c r="E69" s="31">
        <v>1507</v>
      </c>
      <c r="F69" s="31">
        <v>1591</v>
      </c>
      <c r="G69" s="31">
        <v>2010</v>
      </c>
      <c r="H69" s="31">
        <v>1308</v>
      </c>
    </row>
    <row r="70" spans="1:9" ht="16" x14ac:dyDescent="0.2">
      <c r="A70" s="31">
        <v>69</v>
      </c>
      <c r="B70" s="31" t="s">
        <v>282</v>
      </c>
      <c r="C70" s="31">
        <v>2252</v>
      </c>
      <c r="D70" s="31">
        <v>8393</v>
      </c>
      <c r="E70" s="31">
        <v>4930</v>
      </c>
      <c r="F70" s="31">
        <v>1126</v>
      </c>
      <c r="G70" s="31">
        <v>229</v>
      </c>
      <c r="H70" s="31">
        <v>3003</v>
      </c>
    </row>
    <row r="71" spans="1:9" ht="16" x14ac:dyDescent="0.2">
      <c r="A71" s="31">
        <v>70</v>
      </c>
      <c r="B71" s="31" t="s">
        <v>283</v>
      </c>
      <c r="C71" s="31">
        <v>271</v>
      </c>
      <c r="D71" s="31">
        <v>1585</v>
      </c>
      <c r="E71" s="31">
        <v>2228</v>
      </c>
      <c r="F71" s="31">
        <v>533</v>
      </c>
      <c r="G71" s="31">
        <v>3799</v>
      </c>
      <c r="H71" s="31">
        <v>1405</v>
      </c>
    </row>
    <row r="72" spans="1:9" ht="16" x14ac:dyDescent="0.2">
      <c r="A72" s="31">
        <v>71</v>
      </c>
      <c r="B72" s="31" t="s">
        <v>284</v>
      </c>
      <c r="C72" s="31">
        <v>564</v>
      </c>
      <c r="D72" s="31">
        <v>2340</v>
      </c>
      <c r="E72" s="31">
        <v>3171</v>
      </c>
      <c r="F72" s="31">
        <v>191</v>
      </c>
      <c r="G72" s="31">
        <v>8243</v>
      </c>
      <c r="H72" s="31">
        <v>6868</v>
      </c>
    </row>
    <row r="73" spans="1:9" ht="16" x14ac:dyDescent="0.2">
      <c r="A73" s="31">
        <v>72</v>
      </c>
      <c r="B73" s="31" t="s">
        <v>285</v>
      </c>
      <c r="C73" s="31">
        <v>6621</v>
      </c>
      <c r="D73" s="31">
        <v>3838</v>
      </c>
      <c r="E73" s="31">
        <v>3044</v>
      </c>
      <c r="F73" s="31">
        <v>7165</v>
      </c>
      <c r="G73" s="31">
        <v>9622</v>
      </c>
      <c r="H73" s="31">
        <v>8140</v>
      </c>
    </row>
    <row r="74" spans="1:9" ht="16" x14ac:dyDescent="0.2">
      <c r="A74" s="31">
        <v>73</v>
      </c>
      <c r="B74" s="31" t="s">
        <v>286</v>
      </c>
      <c r="C74" s="31">
        <v>1511</v>
      </c>
      <c r="D74" s="31">
        <v>250</v>
      </c>
      <c r="E74" s="31">
        <v>378</v>
      </c>
      <c r="F74" s="31">
        <v>20</v>
      </c>
      <c r="G74" s="31">
        <v>2614</v>
      </c>
      <c r="H74" s="31">
        <v>7903</v>
      </c>
    </row>
    <row r="75" spans="1:9" ht="16" x14ac:dyDescent="0.2">
      <c r="A75" s="31">
        <v>74</v>
      </c>
      <c r="B75" s="31" t="s">
        <v>287</v>
      </c>
      <c r="C75" s="31">
        <v>340</v>
      </c>
      <c r="D75" s="31">
        <v>3173</v>
      </c>
      <c r="E75" s="31">
        <v>10223</v>
      </c>
      <c r="F75" s="31">
        <v>1518</v>
      </c>
      <c r="G75" s="31">
        <v>2791</v>
      </c>
      <c r="H75" s="31">
        <v>3951</v>
      </c>
    </row>
    <row r="76" spans="1:9" ht="16" x14ac:dyDescent="0.2">
      <c r="A76" s="31">
        <v>75</v>
      </c>
      <c r="B76" s="31" t="s">
        <v>288</v>
      </c>
      <c r="C76" s="31">
        <v>1308</v>
      </c>
      <c r="D76" s="31">
        <v>3004</v>
      </c>
      <c r="E76" s="31">
        <v>424</v>
      </c>
      <c r="F76" s="31">
        <v>229</v>
      </c>
      <c r="G76" s="31">
        <v>5881</v>
      </c>
      <c r="H76" s="31">
        <v>1787</v>
      </c>
    </row>
    <row r="77" spans="1:9" ht="16" x14ac:dyDescent="0.2">
      <c r="A77" s="31">
        <v>76</v>
      </c>
      <c r="B77" s="31" t="s">
        <v>289</v>
      </c>
      <c r="C77" s="31">
        <v>1585</v>
      </c>
      <c r="D77" s="31">
        <v>1507</v>
      </c>
      <c r="E77" s="31">
        <v>1559</v>
      </c>
      <c r="F77" s="31">
        <v>2228</v>
      </c>
      <c r="G77" s="31">
        <v>3003</v>
      </c>
      <c r="H77" s="31">
        <v>3181</v>
      </c>
    </row>
    <row r="78" spans="1:9" ht="16" x14ac:dyDescent="0.2">
      <c r="A78" s="31">
        <v>77</v>
      </c>
      <c r="B78" s="31" t="s">
        <v>290</v>
      </c>
      <c r="C78" s="31">
        <v>4611</v>
      </c>
      <c r="D78" s="31">
        <v>533</v>
      </c>
      <c r="E78" s="31">
        <v>191</v>
      </c>
      <c r="F78" s="31">
        <v>8393</v>
      </c>
      <c r="G78" s="54">
        <v>578</v>
      </c>
      <c r="H78" s="31">
        <v>8243</v>
      </c>
      <c r="I78" t="s">
        <v>324</v>
      </c>
    </row>
    <row r="79" spans="1:9" ht="16" x14ac:dyDescent="0.2">
      <c r="A79" s="31">
        <v>78</v>
      </c>
      <c r="B79" s="31" t="s">
        <v>291</v>
      </c>
      <c r="C79" s="31">
        <v>2252</v>
      </c>
      <c r="D79" s="31">
        <v>6621</v>
      </c>
      <c r="E79" s="31">
        <v>1405</v>
      </c>
      <c r="F79" s="31">
        <v>639</v>
      </c>
      <c r="G79" s="31">
        <v>1591</v>
      </c>
      <c r="H79" s="31">
        <v>6868</v>
      </c>
    </row>
    <row r="80" spans="1:9" ht="16" x14ac:dyDescent="0.2">
      <c r="A80" s="31">
        <v>79</v>
      </c>
      <c r="B80" s="31" t="s">
        <v>292</v>
      </c>
      <c r="C80" s="31">
        <v>9622</v>
      </c>
      <c r="D80" s="31">
        <v>695</v>
      </c>
      <c r="E80" s="31">
        <v>5590</v>
      </c>
      <c r="F80" s="31">
        <v>9643</v>
      </c>
      <c r="G80" s="31">
        <v>7165</v>
      </c>
      <c r="H80" s="31">
        <v>2010</v>
      </c>
    </row>
    <row r="81" spans="1:8" ht="16" x14ac:dyDescent="0.2">
      <c r="A81" s="31">
        <v>80</v>
      </c>
      <c r="B81" s="31" t="s">
        <v>293</v>
      </c>
      <c r="C81" s="31">
        <v>3171</v>
      </c>
      <c r="D81" s="31">
        <v>8140</v>
      </c>
      <c r="E81" s="31">
        <v>4930</v>
      </c>
      <c r="F81" s="31">
        <v>3799</v>
      </c>
      <c r="G81" s="31">
        <v>2340</v>
      </c>
      <c r="H81" s="31">
        <v>6911</v>
      </c>
    </row>
    <row r="82" spans="1:8" ht="16" x14ac:dyDescent="0.2">
      <c r="A82" s="31">
        <v>81</v>
      </c>
      <c r="B82" s="31" t="s">
        <v>294</v>
      </c>
      <c r="C82" s="31">
        <v>3838</v>
      </c>
      <c r="D82" s="31">
        <v>3015</v>
      </c>
      <c r="E82" s="31">
        <v>1126</v>
      </c>
      <c r="F82" s="31">
        <v>564</v>
      </c>
      <c r="G82" s="31">
        <v>3044</v>
      </c>
      <c r="H82" s="31">
        <v>271</v>
      </c>
    </row>
  </sheetData>
  <autoFilter ref="A1:H1" xr:uid="{00000000-0009-0000-0000-000003000000}"/>
  <pageMargins left="0.75" right="0.75" top="1" bottom="1" header="0.5" footer="0.5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300-000001000000}">
            <xm:f>COUNTIF(MatchScoutingData!$A$2:$A$1000,CONCATENATE($A2,".",C$1)) = 1</xm:f>
            <x14:dxf>
              <fill>
                <patternFill patternType="solid">
                  <fgColor rgb="FFC8D6A1"/>
                  <bgColor rgb="FFC8D6A1"/>
                </patternFill>
              </fill>
            </x14:dxf>
          </x14:cfRule>
          <x14:cfRule type="expression" priority="2" id="{00000000-000E-0000-0300-000002000000}">
            <xm:f>COUNTIF(MatchScoutingData!$A$2:$A$1000,CONCATENATE($A2,".",C$1)) &gt; 1</xm:f>
            <x14:dxf>
              <fill>
                <patternFill patternType="solid">
                  <fgColor rgb="FFD09996"/>
                  <bgColor rgb="FFD09996"/>
                </patternFill>
              </fill>
            </x14:dxf>
          </x14:cfRule>
          <xm:sqref>C2:H1000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7"/>
  <sheetViews>
    <sheetView zoomScale="150" zoomScaleNormal="150" workbookViewId="0">
      <pane xSplit="1" ySplit="3" topLeftCell="B4" activePane="bottomRight" state="frozen"/>
      <selection pane="topRight"/>
      <selection pane="bottomLeft"/>
      <selection pane="bottomRight" activeCell="A4" sqref="A4"/>
    </sheetView>
  </sheetViews>
  <sheetFormatPr baseColWidth="10" defaultColWidth="8.83203125" defaultRowHeight="15" x14ac:dyDescent="0.2"/>
  <cols>
    <col min="2" max="41" width="5.5" customWidth="1"/>
  </cols>
  <sheetData>
    <row r="1" spans="1:41" ht="17" customHeight="1" thickBot="1" x14ac:dyDescent="0.25">
      <c r="A1" s="6"/>
      <c r="B1" s="6"/>
      <c r="C1" s="39" t="s">
        <v>295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  <c r="R1" s="42" t="s">
        <v>296</v>
      </c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1"/>
      <c r="AF1" s="43" t="s">
        <v>297</v>
      </c>
      <c r="AG1" s="40"/>
      <c r="AH1" s="40"/>
      <c r="AI1" s="40"/>
      <c r="AJ1" s="40"/>
      <c r="AK1" s="40"/>
      <c r="AL1" s="40"/>
      <c r="AM1" s="41"/>
      <c r="AN1" s="44" t="s">
        <v>298</v>
      </c>
      <c r="AO1" s="45"/>
    </row>
    <row r="2" spans="1:41" ht="17" customHeight="1" thickBot="1" x14ac:dyDescent="0.25">
      <c r="A2" s="7"/>
      <c r="B2" s="7"/>
      <c r="C2" s="39" t="s">
        <v>299</v>
      </c>
      <c r="D2" s="40"/>
      <c r="E2" s="40"/>
      <c r="F2" s="40"/>
      <c r="G2" s="40"/>
      <c r="H2" s="41"/>
      <c r="I2" s="39" t="s">
        <v>300</v>
      </c>
      <c r="J2" s="40"/>
      <c r="K2" s="40"/>
      <c r="L2" s="40"/>
      <c r="M2" s="40"/>
      <c r="N2" s="40"/>
      <c r="O2" s="40"/>
      <c r="P2" s="40"/>
      <c r="Q2" s="41"/>
      <c r="R2" s="42" t="s">
        <v>299</v>
      </c>
      <c r="S2" s="40"/>
      <c r="T2" s="40"/>
      <c r="U2" s="40"/>
      <c r="V2" s="40"/>
      <c r="W2" s="41"/>
      <c r="X2" s="42" t="s">
        <v>300</v>
      </c>
      <c r="Y2" s="40"/>
      <c r="Z2" s="40"/>
      <c r="AA2" s="40"/>
      <c r="AB2" s="40"/>
      <c r="AC2" s="40"/>
      <c r="AD2" s="40"/>
      <c r="AE2" s="41"/>
      <c r="AF2" s="43" t="s">
        <v>299</v>
      </c>
      <c r="AG2" s="40"/>
      <c r="AH2" s="41"/>
      <c r="AI2" s="43" t="s">
        <v>300</v>
      </c>
      <c r="AJ2" s="40"/>
      <c r="AK2" s="40"/>
      <c r="AL2" s="40"/>
      <c r="AM2" s="41"/>
      <c r="AN2" s="46"/>
      <c r="AO2" s="47"/>
    </row>
    <row r="3" spans="1:41" ht="56" customHeight="1" thickBot="1" x14ac:dyDescent="0.25">
      <c r="A3" s="8" t="s">
        <v>6</v>
      </c>
      <c r="B3" s="8" t="s">
        <v>301</v>
      </c>
      <c r="C3" s="12" t="s">
        <v>302</v>
      </c>
      <c r="D3" s="12" t="s">
        <v>303</v>
      </c>
      <c r="E3" s="12" t="s">
        <v>304</v>
      </c>
      <c r="F3" s="12" t="s">
        <v>305</v>
      </c>
      <c r="G3" s="12" t="s">
        <v>306</v>
      </c>
      <c r="H3" s="12" t="s">
        <v>307</v>
      </c>
      <c r="I3" s="13" t="s">
        <v>302</v>
      </c>
      <c r="J3" s="12" t="s">
        <v>303</v>
      </c>
      <c r="K3" s="12" t="s">
        <v>304</v>
      </c>
      <c r="L3" s="12" t="s">
        <v>305</v>
      </c>
      <c r="M3" s="12" t="s">
        <v>306</v>
      </c>
      <c r="N3" s="12" t="s">
        <v>307</v>
      </c>
      <c r="O3" s="12" t="s">
        <v>308</v>
      </c>
      <c r="P3" s="12" t="s">
        <v>298</v>
      </c>
      <c r="Q3" s="12" t="s">
        <v>309</v>
      </c>
      <c r="R3" s="9" t="s">
        <v>302</v>
      </c>
      <c r="S3" s="9" t="s">
        <v>303</v>
      </c>
      <c r="T3" s="9" t="s">
        <v>304</v>
      </c>
      <c r="U3" s="9" t="s">
        <v>305</v>
      </c>
      <c r="V3" s="9" t="s">
        <v>306</v>
      </c>
      <c r="W3" s="9" t="s">
        <v>307</v>
      </c>
      <c r="X3" s="9" t="s">
        <v>302</v>
      </c>
      <c r="Y3" s="9" t="s">
        <v>303</v>
      </c>
      <c r="Z3" s="9" t="s">
        <v>304</v>
      </c>
      <c r="AA3" s="9" t="s">
        <v>305</v>
      </c>
      <c r="AB3" s="9" t="s">
        <v>306</v>
      </c>
      <c r="AC3" s="9" t="s">
        <v>307</v>
      </c>
      <c r="AD3" s="9" t="s">
        <v>298</v>
      </c>
      <c r="AE3" s="9" t="s">
        <v>309</v>
      </c>
      <c r="AF3" s="14" t="s">
        <v>310</v>
      </c>
      <c r="AG3" s="14" t="s">
        <v>311</v>
      </c>
      <c r="AH3" s="14" t="s">
        <v>312</v>
      </c>
      <c r="AI3" s="14" t="s">
        <v>310</v>
      </c>
      <c r="AJ3" s="14" t="s">
        <v>311</v>
      </c>
      <c r="AK3" s="14" t="s">
        <v>312</v>
      </c>
      <c r="AL3" s="10" t="s">
        <v>298</v>
      </c>
      <c r="AM3" s="10" t="s">
        <v>309</v>
      </c>
      <c r="AN3" s="11" t="s">
        <v>298</v>
      </c>
      <c r="AO3" s="11" t="s">
        <v>309</v>
      </c>
    </row>
    <row r="4" spans="1:41" ht="16" x14ac:dyDescent="0.2">
      <c r="A4" s="32">
        <v>20</v>
      </c>
      <c r="B4" s="33">
        <f>COUNTIF(MatchScoutingData!G$2:G$1000, $A4)</f>
        <v>0</v>
      </c>
      <c r="C4" s="33">
        <f>SUMIF(MatchScoutingData!$G$2:$G$1000, $A4, MatchScoutingData!J$2:J$1000)</f>
        <v>0</v>
      </c>
      <c r="D4" s="33">
        <f>SUMIF(MatchScoutingData!$G$2:$G$1000, $A4, MatchScoutingData!K$2:K$1000)</f>
        <v>0</v>
      </c>
      <c r="E4" s="33">
        <f>SUMIF(MatchScoutingData!$G$2:$G$1000, $A4, MatchScoutingData!L$2:L$1000)</f>
        <v>0</v>
      </c>
      <c r="F4" s="33">
        <f>SUMIF(MatchScoutingData!$G$2:$G$1000, $A4, MatchScoutingData!M$2:M$1000)</f>
        <v>0</v>
      </c>
      <c r="G4" s="33">
        <f>SUMIF(MatchScoutingData!$G$2:$G$1000, $A4, MatchScoutingData!N$2:N$1000)</f>
        <v>0</v>
      </c>
      <c r="H4" s="33">
        <f>SUMIF(MatchScoutingData!$G$2:$G$1000, $A4, MatchScoutingData!O$2:O$1000)</f>
        <v>0</v>
      </c>
      <c r="I4" s="33">
        <f t="shared" ref="I4:I35" si="0">C4 * 3</f>
        <v>0</v>
      </c>
      <c r="J4" s="33">
        <f t="shared" ref="J4:J35" si="1">D4 * 4</f>
        <v>0</v>
      </c>
      <c r="K4" s="33">
        <f t="shared" ref="K4:K35" si="2">E4 * 6</f>
        <v>0</v>
      </c>
      <c r="L4" s="33">
        <f t="shared" ref="L4:L35" si="3">F4 * 7</f>
        <v>0</v>
      </c>
      <c r="M4" s="33">
        <f t="shared" ref="M4:M35" si="4">G4 * 6</f>
        <v>0</v>
      </c>
      <c r="N4" s="33">
        <f t="shared" ref="N4:N35" si="5">H4 * 4</f>
        <v>0</v>
      </c>
      <c r="O4" s="33">
        <f>SUMIF(MatchScoutingData!$G$2:$G$1000, $A4, MatchScoutingData!I$2:I$1000) * 3</f>
        <v>0</v>
      </c>
      <c r="P4" s="34">
        <f t="shared" ref="P4:P35" si="6">SUM(I4:O4)</f>
        <v>0</v>
      </c>
      <c r="Q4" s="34">
        <f t="shared" ref="Q4:Q35" si="7">IF(P4 &gt; 0, P4/B4, 0)</f>
        <v>0</v>
      </c>
      <c r="R4" s="33">
        <f>SUMIF(MatchScoutingData!$G$2:$G$1000, $A4, MatchScoutingData!P$2:P$1000)</f>
        <v>0</v>
      </c>
      <c r="S4" s="33">
        <f>SUMIF(MatchScoutingData!$G$2:$G$1000, $A4, MatchScoutingData!Q$2:Q$1000)</f>
        <v>0</v>
      </c>
      <c r="T4" s="33">
        <f>SUMIF(MatchScoutingData!$G$2:$G$1000, $A4, MatchScoutingData!R$2:R$1000)</f>
        <v>0</v>
      </c>
      <c r="U4" s="33">
        <f>SUMIF(MatchScoutingData!$G$2:$G$1000, $A4, MatchScoutingData!S$2:S$1000)</f>
        <v>0</v>
      </c>
      <c r="V4" s="33">
        <f>SUMIF(MatchScoutingData!$G$2:$G$1000, $A4, MatchScoutingData!T$2:T$1000)</f>
        <v>0</v>
      </c>
      <c r="W4" s="33">
        <f>SUMIF(MatchScoutingData!$G$2:$G$1000, $A4, MatchScoutingData!U$2:U$1000)</f>
        <v>0</v>
      </c>
      <c r="X4" s="33">
        <f t="shared" ref="X4:X35" si="8">R4 * 2</f>
        <v>0</v>
      </c>
      <c r="Y4" s="33">
        <f t="shared" ref="Y4:Y35" si="9">S4 * 3</f>
        <v>0</v>
      </c>
      <c r="Z4" s="33">
        <f t="shared" ref="Z4:Z35" si="10">T4 * 4</f>
        <v>0</v>
      </c>
      <c r="AA4" s="33">
        <f t="shared" ref="AA4:AA35" si="11">U4 * 5</f>
        <v>0</v>
      </c>
      <c r="AB4" s="33">
        <f t="shared" ref="AB4:AB35" si="12">V4 * 6</f>
        <v>0</v>
      </c>
      <c r="AC4" s="33">
        <f t="shared" ref="AC4:AC35" si="13">W4 * 4</f>
        <v>0</v>
      </c>
      <c r="AD4" s="35">
        <f t="shared" ref="AD4:AD35" si="14">SUM(X4:AC4)</f>
        <v>0</v>
      </c>
      <c r="AE4" s="35">
        <f t="shared" ref="AE4:AE35" si="15">IF(AD4 &gt; 0, AD4/B4, 0)</f>
        <v>0</v>
      </c>
      <c r="AF4" s="33">
        <f>COUNTIFS(MatchScoutingData!$G$2:$G$1000, $A4, MatchScoutingData!$W$2:$W$1000, "p")</f>
        <v>0</v>
      </c>
      <c r="AG4" s="33">
        <f>COUNTIFS(MatchScoutingData!$G$2:$G$1000, $A4, MatchScoutingData!$W$2:$W$1000, "s")</f>
        <v>0</v>
      </c>
      <c r="AH4" s="33">
        <f>COUNTIFS(MatchScoutingData!$G$2:$G$1000, $A4, MatchScoutingData!$W$2:$W$1000, "d")</f>
        <v>0</v>
      </c>
      <c r="AI4" s="33">
        <f t="shared" ref="AI4:AI35" si="16">AF4 * 2</f>
        <v>0</v>
      </c>
      <c r="AJ4" s="33">
        <f t="shared" ref="AJ4:AJ35" si="17">AG4 * 6</f>
        <v>0</v>
      </c>
      <c r="AK4" s="33">
        <f t="shared" ref="AK4:AK35" si="18">AH4 * 12</f>
        <v>0</v>
      </c>
      <c r="AL4" s="36">
        <f t="shared" ref="AL4:AL35" si="19">SUM(AI4:AK4)</f>
        <v>0</v>
      </c>
      <c r="AM4" s="36">
        <f t="shared" ref="AM4:AM35" si="20">IF(AD4 &gt; 0, AL4/B4, 0)</f>
        <v>0</v>
      </c>
      <c r="AN4" s="37">
        <f t="shared" ref="AN4:AN35" si="21">SUM(P4, AD4, AL4)</f>
        <v>0</v>
      </c>
      <c r="AO4" s="37">
        <f t="shared" ref="AO4:AO35" si="22">IF(AN4 &gt; 0, AN4/B4, 0)</f>
        <v>0</v>
      </c>
    </row>
    <row r="5" spans="1:41" ht="16" x14ac:dyDescent="0.2">
      <c r="A5" s="32">
        <v>191</v>
      </c>
      <c r="B5" s="33">
        <f>COUNTIF(MatchScoutingData!G$2:G$1000, $A5)</f>
        <v>0</v>
      </c>
      <c r="C5" s="33">
        <f>SUMIF(MatchScoutingData!$G$2:$G$1000, $A5, MatchScoutingData!J$2:J$1000)</f>
        <v>0</v>
      </c>
      <c r="D5" s="33">
        <f>SUMIF(MatchScoutingData!$G$2:$G$1000, $A5, MatchScoutingData!K$2:K$1000)</f>
        <v>0</v>
      </c>
      <c r="E5" s="33">
        <f>SUMIF(MatchScoutingData!$G$2:$G$1000, $A5, MatchScoutingData!L$2:L$1000)</f>
        <v>0</v>
      </c>
      <c r="F5" s="33">
        <f>SUMIF(MatchScoutingData!$G$2:$G$1000, $A5, MatchScoutingData!M$2:M$1000)</f>
        <v>0</v>
      </c>
      <c r="G5" s="33">
        <f>SUMIF(MatchScoutingData!$G$2:$G$1000, $A5, MatchScoutingData!N$2:N$1000)</f>
        <v>0</v>
      </c>
      <c r="H5" s="33">
        <f>SUMIF(MatchScoutingData!$G$2:$G$1000, $A5, MatchScoutingData!O$2:O$1000)</f>
        <v>0</v>
      </c>
      <c r="I5" s="33">
        <f t="shared" si="0"/>
        <v>0</v>
      </c>
      <c r="J5" s="33">
        <f t="shared" si="1"/>
        <v>0</v>
      </c>
      <c r="K5" s="33">
        <f t="shared" si="2"/>
        <v>0</v>
      </c>
      <c r="L5" s="33">
        <f t="shared" si="3"/>
        <v>0</v>
      </c>
      <c r="M5" s="33">
        <f t="shared" si="4"/>
        <v>0</v>
      </c>
      <c r="N5" s="33">
        <f t="shared" si="5"/>
        <v>0</v>
      </c>
      <c r="O5" s="33">
        <f>SUMIF(MatchScoutingData!$G$2:$G$1000, $A5, MatchScoutingData!I$2:I$1000) * 3</f>
        <v>0</v>
      </c>
      <c r="P5" s="34">
        <f t="shared" si="6"/>
        <v>0</v>
      </c>
      <c r="Q5" s="34">
        <f t="shared" si="7"/>
        <v>0</v>
      </c>
      <c r="R5" s="33">
        <f>SUMIF(MatchScoutingData!$G$2:$G$1000, $A5, MatchScoutingData!P$2:P$1000)</f>
        <v>0</v>
      </c>
      <c r="S5" s="33">
        <f>SUMIF(MatchScoutingData!$G$2:$G$1000, $A5, MatchScoutingData!Q$2:Q$1000)</f>
        <v>0</v>
      </c>
      <c r="T5" s="33">
        <f>SUMIF(MatchScoutingData!$G$2:$G$1000, $A5, MatchScoutingData!R$2:R$1000)</f>
        <v>0</v>
      </c>
      <c r="U5" s="33">
        <f>SUMIF(MatchScoutingData!$G$2:$G$1000, $A5, MatchScoutingData!S$2:S$1000)</f>
        <v>0</v>
      </c>
      <c r="V5" s="33">
        <f>SUMIF(MatchScoutingData!$G$2:$G$1000, $A5, MatchScoutingData!T$2:T$1000)</f>
        <v>0</v>
      </c>
      <c r="W5" s="33">
        <f>SUMIF(MatchScoutingData!$G$2:$G$1000, $A5, MatchScoutingData!U$2:U$1000)</f>
        <v>0</v>
      </c>
      <c r="X5" s="33">
        <f t="shared" si="8"/>
        <v>0</v>
      </c>
      <c r="Y5" s="33">
        <f t="shared" si="9"/>
        <v>0</v>
      </c>
      <c r="Z5" s="33">
        <f t="shared" si="10"/>
        <v>0</v>
      </c>
      <c r="AA5" s="33">
        <f t="shared" si="11"/>
        <v>0</v>
      </c>
      <c r="AB5" s="33">
        <f t="shared" si="12"/>
        <v>0</v>
      </c>
      <c r="AC5" s="33">
        <f t="shared" si="13"/>
        <v>0</v>
      </c>
      <c r="AD5" s="35">
        <f t="shared" si="14"/>
        <v>0</v>
      </c>
      <c r="AE5" s="35">
        <f t="shared" si="15"/>
        <v>0</v>
      </c>
      <c r="AF5" s="33">
        <f>COUNTIFS(MatchScoutingData!$G$2:$G$1000, $A5, MatchScoutingData!$W$2:$W$1000, "p")</f>
        <v>0</v>
      </c>
      <c r="AG5" s="33">
        <f>COUNTIFS(MatchScoutingData!$G$2:$G$1000, $A5, MatchScoutingData!$W$2:$W$1000, "s")</f>
        <v>0</v>
      </c>
      <c r="AH5" s="33">
        <f>COUNTIFS(MatchScoutingData!$G$2:$G$1000, $A5, MatchScoutingData!$W$2:$W$1000, "d")</f>
        <v>0</v>
      </c>
      <c r="AI5" s="33">
        <f t="shared" si="16"/>
        <v>0</v>
      </c>
      <c r="AJ5" s="33">
        <f t="shared" si="17"/>
        <v>0</v>
      </c>
      <c r="AK5" s="33">
        <f t="shared" si="18"/>
        <v>0</v>
      </c>
      <c r="AL5" s="36">
        <f t="shared" si="19"/>
        <v>0</v>
      </c>
      <c r="AM5" s="36">
        <f t="shared" si="20"/>
        <v>0</v>
      </c>
      <c r="AN5" s="37">
        <f t="shared" si="21"/>
        <v>0</v>
      </c>
      <c r="AO5" s="37">
        <f t="shared" si="22"/>
        <v>0</v>
      </c>
    </row>
    <row r="6" spans="1:41" ht="16" x14ac:dyDescent="0.2">
      <c r="A6" s="32">
        <v>229</v>
      </c>
      <c r="B6" s="33">
        <f>COUNTIF(MatchScoutingData!G$2:G$1000, $A6)</f>
        <v>0</v>
      </c>
      <c r="C6" s="33">
        <f>SUMIF(MatchScoutingData!$G$2:$G$1000, $A6, MatchScoutingData!J$2:J$1000)</f>
        <v>0</v>
      </c>
      <c r="D6" s="33">
        <f>SUMIF(MatchScoutingData!$G$2:$G$1000, $A6, MatchScoutingData!K$2:K$1000)</f>
        <v>0</v>
      </c>
      <c r="E6" s="33">
        <f>SUMIF(MatchScoutingData!$G$2:$G$1000, $A6, MatchScoutingData!L$2:L$1000)</f>
        <v>0</v>
      </c>
      <c r="F6" s="33">
        <f>SUMIF(MatchScoutingData!$G$2:$G$1000, $A6, MatchScoutingData!M$2:M$1000)</f>
        <v>0</v>
      </c>
      <c r="G6" s="33">
        <f>SUMIF(MatchScoutingData!$G$2:$G$1000, $A6, MatchScoutingData!N$2:N$1000)</f>
        <v>0</v>
      </c>
      <c r="H6" s="33">
        <f>SUMIF(MatchScoutingData!$G$2:$G$1000, $A6, MatchScoutingData!O$2:O$1000)</f>
        <v>0</v>
      </c>
      <c r="I6" s="33">
        <f t="shared" si="0"/>
        <v>0</v>
      </c>
      <c r="J6" s="33">
        <f t="shared" si="1"/>
        <v>0</v>
      </c>
      <c r="K6" s="33">
        <f t="shared" si="2"/>
        <v>0</v>
      </c>
      <c r="L6" s="33">
        <f t="shared" si="3"/>
        <v>0</v>
      </c>
      <c r="M6" s="33">
        <f t="shared" si="4"/>
        <v>0</v>
      </c>
      <c r="N6" s="33">
        <f t="shared" si="5"/>
        <v>0</v>
      </c>
      <c r="O6" s="33">
        <f>SUMIF(MatchScoutingData!$G$2:$G$1000, $A6, MatchScoutingData!I$2:I$1000) * 3</f>
        <v>0</v>
      </c>
      <c r="P6" s="34">
        <f t="shared" si="6"/>
        <v>0</v>
      </c>
      <c r="Q6" s="34">
        <f t="shared" si="7"/>
        <v>0</v>
      </c>
      <c r="R6" s="33">
        <f>SUMIF(MatchScoutingData!$G$2:$G$1000, $A6, MatchScoutingData!P$2:P$1000)</f>
        <v>0</v>
      </c>
      <c r="S6" s="33">
        <f>SUMIF(MatchScoutingData!$G$2:$G$1000, $A6, MatchScoutingData!Q$2:Q$1000)</f>
        <v>0</v>
      </c>
      <c r="T6" s="33">
        <f>SUMIF(MatchScoutingData!$G$2:$G$1000, $A6, MatchScoutingData!R$2:R$1000)</f>
        <v>0</v>
      </c>
      <c r="U6" s="33">
        <f>SUMIF(MatchScoutingData!$G$2:$G$1000, $A6, MatchScoutingData!S$2:S$1000)</f>
        <v>0</v>
      </c>
      <c r="V6" s="33">
        <f>SUMIF(MatchScoutingData!$G$2:$G$1000, $A6, MatchScoutingData!T$2:T$1000)</f>
        <v>0</v>
      </c>
      <c r="W6" s="33">
        <f>SUMIF(MatchScoutingData!$G$2:$G$1000, $A6, MatchScoutingData!U$2:U$1000)</f>
        <v>0</v>
      </c>
      <c r="X6" s="33">
        <f t="shared" si="8"/>
        <v>0</v>
      </c>
      <c r="Y6" s="33">
        <f t="shared" si="9"/>
        <v>0</v>
      </c>
      <c r="Z6" s="33">
        <f t="shared" si="10"/>
        <v>0</v>
      </c>
      <c r="AA6" s="33">
        <f t="shared" si="11"/>
        <v>0</v>
      </c>
      <c r="AB6" s="33">
        <f t="shared" si="12"/>
        <v>0</v>
      </c>
      <c r="AC6" s="33">
        <f t="shared" si="13"/>
        <v>0</v>
      </c>
      <c r="AD6" s="35">
        <f t="shared" si="14"/>
        <v>0</v>
      </c>
      <c r="AE6" s="35">
        <f t="shared" si="15"/>
        <v>0</v>
      </c>
      <c r="AF6" s="33">
        <f>COUNTIFS(MatchScoutingData!$G$2:$G$1000, $A6, MatchScoutingData!$W$2:$W$1000, "p")</f>
        <v>0</v>
      </c>
      <c r="AG6" s="33">
        <f>COUNTIFS(MatchScoutingData!$G$2:$G$1000, $A6, MatchScoutingData!$W$2:$W$1000, "s")</f>
        <v>0</v>
      </c>
      <c r="AH6" s="33">
        <f>COUNTIFS(MatchScoutingData!$G$2:$G$1000, $A6, MatchScoutingData!$W$2:$W$1000, "d")</f>
        <v>0</v>
      </c>
      <c r="AI6" s="33">
        <f t="shared" si="16"/>
        <v>0</v>
      </c>
      <c r="AJ6" s="33">
        <f t="shared" si="17"/>
        <v>0</v>
      </c>
      <c r="AK6" s="33">
        <f t="shared" si="18"/>
        <v>0</v>
      </c>
      <c r="AL6" s="36">
        <f t="shared" si="19"/>
        <v>0</v>
      </c>
      <c r="AM6" s="36">
        <f t="shared" si="20"/>
        <v>0</v>
      </c>
      <c r="AN6" s="37">
        <f t="shared" si="21"/>
        <v>0</v>
      </c>
      <c r="AO6" s="37">
        <f t="shared" si="22"/>
        <v>0</v>
      </c>
    </row>
    <row r="7" spans="1:41" ht="16" x14ac:dyDescent="0.2">
      <c r="A7" s="32">
        <v>250</v>
      </c>
      <c r="B7" s="33">
        <f>COUNTIF(MatchScoutingData!G$2:G$1000, $A7)</f>
        <v>0</v>
      </c>
      <c r="C7" s="33">
        <f>SUMIF(MatchScoutingData!$G$2:$G$1000, $A7, MatchScoutingData!J$2:J$1000)</f>
        <v>0</v>
      </c>
      <c r="D7" s="33">
        <f>SUMIF(MatchScoutingData!$G$2:$G$1000, $A7, MatchScoutingData!K$2:K$1000)</f>
        <v>0</v>
      </c>
      <c r="E7" s="33">
        <f>SUMIF(MatchScoutingData!$G$2:$G$1000, $A7, MatchScoutingData!L$2:L$1000)</f>
        <v>0</v>
      </c>
      <c r="F7" s="33">
        <f>SUMIF(MatchScoutingData!$G$2:$G$1000, $A7, MatchScoutingData!M$2:M$1000)</f>
        <v>0</v>
      </c>
      <c r="G7" s="33">
        <f>SUMIF(MatchScoutingData!$G$2:$G$1000, $A7, MatchScoutingData!N$2:N$1000)</f>
        <v>0</v>
      </c>
      <c r="H7" s="33">
        <f>SUMIF(MatchScoutingData!$G$2:$G$1000, $A7, MatchScoutingData!O$2:O$1000)</f>
        <v>0</v>
      </c>
      <c r="I7" s="33">
        <f t="shared" si="0"/>
        <v>0</v>
      </c>
      <c r="J7" s="33">
        <f t="shared" si="1"/>
        <v>0</v>
      </c>
      <c r="K7" s="33">
        <f t="shared" si="2"/>
        <v>0</v>
      </c>
      <c r="L7" s="33">
        <f t="shared" si="3"/>
        <v>0</v>
      </c>
      <c r="M7" s="33">
        <f t="shared" si="4"/>
        <v>0</v>
      </c>
      <c r="N7" s="33">
        <f t="shared" si="5"/>
        <v>0</v>
      </c>
      <c r="O7" s="33">
        <f>SUMIF(MatchScoutingData!$G$2:$G$1000, $A7, MatchScoutingData!I$2:I$1000) * 3</f>
        <v>0</v>
      </c>
      <c r="P7" s="34">
        <f t="shared" si="6"/>
        <v>0</v>
      </c>
      <c r="Q7" s="34">
        <f t="shared" si="7"/>
        <v>0</v>
      </c>
      <c r="R7" s="33">
        <f>SUMIF(MatchScoutingData!$G$2:$G$1000, $A7, MatchScoutingData!P$2:P$1000)</f>
        <v>0</v>
      </c>
      <c r="S7" s="33">
        <f>SUMIF(MatchScoutingData!$G$2:$G$1000, $A7, MatchScoutingData!Q$2:Q$1000)</f>
        <v>0</v>
      </c>
      <c r="T7" s="33">
        <f>SUMIF(MatchScoutingData!$G$2:$G$1000, $A7, MatchScoutingData!R$2:R$1000)</f>
        <v>0</v>
      </c>
      <c r="U7" s="33">
        <f>SUMIF(MatchScoutingData!$G$2:$G$1000, $A7, MatchScoutingData!S$2:S$1000)</f>
        <v>0</v>
      </c>
      <c r="V7" s="33">
        <f>SUMIF(MatchScoutingData!$G$2:$G$1000, $A7, MatchScoutingData!T$2:T$1000)</f>
        <v>0</v>
      </c>
      <c r="W7" s="33">
        <f>SUMIF(MatchScoutingData!$G$2:$G$1000, $A7, MatchScoutingData!U$2:U$1000)</f>
        <v>0</v>
      </c>
      <c r="X7" s="33">
        <f t="shared" si="8"/>
        <v>0</v>
      </c>
      <c r="Y7" s="33">
        <f t="shared" si="9"/>
        <v>0</v>
      </c>
      <c r="Z7" s="33">
        <f t="shared" si="10"/>
        <v>0</v>
      </c>
      <c r="AA7" s="33">
        <f t="shared" si="11"/>
        <v>0</v>
      </c>
      <c r="AB7" s="33">
        <f t="shared" si="12"/>
        <v>0</v>
      </c>
      <c r="AC7" s="33">
        <f t="shared" si="13"/>
        <v>0</v>
      </c>
      <c r="AD7" s="35">
        <f t="shared" si="14"/>
        <v>0</v>
      </c>
      <c r="AE7" s="35">
        <f t="shared" si="15"/>
        <v>0</v>
      </c>
      <c r="AF7" s="33">
        <f>COUNTIFS(MatchScoutingData!$G$2:$G$1000, $A7, MatchScoutingData!$W$2:$W$1000, "p")</f>
        <v>0</v>
      </c>
      <c r="AG7" s="33">
        <f>COUNTIFS(MatchScoutingData!$G$2:$G$1000, $A7, MatchScoutingData!$W$2:$W$1000, "s")</f>
        <v>0</v>
      </c>
      <c r="AH7" s="33">
        <f>COUNTIFS(MatchScoutingData!$G$2:$G$1000, $A7, MatchScoutingData!$W$2:$W$1000, "d")</f>
        <v>0</v>
      </c>
      <c r="AI7" s="33">
        <f t="shared" si="16"/>
        <v>0</v>
      </c>
      <c r="AJ7" s="33">
        <f t="shared" si="17"/>
        <v>0</v>
      </c>
      <c r="AK7" s="33">
        <f t="shared" si="18"/>
        <v>0</v>
      </c>
      <c r="AL7" s="36">
        <f t="shared" si="19"/>
        <v>0</v>
      </c>
      <c r="AM7" s="36">
        <f t="shared" si="20"/>
        <v>0</v>
      </c>
      <c r="AN7" s="37">
        <f t="shared" si="21"/>
        <v>0</v>
      </c>
      <c r="AO7" s="37">
        <f t="shared" si="22"/>
        <v>0</v>
      </c>
    </row>
    <row r="8" spans="1:41" ht="16" x14ac:dyDescent="0.2">
      <c r="A8" s="32">
        <v>271</v>
      </c>
      <c r="B8" s="33">
        <f>COUNTIF(MatchScoutingData!G$2:G$1000, $A8)</f>
        <v>0</v>
      </c>
      <c r="C8" s="33">
        <f>SUMIF(MatchScoutingData!$G$2:$G$1000, $A8, MatchScoutingData!J$2:J$1000)</f>
        <v>0</v>
      </c>
      <c r="D8" s="33">
        <f>SUMIF(MatchScoutingData!$G$2:$G$1000, $A8, MatchScoutingData!K$2:K$1000)</f>
        <v>0</v>
      </c>
      <c r="E8" s="33">
        <f>SUMIF(MatchScoutingData!$G$2:$G$1000, $A8, MatchScoutingData!L$2:L$1000)</f>
        <v>0</v>
      </c>
      <c r="F8" s="33">
        <f>SUMIF(MatchScoutingData!$G$2:$G$1000, $A8, MatchScoutingData!M$2:M$1000)</f>
        <v>0</v>
      </c>
      <c r="G8" s="33">
        <f>SUMIF(MatchScoutingData!$G$2:$G$1000, $A8, MatchScoutingData!N$2:N$1000)</f>
        <v>0</v>
      </c>
      <c r="H8" s="33">
        <f>SUMIF(MatchScoutingData!$G$2:$G$1000, $A8, MatchScoutingData!O$2:O$1000)</f>
        <v>0</v>
      </c>
      <c r="I8" s="33">
        <f t="shared" si="0"/>
        <v>0</v>
      </c>
      <c r="J8" s="33">
        <f t="shared" si="1"/>
        <v>0</v>
      </c>
      <c r="K8" s="33">
        <f t="shared" si="2"/>
        <v>0</v>
      </c>
      <c r="L8" s="33">
        <f t="shared" si="3"/>
        <v>0</v>
      </c>
      <c r="M8" s="33">
        <f t="shared" si="4"/>
        <v>0</v>
      </c>
      <c r="N8" s="33">
        <f t="shared" si="5"/>
        <v>0</v>
      </c>
      <c r="O8" s="33">
        <f>SUMIF(MatchScoutingData!$G$2:$G$1000, $A8, MatchScoutingData!I$2:I$1000) * 3</f>
        <v>0</v>
      </c>
      <c r="P8" s="34">
        <f t="shared" si="6"/>
        <v>0</v>
      </c>
      <c r="Q8" s="34">
        <f t="shared" si="7"/>
        <v>0</v>
      </c>
      <c r="R8" s="33">
        <f>SUMIF(MatchScoutingData!$G$2:$G$1000, $A8, MatchScoutingData!P$2:P$1000)</f>
        <v>0</v>
      </c>
      <c r="S8" s="33">
        <f>SUMIF(MatchScoutingData!$G$2:$G$1000, $A8, MatchScoutingData!Q$2:Q$1000)</f>
        <v>0</v>
      </c>
      <c r="T8" s="33">
        <f>SUMIF(MatchScoutingData!$G$2:$G$1000, $A8, MatchScoutingData!R$2:R$1000)</f>
        <v>0</v>
      </c>
      <c r="U8" s="33">
        <f>SUMIF(MatchScoutingData!$G$2:$G$1000, $A8, MatchScoutingData!S$2:S$1000)</f>
        <v>0</v>
      </c>
      <c r="V8" s="33">
        <f>SUMIF(MatchScoutingData!$G$2:$G$1000, $A8, MatchScoutingData!T$2:T$1000)</f>
        <v>0</v>
      </c>
      <c r="W8" s="33">
        <f>SUMIF(MatchScoutingData!$G$2:$G$1000, $A8, MatchScoutingData!U$2:U$1000)</f>
        <v>0</v>
      </c>
      <c r="X8" s="33">
        <f t="shared" si="8"/>
        <v>0</v>
      </c>
      <c r="Y8" s="33">
        <f t="shared" si="9"/>
        <v>0</v>
      </c>
      <c r="Z8" s="33">
        <f t="shared" si="10"/>
        <v>0</v>
      </c>
      <c r="AA8" s="33">
        <f t="shared" si="11"/>
        <v>0</v>
      </c>
      <c r="AB8" s="33">
        <f t="shared" si="12"/>
        <v>0</v>
      </c>
      <c r="AC8" s="33">
        <f t="shared" si="13"/>
        <v>0</v>
      </c>
      <c r="AD8" s="35">
        <f t="shared" si="14"/>
        <v>0</v>
      </c>
      <c r="AE8" s="35">
        <f t="shared" si="15"/>
        <v>0</v>
      </c>
      <c r="AF8" s="33">
        <f>COUNTIFS(MatchScoutingData!$G$2:$G$1000, $A8, MatchScoutingData!$W$2:$W$1000, "p")</f>
        <v>0</v>
      </c>
      <c r="AG8" s="33">
        <f>COUNTIFS(MatchScoutingData!$G$2:$G$1000, $A8, MatchScoutingData!$W$2:$W$1000, "s")</f>
        <v>0</v>
      </c>
      <c r="AH8" s="33">
        <f>COUNTIFS(MatchScoutingData!$G$2:$G$1000, $A8, MatchScoutingData!$W$2:$W$1000, "d")</f>
        <v>0</v>
      </c>
      <c r="AI8" s="33">
        <f t="shared" si="16"/>
        <v>0</v>
      </c>
      <c r="AJ8" s="33">
        <f t="shared" si="17"/>
        <v>0</v>
      </c>
      <c r="AK8" s="33">
        <f t="shared" si="18"/>
        <v>0</v>
      </c>
      <c r="AL8" s="36">
        <f t="shared" si="19"/>
        <v>0</v>
      </c>
      <c r="AM8" s="36">
        <f t="shared" si="20"/>
        <v>0</v>
      </c>
      <c r="AN8" s="37">
        <f t="shared" si="21"/>
        <v>0</v>
      </c>
      <c r="AO8" s="37">
        <f t="shared" si="22"/>
        <v>0</v>
      </c>
    </row>
    <row r="9" spans="1:41" ht="16" x14ac:dyDescent="0.2">
      <c r="A9" s="32">
        <v>340</v>
      </c>
      <c r="B9" s="33">
        <f>COUNTIF(MatchScoutingData!G$2:G$1000, $A9)</f>
        <v>0</v>
      </c>
      <c r="C9" s="33">
        <f>SUMIF(MatchScoutingData!$G$2:$G$1000, $A9, MatchScoutingData!J$2:J$1000)</f>
        <v>0</v>
      </c>
      <c r="D9" s="33">
        <f>SUMIF(MatchScoutingData!$G$2:$G$1000, $A9, MatchScoutingData!K$2:K$1000)</f>
        <v>0</v>
      </c>
      <c r="E9" s="33">
        <f>SUMIF(MatchScoutingData!$G$2:$G$1000, $A9, MatchScoutingData!L$2:L$1000)</f>
        <v>0</v>
      </c>
      <c r="F9" s="33">
        <f>SUMIF(MatchScoutingData!$G$2:$G$1000, $A9, MatchScoutingData!M$2:M$1000)</f>
        <v>0</v>
      </c>
      <c r="G9" s="33">
        <f>SUMIF(MatchScoutingData!$G$2:$G$1000, $A9, MatchScoutingData!N$2:N$1000)</f>
        <v>0</v>
      </c>
      <c r="H9" s="33">
        <f>SUMIF(MatchScoutingData!$G$2:$G$1000, $A9, MatchScoutingData!O$2:O$1000)</f>
        <v>0</v>
      </c>
      <c r="I9" s="33">
        <f t="shared" si="0"/>
        <v>0</v>
      </c>
      <c r="J9" s="33">
        <f t="shared" si="1"/>
        <v>0</v>
      </c>
      <c r="K9" s="33">
        <f t="shared" si="2"/>
        <v>0</v>
      </c>
      <c r="L9" s="33">
        <f t="shared" si="3"/>
        <v>0</v>
      </c>
      <c r="M9" s="33">
        <f t="shared" si="4"/>
        <v>0</v>
      </c>
      <c r="N9" s="33">
        <f t="shared" si="5"/>
        <v>0</v>
      </c>
      <c r="O9" s="33">
        <f>SUMIF(MatchScoutingData!$G$2:$G$1000, $A9, MatchScoutingData!I$2:I$1000) * 3</f>
        <v>0</v>
      </c>
      <c r="P9" s="34">
        <f t="shared" si="6"/>
        <v>0</v>
      </c>
      <c r="Q9" s="34">
        <f t="shared" si="7"/>
        <v>0</v>
      </c>
      <c r="R9" s="33">
        <f>SUMIF(MatchScoutingData!$G$2:$G$1000, $A9, MatchScoutingData!P$2:P$1000)</f>
        <v>0</v>
      </c>
      <c r="S9" s="33">
        <f>SUMIF(MatchScoutingData!$G$2:$G$1000, $A9, MatchScoutingData!Q$2:Q$1000)</f>
        <v>0</v>
      </c>
      <c r="T9" s="33">
        <f>SUMIF(MatchScoutingData!$G$2:$G$1000, $A9, MatchScoutingData!R$2:R$1000)</f>
        <v>0</v>
      </c>
      <c r="U9" s="33">
        <f>SUMIF(MatchScoutingData!$G$2:$G$1000, $A9, MatchScoutingData!S$2:S$1000)</f>
        <v>0</v>
      </c>
      <c r="V9" s="33">
        <f>SUMIF(MatchScoutingData!$G$2:$G$1000, $A9, MatchScoutingData!T$2:T$1000)</f>
        <v>0</v>
      </c>
      <c r="W9" s="33">
        <f>SUMIF(MatchScoutingData!$G$2:$G$1000, $A9, MatchScoutingData!U$2:U$1000)</f>
        <v>0</v>
      </c>
      <c r="X9" s="33">
        <f t="shared" si="8"/>
        <v>0</v>
      </c>
      <c r="Y9" s="33">
        <f t="shared" si="9"/>
        <v>0</v>
      </c>
      <c r="Z9" s="33">
        <f t="shared" si="10"/>
        <v>0</v>
      </c>
      <c r="AA9" s="33">
        <f t="shared" si="11"/>
        <v>0</v>
      </c>
      <c r="AB9" s="33">
        <f t="shared" si="12"/>
        <v>0</v>
      </c>
      <c r="AC9" s="33">
        <f t="shared" si="13"/>
        <v>0</v>
      </c>
      <c r="AD9" s="35">
        <f t="shared" si="14"/>
        <v>0</v>
      </c>
      <c r="AE9" s="35">
        <f t="shared" si="15"/>
        <v>0</v>
      </c>
      <c r="AF9" s="33">
        <f>COUNTIFS(MatchScoutingData!$G$2:$G$1000, $A9, MatchScoutingData!$W$2:$W$1000, "p")</f>
        <v>0</v>
      </c>
      <c r="AG9" s="33">
        <f>COUNTIFS(MatchScoutingData!$G$2:$G$1000, $A9, MatchScoutingData!$W$2:$W$1000, "s")</f>
        <v>0</v>
      </c>
      <c r="AH9" s="33">
        <f>COUNTIFS(MatchScoutingData!$G$2:$G$1000, $A9, MatchScoutingData!$W$2:$W$1000, "d")</f>
        <v>0</v>
      </c>
      <c r="AI9" s="33">
        <f t="shared" si="16"/>
        <v>0</v>
      </c>
      <c r="AJ9" s="33">
        <f t="shared" si="17"/>
        <v>0</v>
      </c>
      <c r="AK9" s="33">
        <f t="shared" si="18"/>
        <v>0</v>
      </c>
      <c r="AL9" s="36">
        <f t="shared" si="19"/>
        <v>0</v>
      </c>
      <c r="AM9" s="36">
        <f t="shared" si="20"/>
        <v>0</v>
      </c>
      <c r="AN9" s="37">
        <f t="shared" si="21"/>
        <v>0</v>
      </c>
      <c r="AO9" s="37">
        <f t="shared" si="22"/>
        <v>0</v>
      </c>
    </row>
    <row r="10" spans="1:41" ht="16" x14ac:dyDescent="0.2">
      <c r="A10" s="32">
        <v>378</v>
      </c>
      <c r="B10" s="33">
        <f>COUNTIF(MatchScoutingData!G$2:G$1000, $A10)</f>
        <v>0</v>
      </c>
      <c r="C10" s="33">
        <f>SUMIF(MatchScoutingData!$G$2:$G$1000, $A10, MatchScoutingData!J$2:J$1000)</f>
        <v>0</v>
      </c>
      <c r="D10" s="33">
        <f>SUMIF(MatchScoutingData!$G$2:$G$1000, $A10, MatchScoutingData!K$2:K$1000)</f>
        <v>0</v>
      </c>
      <c r="E10" s="33">
        <f>SUMIF(MatchScoutingData!$G$2:$G$1000, $A10, MatchScoutingData!L$2:L$1000)</f>
        <v>0</v>
      </c>
      <c r="F10" s="33">
        <f>SUMIF(MatchScoutingData!$G$2:$G$1000, $A10, MatchScoutingData!M$2:M$1000)</f>
        <v>0</v>
      </c>
      <c r="G10" s="33">
        <f>SUMIF(MatchScoutingData!$G$2:$G$1000, $A10, MatchScoutingData!N$2:N$1000)</f>
        <v>0</v>
      </c>
      <c r="H10" s="33">
        <f>SUMIF(MatchScoutingData!$G$2:$G$1000, $A10, MatchScoutingData!O$2:O$1000)</f>
        <v>0</v>
      </c>
      <c r="I10" s="33">
        <f t="shared" si="0"/>
        <v>0</v>
      </c>
      <c r="J10" s="33">
        <f t="shared" si="1"/>
        <v>0</v>
      </c>
      <c r="K10" s="33">
        <f t="shared" si="2"/>
        <v>0</v>
      </c>
      <c r="L10" s="33">
        <f t="shared" si="3"/>
        <v>0</v>
      </c>
      <c r="M10" s="33">
        <f t="shared" si="4"/>
        <v>0</v>
      </c>
      <c r="N10" s="33">
        <f t="shared" si="5"/>
        <v>0</v>
      </c>
      <c r="O10" s="33">
        <f>SUMIF(MatchScoutingData!$G$2:$G$1000, $A10, MatchScoutingData!I$2:I$1000) * 3</f>
        <v>0</v>
      </c>
      <c r="P10" s="34">
        <f t="shared" si="6"/>
        <v>0</v>
      </c>
      <c r="Q10" s="34">
        <f t="shared" si="7"/>
        <v>0</v>
      </c>
      <c r="R10" s="33">
        <f>SUMIF(MatchScoutingData!$G$2:$G$1000, $A10, MatchScoutingData!P$2:P$1000)</f>
        <v>0</v>
      </c>
      <c r="S10" s="33">
        <f>SUMIF(MatchScoutingData!$G$2:$G$1000, $A10, MatchScoutingData!Q$2:Q$1000)</f>
        <v>0</v>
      </c>
      <c r="T10" s="33">
        <f>SUMIF(MatchScoutingData!$G$2:$G$1000, $A10, MatchScoutingData!R$2:R$1000)</f>
        <v>0</v>
      </c>
      <c r="U10" s="33">
        <f>SUMIF(MatchScoutingData!$G$2:$G$1000, $A10, MatchScoutingData!S$2:S$1000)</f>
        <v>0</v>
      </c>
      <c r="V10" s="33">
        <f>SUMIF(MatchScoutingData!$G$2:$G$1000, $A10, MatchScoutingData!T$2:T$1000)</f>
        <v>0</v>
      </c>
      <c r="W10" s="33">
        <f>SUMIF(MatchScoutingData!$G$2:$G$1000, $A10, MatchScoutingData!U$2:U$1000)</f>
        <v>0</v>
      </c>
      <c r="X10" s="33">
        <f t="shared" si="8"/>
        <v>0</v>
      </c>
      <c r="Y10" s="33">
        <f t="shared" si="9"/>
        <v>0</v>
      </c>
      <c r="Z10" s="33">
        <f t="shared" si="10"/>
        <v>0</v>
      </c>
      <c r="AA10" s="33">
        <f t="shared" si="11"/>
        <v>0</v>
      </c>
      <c r="AB10" s="33">
        <f t="shared" si="12"/>
        <v>0</v>
      </c>
      <c r="AC10" s="33">
        <f t="shared" si="13"/>
        <v>0</v>
      </c>
      <c r="AD10" s="35">
        <f t="shared" si="14"/>
        <v>0</v>
      </c>
      <c r="AE10" s="35">
        <f t="shared" si="15"/>
        <v>0</v>
      </c>
      <c r="AF10" s="33">
        <f>COUNTIFS(MatchScoutingData!$G$2:$G$1000, $A10, MatchScoutingData!$W$2:$W$1000, "p")</f>
        <v>0</v>
      </c>
      <c r="AG10" s="33">
        <f>COUNTIFS(MatchScoutingData!$G$2:$G$1000, $A10, MatchScoutingData!$W$2:$W$1000, "s")</f>
        <v>0</v>
      </c>
      <c r="AH10" s="33">
        <f>COUNTIFS(MatchScoutingData!$G$2:$G$1000, $A10, MatchScoutingData!$W$2:$W$1000, "d")</f>
        <v>0</v>
      </c>
      <c r="AI10" s="33">
        <f t="shared" si="16"/>
        <v>0</v>
      </c>
      <c r="AJ10" s="33">
        <f t="shared" si="17"/>
        <v>0</v>
      </c>
      <c r="AK10" s="33">
        <f t="shared" si="18"/>
        <v>0</v>
      </c>
      <c r="AL10" s="36">
        <f t="shared" si="19"/>
        <v>0</v>
      </c>
      <c r="AM10" s="36">
        <f t="shared" si="20"/>
        <v>0</v>
      </c>
      <c r="AN10" s="37">
        <f t="shared" si="21"/>
        <v>0</v>
      </c>
      <c r="AO10" s="37">
        <f t="shared" si="22"/>
        <v>0</v>
      </c>
    </row>
    <row r="11" spans="1:41" ht="16" x14ac:dyDescent="0.2">
      <c r="A11" s="32">
        <v>424</v>
      </c>
      <c r="B11" s="33">
        <f>COUNTIF(MatchScoutingData!G$2:G$1000, $A11)</f>
        <v>0</v>
      </c>
      <c r="C11" s="33">
        <f>SUMIF(MatchScoutingData!$G$2:$G$1000, $A11, MatchScoutingData!J$2:J$1000)</f>
        <v>0</v>
      </c>
      <c r="D11" s="33">
        <f>SUMIF(MatchScoutingData!$G$2:$G$1000, $A11, MatchScoutingData!K$2:K$1000)</f>
        <v>0</v>
      </c>
      <c r="E11" s="33">
        <f>SUMIF(MatchScoutingData!$G$2:$G$1000, $A11, MatchScoutingData!L$2:L$1000)</f>
        <v>0</v>
      </c>
      <c r="F11" s="33">
        <f>SUMIF(MatchScoutingData!$G$2:$G$1000, $A11, MatchScoutingData!M$2:M$1000)</f>
        <v>0</v>
      </c>
      <c r="G11" s="33">
        <f>SUMIF(MatchScoutingData!$G$2:$G$1000, $A11, MatchScoutingData!N$2:N$1000)</f>
        <v>0</v>
      </c>
      <c r="H11" s="33">
        <f>SUMIF(MatchScoutingData!$G$2:$G$1000, $A11, MatchScoutingData!O$2:O$1000)</f>
        <v>0</v>
      </c>
      <c r="I11" s="33">
        <f t="shared" si="0"/>
        <v>0</v>
      </c>
      <c r="J11" s="33">
        <f t="shared" si="1"/>
        <v>0</v>
      </c>
      <c r="K11" s="33">
        <f t="shared" si="2"/>
        <v>0</v>
      </c>
      <c r="L11" s="33">
        <f t="shared" si="3"/>
        <v>0</v>
      </c>
      <c r="M11" s="33">
        <f t="shared" si="4"/>
        <v>0</v>
      </c>
      <c r="N11" s="33">
        <f t="shared" si="5"/>
        <v>0</v>
      </c>
      <c r="O11" s="33">
        <f>SUMIF(MatchScoutingData!$G$2:$G$1000, $A11, MatchScoutingData!I$2:I$1000) * 3</f>
        <v>0</v>
      </c>
      <c r="P11" s="34">
        <f t="shared" si="6"/>
        <v>0</v>
      </c>
      <c r="Q11" s="34">
        <f t="shared" si="7"/>
        <v>0</v>
      </c>
      <c r="R11" s="33">
        <f>SUMIF(MatchScoutingData!$G$2:$G$1000, $A11, MatchScoutingData!P$2:P$1000)</f>
        <v>0</v>
      </c>
      <c r="S11" s="33">
        <f>SUMIF(MatchScoutingData!$G$2:$G$1000, $A11, MatchScoutingData!Q$2:Q$1000)</f>
        <v>0</v>
      </c>
      <c r="T11" s="33">
        <f>SUMIF(MatchScoutingData!$G$2:$G$1000, $A11, MatchScoutingData!R$2:R$1000)</f>
        <v>0</v>
      </c>
      <c r="U11" s="33">
        <f>SUMIF(MatchScoutingData!$G$2:$G$1000, $A11, MatchScoutingData!S$2:S$1000)</f>
        <v>0</v>
      </c>
      <c r="V11" s="33">
        <f>SUMIF(MatchScoutingData!$G$2:$G$1000, $A11, MatchScoutingData!T$2:T$1000)</f>
        <v>0</v>
      </c>
      <c r="W11" s="33">
        <f>SUMIF(MatchScoutingData!$G$2:$G$1000, $A11, MatchScoutingData!U$2:U$1000)</f>
        <v>0</v>
      </c>
      <c r="X11" s="33">
        <f t="shared" si="8"/>
        <v>0</v>
      </c>
      <c r="Y11" s="33">
        <f t="shared" si="9"/>
        <v>0</v>
      </c>
      <c r="Z11" s="33">
        <f t="shared" si="10"/>
        <v>0</v>
      </c>
      <c r="AA11" s="33">
        <f t="shared" si="11"/>
        <v>0</v>
      </c>
      <c r="AB11" s="33">
        <f t="shared" si="12"/>
        <v>0</v>
      </c>
      <c r="AC11" s="33">
        <f t="shared" si="13"/>
        <v>0</v>
      </c>
      <c r="AD11" s="35">
        <f t="shared" si="14"/>
        <v>0</v>
      </c>
      <c r="AE11" s="35">
        <f t="shared" si="15"/>
        <v>0</v>
      </c>
      <c r="AF11" s="33">
        <f>COUNTIFS(MatchScoutingData!$G$2:$G$1000, $A11, MatchScoutingData!$W$2:$W$1000, "p")</f>
        <v>0</v>
      </c>
      <c r="AG11" s="33">
        <f>COUNTIFS(MatchScoutingData!$G$2:$G$1000, $A11, MatchScoutingData!$W$2:$W$1000, "s")</f>
        <v>0</v>
      </c>
      <c r="AH11" s="33">
        <f>COUNTIFS(MatchScoutingData!$G$2:$G$1000, $A11, MatchScoutingData!$W$2:$W$1000, "d")</f>
        <v>0</v>
      </c>
      <c r="AI11" s="33">
        <f t="shared" si="16"/>
        <v>0</v>
      </c>
      <c r="AJ11" s="33">
        <f t="shared" si="17"/>
        <v>0</v>
      </c>
      <c r="AK11" s="33">
        <f t="shared" si="18"/>
        <v>0</v>
      </c>
      <c r="AL11" s="36">
        <f t="shared" si="19"/>
        <v>0</v>
      </c>
      <c r="AM11" s="36">
        <f t="shared" si="20"/>
        <v>0</v>
      </c>
      <c r="AN11" s="37">
        <f t="shared" si="21"/>
        <v>0</v>
      </c>
      <c r="AO11" s="37">
        <f t="shared" si="22"/>
        <v>0</v>
      </c>
    </row>
    <row r="12" spans="1:41" ht="16" x14ac:dyDescent="0.2">
      <c r="A12" s="32">
        <v>533</v>
      </c>
      <c r="B12" s="33">
        <f>COUNTIF(MatchScoutingData!G$2:G$1000, $A12)</f>
        <v>0</v>
      </c>
      <c r="C12" s="33">
        <f>SUMIF(MatchScoutingData!$G$2:$G$1000, $A12, MatchScoutingData!J$2:J$1000)</f>
        <v>0</v>
      </c>
      <c r="D12" s="33">
        <f>SUMIF(MatchScoutingData!$G$2:$G$1000, $A12, MatchScoutingData!K$2:K$1000)</f>
        <v>0</v>
      </c>
      <c r="E12" s="33">
        <f>SUMIF(MatchScoutingData!$G$2:$G$1000, $A12, MatchScoutingData!L$2:L$1000)</f>
        <v>0</v>
      </c>
      <c r="F12" s="33">
        <f>SUMIF(MatchScoutingData!$G$2:$G$1000, $A12, MatchScoutingData!M$2:M$1000)</f>
        <v>0</v>
      </c>
      <c r="G12" s="33">
        <f>SUMIF(MatchScoutingData!$G$2:$G$1000, $A12, MatchScoutingData!N$2:N$1000)</f>
        <v>0</v>
      </c>
      <c r="H12" s="33">
        <f>SUMIF(MatchScoutingData!$G$2:$G$1000, $A12, MatchScoutingData!O$2:O$1000)</f>
        <v>0</v>
      </c>
      <c r="I12" s="33">
        <f t="shared" si="0"/>
        <v>0</v>
      </c>
      <c r="J12" s="33">
        <f t="shared" si="1"/>
        <v>0</v>
      </c>
      <c r="K12" s="33">
        <f t="shared" si="2"/>
        <v>0</v>
      </c>
      <c r="L12" s="33">
        <f t="shared" si="3"/>
        <v>0</v>
      </c>
      <c r="M12" s="33">
        <f t="shared" si="4"/>
        <v>0</v>
      </c>
      <c r="N12" s="33">
        <f t="shared" si="5"/>
        <v>0</v>
      </c>
      <c r="O12" s="33">
        <f>SUMIF(MatchScoutingData!$G$2:$G$1000, $A12, MatchScoutingData!I$2:I$1000) * 3</f>
        <v>0</v>
      </c>
      <c r="P12" s="34">
        <f t="shared" si="6"/>
        <v>0</v>
      </c>
      <c r="Q12" s="34">
        <f t="shared" si="7"/>
        <v>0</v>
      </c>
      <c r="R12" s="33">
        <f>SUMIF(MatchScoutingData!$G$2:$G$1000, $A12, MatchScoutingData!P$2:P$1000)</f>
        <v>0</v>
      </c>
      <c r="S12" s="33">
        <f>SUMIF(MatchScoutingData!$G$2:$G$1000, $A12, MatchScoutingData!Q$2:Q$1000)</f>
        <v>0</v>
      </c>
      <c r="T12" s="33">
        <f>SUMIF(MatchScoutingData!$G$2:$G$1000, $A12, MatchScoutingData!R$2:R$1000)</f>
        <v>0</v>
      </c>
      <c r="U12" s="33">
        <f>SUMIF(MatchScoutingData!$G$2:$G$1000, $A12, MatchScoutingData!S$2:S$1000)</f>
        <v>0</v>
      </c>
      <c r="V12" s="33">
        <f>SUMIF(MatchScoutingData!$G$2:$G$1000, $A12, MatchScoutingData!T$2:T$1000)</f>
        <v>0</v>
      </c>
      <c r="W12" s="33">
        <f>SUMIF(MatchScoutingData!$G$2:$G$1000, $A12, MatchScoutingData!U$2:U$1000)</f>
        <v>0</v>
      </c>
      <c r="X12" s="33">
        <f t="shared" si="8"/>
        <v>0</v>
      </c>
      <c r="Y12" s="33">
        <f t="shared" si="9"/>
        <v>0</v>
      </c>
      <c r="Z12" s="33">
        <f t="shared" si="10"/>
        <v>0</v>
      </c>
      <c r="AA12" s="33">
        <f t="shared" si="11"/>
        <v>0</v>
      </c>
      <c r="AB12" s="33">
        <f t="shared" si="12"/>
        <v>0</v>
      </c>
      <c r="AC12" s="33">
        <f t="shared" si="13"/>
        <v>0</v>
      </c>
      <c r="AD12" s="35">
        <f t="shared" si="14"/>
        <v>0</v>
      </c>
      <c r="AE12" s="35">
        <f t="shared" si="15"/>
        <v>0</v>
      </c>
      <c r="AF12" s="33">
        <f>COUNTIFS(MatchScoutingData!$G$2:$G$1000, $A12, MatchScoutingData!$W$2:$W$1000, "p")</f>
        <v>0</v>
      </c>
      <c r="AG12" s="33">
        <f>COUNTIFS(MatchScoutingData!$G$2:$G$1000, $A12, MatchScoutingData!$W$2:$W$1000, "s")</f>
        <v>0</v>
      </c>
      <c r="AH12" s="33">
        <f>COUNTIFS(MatchScoutingData!$G$2:$G$1000, $A12, MatchScoutingData!$W$2:$W$1000, "d")</f>
        <v>0</v>
      </c>
      <c r="AI12" s="33">
        <f t="shared" si="16"/>
        <v>0</v>
      </c>
      <c r="AJ12" s="33">
        <f t="shared" si="17"/>
        <v>0</v>
      </c>
      <c r="AK12" s="33">
        <f t="shared" si="18"/>
        <v>0</v>
      </c>
      <c r="AL12" s="36">
        <f t="shared" si="19"/>
        <v>0</v>
      </c>
      <c r="AM12" s="36">
        <f t="shared" si="20"/>
        <v>0</v>
      </c>
      <c r="AN12" s="37">
        <f t="shared" si="21"/>
        <v>0</v>
      </c>
      <c r="AO12" s="37">
        <f t="shared" si="22"/>
        <v>0</v>
      </c>
    </row>
    <row r="13" spans="1:41" ht="16" x14ac:dyDescent="0.2">
      <c r="A13" s="32">
        <v>564</v>
      </c>
      <c r="B13" s="33">
        <f>COUNTIF(MatchScoutingData!G$2:G$1000, $A13)</f>
        <v>0</v>
      </c>
      <c r="C13" s="33">
        <f>SUMIF(MatchScoutingData!$G$2:$G$1000, $A13, MatchScoutingData!J$2:J$1000)</f>
        <v>0</v>
      </c>
      <c r="D13" s="33">
        <f>SUMIF(MatchScoutingData!$G$2:$G$1000, $A13, MatchScoutingData!K$2:K$1000)</f>
        <v>0</v>
      </c>
      <c r="E13" s="33">
        <f>SUMIF(MatchScoutingData!$G$2:$G$1000, $A13, MatchScoutingData!L$2:L$1000)</f>
        <v>0</v>
      </c>
      <c r="F13" s="33">
        <f>SUMIF(MatchScoutingData!$G$2:$G$1000, $A13, MatchScoutingData!M$2:M$1000)</f>
        <v>0</v>
      </c>
      <c r="G13" s="33">
        <f>SUMIF(MatchScoutingData!$G$2:$G$1000, $A13, MatchScoutingData!N$2:N$1000)</f>
        <v>0</v>
      </c>
      <c r="H13" s="33">
        <f>SUMIF(MatchScoutingData!$G$2:$G$1000, $A13, MatchScoutingData!O$2:O$1000)</f>
        <v>0</v>
      </c>
      <c r="I13" s="33">
        <f t="shared" si="0"/>
        <v>0</v>
      </c>
      <c r="J13" s="33">
        <f t="shared" si="1"/>
        <v>0</v>
      </c>
      <c r="K13" s="33">
        <f t="shared" si="2"/>
        <v>0</v>
      </c>
      <c r="L13" s="33">
        <f t="shared" si="3"/>
        <v>0</v>
      </c>
      <c r="M13" s="33">
        <f t="shared" si="4"/>
        <v>0</v>
      </c>
      <c r="N13" s="33">
        <f t="shared" si="5"/>
        <v>0</v>
      </c>
      <c r="O13" s="33">
        <f>SUMIF(MatchScoutingData!$G$2:$G$1000, $A13, MatchScoutingData!I$2:I$1000) * 3</f>
        <v>0</v>
      </c>
      <c r="P13" s="34">
        <f t="shared" si="6"/>
        <v>0</v>
      </c>
      <c r="Q13" s="34">
        <f t="shared" si="7"/>
        <v>0</v>
      </c>
      <c r="R13" s="33">
        <f>SUMIF(MatchScoutingData!$G$2:$G$1000, $A13, MatchScoutingData!P$2:P$1000)</f>
        <v>0</v>
      </c>
      <c r="S13" s="33">
        <f>SUMIF(MatchScoutingData!$G$2:$G$1000, $A13, MatchScoutingData!Q$2:Q$1000)</f>
        <v>0</v>
      </c>
      <c r="T13" s="33">
        <f>SUMIF(MatchScoutingData!$G$2:$G$1000, $A13, MatchScoutingData!R$2:R$1000)</f>
        <v>0</v>
      </c>
      <c r="U13" s="33">
        <f>SUMIF(MatchScoutingData!$G$2:$G$1000, $A13, MatchScoutingData!S$2:S$1000)</f>
        <v>0</v>
      </c>
      <c r="V13" s="33">
        <f>SUMIF(MatchScoutingData!$G$2:$G$1000, $A13, MatchScoutingData!T$2:T$1000)</f>
        <v>0</v>
      </c>
      <c r="W13" s="33">
        <f>SUMIF(MatchScoutingData!$G$2:$G$1000, $A13, MatchScoutingData!U$2:U$1000)</f>
        <v>0</v>
      </c>
      <c r="X13" s="33">
        <f t="shared" si="8"/>
        <v>0</v>
      </c>
      <c r="Y13" s="33">
        <f t="shared" si="9"/>
        <v>0</v>
      </c>
      <c r="Z13" s="33">
        <f t="shared" si="10"/>
        <v>0</v>
      </c>
      <c r="AA13" s="33">
        <f t="shared" si="11"/>
        <v>0</v>
      </c>
      <c r="AB13" s="33">
        <f t="shared" si="12"/>
        <v>0</v>
      </c>
      <c r="AC13" s="33">
        <f t="shared" si="13"/>
        <v>0</v>
      </c>
      <c r="AD13" s="35">
        <f t="shared" si="14"/>
        <v>0</v>
      </c>
      <c r="AE13" s="35">
        <f t="shared" si="15"/>
        <v>0</v>
      </c>
      <c r="AF13" s="33">
        <f>COUNTIFS(MatchScoutingData!$G$2:$G$1000, $A13, MatchScoutingData!$W$2:$W$1000, "p")</f>
        <v>0</v>
      </c>
      <c r="AG13" s="33">
        <f>COUNTIFS(MatchScoutingData!$G$2:$G$1000, $A13, MatchScoutingData!$W$2:$W$1000, "s")</f>
        <v>0</v>
      </c>
      <c r="AH13" s="33">
        <f>COUNTIFS(MatchScoutingData!$G$2:$G$1000, $A13, MatchScoutingData!$W$2:$W$1000, "d")</f>
        <v>0</v>
      </c>
      <c r="AI13" s="33">
        <f t="shared" si="16"/>
        <v>0</v>
      </c>
      <c r="AJ13" s="33">
        <f t="shared" si="17"/>
        <v>0</v>
      </c>
      <c r="AK13" s="33">
        <f t="shared" si="18"/>
        <v>0</v>
      </c>
      <c r="AL13" s="36">
        <f t="shared" si="19"/>
        <v>0</v>
      </c>
      <c r="AM13" s="36">
        <f t="shared" si="20"/>
        <v>0</v>
      </c>
      <c r="AN13" s="37">
        <f t="shared" si="21"/>
        <v>0</v>
      </c>
      <c r="AO13" s="37">
        <f t="shared" si="22"/>
        <v>0</v>
      </c>
    </row>
    <row r="14" spans="1:41" ht="16" x14ac:dyDescent="0.2">
      <c r="A14" s="32">
        <v>578</v>
      </c>
      <c r="B14" s="33">
        <f>COUNTIF(MatchScoutingData!G$2:G$1000, $A14)</f>
        <v>0</v>
      </c>
      <c r="C14" s="33">
        <f>SUMIF(MatchScoutingData!$G$2:$G$1000, $A14, MatchScoutingData!J$2:J$1000)</f>
        <v>0</v>
      </c>
      <c r="D14" s="33">
        <f>SUMIF(MatchScoutingData!$G$2:$G$1000, $A14, MatchScoutingData!K$2:K$1000)</f>
        <v>0</v>
      </c>
      <c r="E14" s="33">
        <f>SUMIF(MatchScoutingData!$G$2:$G$1000, $A14, MatchScoutingData!L$2:L$1000)</f>
        <v>0</v>
      </c>
      <c r="F14" s="33">
        <f>SUMIF(MatchScoutingData!$G$2:$G$1000, $A14, MatchScoutingData!M$2:M$1000)</f>
        <v>0</v>
      </c>
      <c r="G14" s="33">
        <f>SUMIF(MatchScoutingData!$G$2:$G$1000, $A14, MatchScoutingData!N$2:N$1000)</f>
        <v>0</v>
      </c>
      <c r="H14" s="33">
        <f>SUMIF(MatchScoutingData!$G$2:$G$1000, $A14, MatchScoutingData!O$2:O$1000)</f>
        <v>0</v>
      </c>
      <c r="I14" s="33">
        <f t="shared" si="0"/>
        <v>0</v>
      </c>
      <c r="J14" s="33">
        <f t="shared" si="1"/>
        <v>0</v>
      </c>
      <c r="K14" s="33">
        <f t="shared" si="2"/>
        <v>0</v>
      </c>
      <c r="L14" s="33">
        <f t="shared" si="3"/>
        <v>0</v>
      </c>
      <c r="M14" s="33">
        <f t="shared" si="4"/>
        <v>0</v>
      </c>
      <c r="N14" s="33">
        <f t="shared" si="5"/>
        <v>0</v>
      </c>
      <c r="O14" s="33">
        <f>SUMIF(MatchScoutingData!$G$2:$G$1000, $A14, MatchScoutingData!I$2:I$1000) * 3</f>
        <v>0</v>
      </c>
      <c r="P14" s="34">
        <f t="shared" si="6"/>
        <v>0</v>
      </c>
      <c r="Q14" s="34">
        <f t="shared" si="7"/>
        <v>0</v>
      </c>
      <c r="R14" s="33">
        <f>SUMIF(MatchScoutingData!$G$2:$G$1000, $A14, MatchScoutingData!P$2:P$1000)</f>
        <v>0</v>
      </c>
      <c r="S14" s="33">
        <f>SUMIF(MatchScoutingData!$G$2:$G$1000, $A14, MatchScoutingData!Q$2:Q$1000)</f>
        <v>0</v>
      </c>
      <c r="T14" s="33">
        <f>SUMIF(MatchScoutingData!$G$2:$G$1000, $A14, MatchScoutingData!R$2:R$1000)</f>
        <v>0</v>
      </c>
      <c r="U14" s="33">
        <f>SUMIF(MatchScoutingData!$G$2:$G$1000, $A14, MatchScoutingData!S$2:S$1000)</f>
        <v>0</v>
      </c>
      <c r="V14" s="33">
        <f>SUMIF(MatchScoutingData!$G$2:$G$1000, $A14, MatchScoutingData!T$2:T$1000)</f>
        <v>0</v>
      </c>
      <c r="W14" s="33">
        <f>SUMIF(MatchScoutingData!$G$2:$G$1000, $A14, MatchScoutingData!U$2:U$1000)</f>
        <v>0</v>
      </c>
      <c r="X14" s="33">
        <f t="shared" si="8"/>
        <v>0</v>
      </c>
      <c r="Y14" s="33">
        <f t="shared" si="9"/>
        <v>0</v>
      </c>
      <c r="Z14" s="33">
        <f t="shared" si="10"/>
        <v>0</v>
      </c>
      <c r="AA14" s="33">
        <f t="shared" si="11"/>
        <v>0</v>
      </c>
      <c r="AB14" s="33">
        <f t="shared" si="12"/>
        <v>0</v>
      </c>
      <c r="AC14" s="33">
        <f t="shared" si="13"/>
        <v>0</v>
      </c>
      <c r="AD14" s="35">
        <f t="shared" si="14"/>
        <v>0</v>
      </c>
      <c r="AE14" s="35">
        <f t="shared" si="15"/>
        <v>0</v>
      </c>
      <c r="AF14" s="33">
        <f>COUNTIFS(MatchScoutingData!$G$2:$G$1000, $A14, MatchScoutingData!$W$2:$W$1000, "p")</f>
        <v>0</v>
      </c>
      <c r="AG14" s="33">
        <f>COUNTIFS(MatchScoutingData!$G$2:$G$1000, $A14, MatchScoutingData!$W$2:$W$1000, "s")</f>
        <v>0</v>
      </c>
      <c r="AH14" s="33">
        <f>COUNTIFS(MatchScoutingData!$G$2:$G$1000, $A14, MatchScoutingData!$W$2:$W$1000, "d")</f>
        <v>0</v>
      </c>
      <c r="AI14" s="33">
        <f t="shared" si="16"/>
        <v>0</v>
      </c>
      <c r="AJ14" s="33">
        <f t="shared" si="17"/>
        <v>0</v>
      </c>
      <c r="AK14" s="33">
        <f t="shared" si="18"/>
        <v>0</v>
      </c>
      <c r="AL14" s="36">
        <f t="shared" si="19"/>
        <v>0</v>
      </c>
      <c r="AM14" s="36">
        <f t="shared" si="20"/>
        <v>0</v>
      </c>
      <c r="AN14" s="37">
        <f t="shared" si="21"/>
        <v>0</v>
      </c>
      <c r="AO14" s="37">
        <f t="shared" si="22"/>
        <v>0</v>
      </c>
    </row>
    <row r="15" spans="1:41" ht="16" x14ac:dyDescent="0.2">
      <c r="A15" s="32">
        <v>639</v>
      </c>
      <c r="B15" s="33">
        <f>COUNTIF(MatchScoutingData!G$2:G$1000, $A15)</f>
        <v>0</v>
      </c>
      <c r="C15" s="33">
        <f>SUMIF(MatchScoutingData!$G$2:$G$1000, $A15, MatchScoutingData!J$2:J$1000)</f>
        <v>0</v>
      </c>
      <c r="D15" s="33">
        <f>SUMIF(MatchScoutingData!$G$2:$G$1000, $A15, MatchScoutingData!K$2:K$1000)</f>
        <v>0</v>
      </c>
      <c r="E15" s="33">
        <f>SUMIF(MatchScoutingData!$G$2:$G$1000, $A15, MatchScoutingData!L$2:L$1000)</f>
        <v>0</v>
      </c>
      <c r="F15" s="33">
        <f>SUMIF(MatchScoutingData!$G$2:$G$1000, $A15, MatchScoutingData!M$2:M$1000)</f>
        <v>0</v>
      </c>
      <c r="G15" s="33">
        <f>SUMIF(MatchScoutingData!$G$2:$G$1000, $A15, MatchScoutingData!N$2:N$1000)</f>
        <v>0</v>
      </c>
      <c r="H15" s="33">
        <f>SUMIF(MatchScoutingData!$G$2:$G$1000, $A15, MatchScoutingData!O$2:O$1000)</f>
        <v>0</v>
      </c>
      <c r="I15" s="33">
        <f t="shared" si="0"/>
        <v>0</v>
      </c>
      <c r="J15" s="33">
        <f t="shared" si="1"/>
        <v>0</v>
      </c>
      <c r="K15" s="33">
        <f t="shared" si="2"/>
        <v>0</v>
      </c>
      <c r="L15" s="33">
        <f t="shared" si="3"/>
        <v>0</v>
      </c>
      <c r="M15" s="33">
        <f t="shared" si="4"/>
        <v>0</v>
      </c>
      <c r="N15" s="33">
        <f t="shared" si="5"/>
        <v>0</v>
      </c>
      <c r="O15" s="33">
        <f>SUMIF(MatchScoutingData!$G$2:$G$1000, $A15, MatchScoutingData!I$2:I$1000) * 3</f>
        <v>0</v>
      </c>
      <c r="P15" s="34">
        <f t="shared" si="6"/>
        <v>0</v>
      </c>
      <c r="Q15" s="34">
        <f t="shared" si="7"/>
        <v>0</v>
      </c>
      <c r="R15" s="33">
        <f>SUMIF(MatchScoutingData!$G$2:$G$1000, $A15, MatchScoutingData!P$2:P$1000)</f>
        <v>0</v>
      </c>
      <c r="S15" s="33">
        <f>SUMIF(MatchScoutingData!$G$2:$G$1000, $A15, MatchScoutingData!Q$2:Q$1000)</f>
        <v>0</v>
      </c>
      <c r="T15" s="33">
        <f>SUMIF(MatchScoutingData!$G$2:$G$1000, $A15, MatchScoutingData!R$2:R$1000)</f>
        <v>0</v>
      </c>
      <c r="U15" s="33">
        <f>SUMIF(MatchScoutingData!$G$2:$G$1000, $A15, MatchScoutingData!S$2:S$1000)</f>
        <v>0</v>
      </c>
      <c r="V15" s="33">
        <f>SUMIF(MatchScoutingData!$G$2:$G$1000, $A15, MatchScoutingData!T$2:T$1000)</f>
        <v>0</v>
      </c>
      <c r="W15" s="33">
        <f>SUMIF(MatchScoutingData!$G$2:$G$1000, $A15, MatchScoutingData!U$2:U$1000)</f>
        <v>0</v>
      </c>
      <c r="X15" s="33">
        <f t="shared" si="8"/>
        <v>0</v>
      </c>
      <c r="Y15" s="33">
        <f t="shared" si="9"/>
        <v>0</v>
      </c>
      <c r="Z15" s="33">
        <f t="shared" si="10"/>
        <v>0</v>
      </c>
      <c r="AA15" s="33">
        <f t="shared" si="11"/>
        <v>0</v>
      </c>
      <c r="AB15" s="33">
        <f t="shared" si="12"/>
        <v>0</v>
      </c>
      <c r="AC15" s="33">
        <f t="shared" si="13"/>
        <v>0</v>
      </c>
      <c r="AD15" s="35">
        <f t="shared" si="14"/>
        <v>0</v>
      </c>
      <c r="AE15" s="35">
        <f t="shared" si="15"/>
        <v>0</v>
      </c>
      <c r="AF15" s="33">
        <f>COUNTIFS(MatchScoutingData!$G$2:$G$1000, $A15, MatchScoutingData!$W$2:$W$1000, "p")</f>
        <v>0</v>
      </c>
      <c r="AG15" s="33">
        <f>COUNTIFS(MatchScoutingData!$G$2:$G$1000, $A15, MatchScoutingData!$W$2:$W$1000, "s")</f>
        <v>0</v>
      </c>
      <c r="AH15" s="33">
        <f>COUNTIFS(MatchScoutingData!$G$2:$G$1000, $A15, MatchScoutingData!$W$2:$W$1000, "d")</f>
        <v>0</v>
      </c>
      <c r="AI15" s="33">
        <f t="shared" si="16"/>
        <v>0</v>
      </c>
      <c r="AJ15" s="33">
        <f t="shared" si="17"/>
        <v>0</v>
      </c>
      <c r="AK15" s="33">
        <f t="shared" si="18"/>
        <v>0</v>
      </c>
      <c r="AL15" s="36">
        <f t="shared" si="19"/>
        <v>0</v>
      </c>
      <c r="AM15" s="36">
        <f t="shared" si="20"/>
        <v>0</v>
      </c>
      <c r="AN15" s="37">
        <f t="shared" si="21"/>
        <v>0</v>
      </c>
      <c r="AO15" s="37">
        <f t="shared" si="22"/>
        <v>0</v>
      </c>
    </row>
    <row r="16" spans="1:41" ht="16" x14ac:dyDescent="0.2">
      <c r="A16" s="32">
        <v>695</v>
      </c>
      <c r="B16" s="33">
        <f>COUNTIF(MatchScoutingData!G$2:G$1000, $A16)</f>
        <v>0</v>
      </c>
      <c r="C16" s="33">
        <f>SUMIF(MatchScoutingData!$G$2:$G$1000, $A16, MatchScoutingData!J$2:J$1000)</f>
        <v>0</v>
      </c>
      <c r="D16" s="33">
        <f>SUMIF(MatchScoutingData!$G$2:$G$1000, $A16, MatchScoutingData!K$2:K$1000)</f>
        <v>0</v>
      </c>
      <c r="E16" s="33">
        <f>SUMIF(MatchScoutingData!$G$2:$G$1000, $A16, MatchScoutingData!L$2:L$1000)</f>
        <v>0</v>
      </c>
      <c r="F16" s="33">
        <f>SUMIF(MatchScoutingData!$G$2:$G$1000, $A16, MatchScoutingData!M$2:M$1000)</f>
        <v>0</v>
      </c>
      <c r="G16" s="33">
        <f>SUMIF(MatchScoutingData!$G$2:$G$1000, $A16, MatchScoutingData!N$2:N$1000)</f>
        <v>0</v>
      </c>
      <c r="H16" s="33">
        <f>SUMIF(MatchScoutingData!$G$2:$G$1000, $A16, MatchScoutingData!O$2:O$1000)</f>
        <v>0</v>
      </c>
      <c r="I16" s="33">
        <f t="shared" si="0"/>
        <v>0</v>
      </c>
      <c r="J16" s="33">
        <f t="shared" si="1"/>
        <v>0</v>
      </c>
      <c r="K16" s="33">
        <f t="shared" si="2"/>
        <v>0</v>
      </c>
      <c r="L16" s="33">
        <f t="shared" si="3"/>
        <v>0</v>
      </c>
      <c r="M16" s="33">
        <f t="shared" si="4"/>
        <v>0</v>
      </c>
      <c r="N16" s="33">
        <f t="shared" si="5"/>
        <v>0</v>
      </c>
      <c r="O16" s="33">
        <f>SUMIF(MatchScoutingData!$G$2:$G$1000, $A16, MatchScoutingData!I$2:I$1000) * 3</f>
        <v>0</v>
      </c>
      <c r="P16" s="34">
        <f t="shared" si="6"/>
        <v>0</v>
      </c>
      <c r="Q16" s="34">
        <f t="shared" si="7"/>
        <v>0</v>
      </c>
      <c r="R16" s="33">
        <f>SUMIF(MatchScoutingData!$G$2:$G$1000, $A16, MatchScoutingData!P$2:P$1000)</f>
        <v>0</v>
      </c>
      <c r="S16" s="33">
        <f>SUMIF(MatchScoutingData!$G$2:$G$1000, $A16, MatchScoutingData!Q$2:Q$1000)</f>
        <v>0</v>
      </c>
      <c r="T16" s="33">
        <f>SUMIF(MatchScoutingData!$G$2:$G$1000, $A16, MatchScoutingData!R$2:R$1000)</f>
        <v>0</v>
      </c>
      <c r="U16" s="33">
        <f>SUMIF(MatchScoutingData!$G$2:$G$1000, $A16, MatchScoutingData!S$2:S$1000)</f>
        <v>0</v>
      </c>
      <c r="V16" s="33">
        <f>SUMIF(MatchScoutingData!$G$2:$G$1000, $A16, MatchScoutingData!T$2:T$1000)</f>
        <v>0</v>
      </c>
      <c r="W16" s="33">
        <f>SUMIF(MatchScoutingData!$G$2:$G$1000, $A16, MatchScoutingData!U$2:U$1000)</f>
        <v>0</v>
      </c>
      <c r="X16" s="33">
        <f t="shared" si="8"/>
        <v>0</v>
      </c>
      <c r="Y16" s="33">
        <f t="shared" si="9"/>
        <v>0</v>
      </c>
      <c r="Z16" s="33">
        <f t="shared" si="10"/>
        <v>0</v>
      </c>
      <c r="AA16" s="33">
        <f t="shared" si="11"/>
        <v>0</v>
      </c>
      <c r="AB16" s="33">
        <f t="shared" si="12"/>
        <v>0</v>
      </c>
      <c r="AC16" s="33">
        <f t="shared" si="13"/>
        <v>0</v>
      </c>
      <c r="AD16" s="35">
        <f t="shared" si="14"/>
        <v>0</v>
      </c>
      <c r="AE16" s="35">
        <f t="shared" si="15"/>
        <v>0</v>
      </c>
      <c r="AF16" s="33">
        <f>COUNTIFS(MatchScoutingData!$G$2:$G$1000, $A16, MatchScoutingData!$W$2:$W$1000, "p")</f>
        <v>0</v>
      </c>
      <c r="AG16" s="33">
        <f>COUNTIFS(MatchScoutingData!$G$2:$G$1000, $A16, MatchScoutingData!$W$2:$W$1000, "s")</f>
        <v>0</v>
      </c>
      <c r="AH16" s="33">
        <f>COUNTIFS(MatchScoutingData!$G$2:$G$1000, $A16, MatchScoutingData!$W$2:$W$1000, "d")</f>
        <v>0</v>
      </c>
      <c r="AI16" s="33">
        <f t="shared" si="16"/>
        <v>0</v>
      </c>
      <c r="AJ16" s="33">
        <f t="shared" si="17"/>
        <v>0</v>
      </c>
      <c r="AK16" s="33">
        <f t="shared" si="18"/>
        <v>0</v>
      </c>
      <c r="AL16" s="36">
        <f t="shared" si="19"/>
        <v>0</v>
      </c>
      <c r="AM16" s="36">
        <f t="shared" si="20"/>
        <v>0</v>
      </c>
      <c r="AN16" s="37">
        <f t="shared" si="21"/>
        <v>0</v>
      </c>
      <c r="AO16" s="37">
        <f t="shared" si="22"/>
        <v>0</v>
      </c>
    </row>
    <row r="17" spans="1:41" ht="16" x14ac:dyDescent="0.2">
      <c r="A17" s="32">
        <v>1126</v>
      </c>
      <c r="B17" s="33">
        <f>COUNTIF(MatchScoutingData!G$2:G$1000, $A17)</f>
        <v>0</v>
      </c>
      <c r="C17" s="33">
        <f>SUMIF(MatchScoutingData!$G$2:$G$1000, $A17, MatchScoutingData!J$2:J$1000)</f>
        <v>0</v>
      </c>
      <c r="D17" s="33">
        <f>SUMIF(MatchScoutingData!$G$2:$G$1000, $A17, MatchScoutingData!K$2:K$1000)</f>
        <v>0</v>
      </c>
      <c r="E17" s="33">
        <f>SUMIF(MatchScoutingData!$G$2:$G$1000, $A17, MatchScoutingData!L$2:L$1000)</f>
        <v>0</v>
      </c>
      <c r="F17" s="33">
        <f>SUMIF(MatchScoutingData!$G$2:$G$1000, $A17, MatchScoutingData!M$2:M$1000)</f>
        <v>0</v>
      </c>
      <c r="G17" s="33">
        <f>SUMIF(MatchScoutingData!$G$2:$G$1000, $A17, MatchScoutingData!N$2:N$1000)</f>
        <v>0</v>
      </c>
      <c r="H17" s="33">
        <f>SUMIF(MatchScoutingData!$G$2:$G$1000, $A17, MatchScoutingData!O$2:O$1000)</f>
        <v>0</v>
      </c>
      <c r="I17" s="33">
        <f t="shared" si="0"/>
        <v>0</v>
      </c>
      <c r="J17" s="33">
        <f t="shared" si="1"/>
        <v>0</v>
      </c>
      <c r="K17" s="33">
        <f t="shared" si="2"/>
        <v>0</v>
      </c>
      <c r="L17" s="33">
        <f t="shared" si="3"/>
        <v>0</v>
      </c>
      <c r="M17" s="33">
        <f t="shared" si="4"/>
        <v>0</v>
      </c>
      <c r="N17" s="33">
        <f t="shared" si="5"/>
        <v>0</v>
      </c>
      <c r="O17" s="33">
        <f>SUMIF(MatchScoutingData!$G$2:$G$1000, $A17, MatchScoutingData!I$2:I$1000) * 3</f>
        <v>0</v>
      </c>
      <c r="P17" s="34">
        <f t="shared" si="6"/>
        <v>0</v>
      </c>
      <c r="Q17" s="34">
        <f t="shared" si="7"/>
        <v>0</v>
      </c>
      <c r="R17" s="33">
        <f>SUMIF(MatchScoutingData!$G$2:$G$1000, $A17, MatchScoutingData!P$2:P$1000)</f>
        <v>0</v>
      </c>
      <c r="S17" s="33">
        <f>SUMIF(MatchScoutingData!$G$2:$G$1000, $A17, MatchScoutingData!Q$2:Q$1000)</f>
        <v>0</v>
      </c>
      <c r="T17" s="33">
        <f>SUMIF(MatchScoutingData!$G$2:$G$1000, $A17, MatchScoutingData!R$2:R$1000)</f>
        <v>0</v>
      </c>
      <c r="U17" s="33">
        <f>SUMIF(MatchScoutingData!$G$2:$G$1000, $A17, MatchScoutingData!S$2:S$1000)</f>
        <v>0</v>
      </c>
      <c r="V17" s="33">
        <f>SUMIF(MatchScoutingData!$G$2:$G$1000, $A17, MatchScoutingData!T$2:T$1000)</f>
        <v>0</v>
      </c>
      <c r="W17" s="33">
        <f>SUMIF(MatchScoutingData!$G$2:$G$1000, $A17, MatchScoutingData!U$2:U$1000)</f>
        <v>0</v>
      </c>
      <c r="X17" s="33">
        <f t="shared" si="8"/>
        <v>0</v>
      </c>
      <c r="Y17" s="33">
        <f t="shared" si="9"/>
        <v>0</v>
      </c>
      <c r="Z17" s="33">
        <f t="shared" si="10"/>
        <v>0</v>
      </c>
      <c r="AA17" s="33">
        <f t="shared" si="11"/>
        <v>0</v>
      </c>
      <c r="AB17" s="33">
        <f t="shared" si="12"/>
        <v>0</v>
      </c>
      <c r="AC17" s="33">
        <f t="shared" si="13"/>
        <v>0</v>
      </c>
      <c r="AD17" s="35">
        <f t="shared" si="14"/>
        <v>0</v>
      </c>
      <c r="AE17" s="35">
        <f t="shared" si="15"/>
        <v>0</v>
      </c>
      <c r="AF17" s="33">
        <f>COUNTIFS(MatchScoutingData!$G$2:$G$1000, $A17, MatchScoutingData!$W$2:$W$1000, "p")</f>
        <v>0</v>
      </c>
      <c r="AG17" s="33">
        <f>COUNTIFS(MatchScoutingData!$G$2:$G$1000, $A17, MatchScoutingData!$W$2:$W$1000, "s")</f>
        <v>0</v>
      </c>
      <c r="AH17" s="33">
        <f>COUNTIFS(MatchScoutingData!$G$2:$G$1000, $A17, MatchScoutingData!$W$2:$W$1000, "d")</f>
        <v>0</v>
      </c>
      <c r="AI17" s="33">
        <f t="shared" si="16"/>
        <v>0</v>
      </c>
      <c r="AJ17" s="33">
        <f t="shared" si="17"/>
        <v>0</v>
      </c>
      <c r="AK17" s="33">
        <f t="shared" si="18"/>
        <v>0</v>
      </c>
      <c r="AL17" s="36">
        <f t="shared" si="19"/>
        <v>0</v>
      </c>
      <c r="AM17" s="36">
        <f t="shared" si="20"/>
        <v>0</v>
      </c>
      <c r="AN17" s="37">
        <f t="shared" si="21"/>
        <v>0</v>
      </c>
      <c r="AO17" s="37">
        <f t="shared" si="22"/>
        <v>0</v>
      </c>
    </row>
    <row r="18" spans="1:41" ht="16" x14ac:dyDescent="0.2">
      <c r="A18" s="32">
        <v>1308</v>
      </c>
      <c r="B18" s="33">
        <f>COUNTIF(MatchScoutingData!G$2:G$1000, $A18)</f>
        <v>0</v>
      </c>
      <c r="C18" s="33">
        <f>SUMIF(MatchScoutingData!$G$2:$G$1000, $A18, MatchScoutingData!J$2:J$1000)</f>
        <v>0</v>
      </c>
      <c r="D18" s="33">
        <f>SUMIF(MatchScoutingData!$G$2:$G$1000, $A18, MatchScoutingData!K$2:K$1000)</f>
        <v>0</v>
      </c>
      <c r="E18" s="33">
        <f>SUMIF(MatchScoutingData!$G$2:$G$1000, $A18, MatchScoutingData!L$2:L$1000)</f>
        <v>0</v>
      </c>
      <c r="F18" s="33">
        <f>SUMIF(MatchScoutingData!$G$2:$G$1000, $A18, MatchScoutingData!M$2:M$1000)</f>
        <v>0</v>
      </c>
      <c r="G18" s="33">
        <f>SUMIF(MatchScoutingData!$G$2:$G$1000, $A18, MatchScoutingData!N$2:N$1000)</f>
        <v>0</v>
      </c>
      <c r="H18" s="33">
        <f>SUMIF(MatchScoutingData!$G$2:$G$1000, $A18, MatchScoutingData!O$2:O$1000)</f>
        <v>0</v>
      </c>
      <c r="I18" s="33">
        <f t="shared" si="0"/>
        <v>0</v>
      </c>
      <c r="J18" s="33">
        <f t="shared" si="1"/>
        <v>0</v>
      </c>
      <c r="K18" s="33">
        <f t="shared" si="2"/>
        <v>0</v>
      </c>
      <c r="L18" s="33">
        <f t="shared" si="3"/>
        <v>0</v>
      </c>
      <c r="M18" s="33">
        <f t="shared" si="4"/>
        <v>0</v>
      </c>
      <c r="N18" s="33">
        <f t="shared" si="5"/>
        <v>0</v>
      </c>
      <c r="O18" s="33">
        <f>SUMIF(MatchScoutingData!$G$2:$G$1000, $A18, MatchScoutingData!I$2:I$1000) * 3</f>
        <v>0</v>
      </c>
      <c r="P18" s="34">
        <f t="shared" si="6"/>
        <v>0</v>
      </c>
      <c r="Q18" s="34">
        <f t="shared" si="7"/>
        <v>0</v>
      </c>
      <c r="R18" s="33">
        <f>SUMIF(MatchScoutingData!$G$2:$G$1000, $A18, MatchScoutingData!P$2:P$1000)</f>
        <v>0</v>
      </c>
      <c r="S18" s="33">
        <f>SUMIF(MatchScoutingData!$G$2:$G$1000, $A18, MatchScoutingData!Q$2:Q$1000)</f>
        <v>0</v>
      </c>
      <c r="T18" s="33">
        <f>SUMIF(MatchScoutingData!$G$2:$G$1000, $A18, MatchScoutingData!R$2:R$1000)</f>
        <v>0</v>
      </c>
      <c r="U18" s="33">
        <f>SUMIF(MatchScoutingData!$G$2:$G$1000, $A18, MatchScoutingData!S$2:S$1000)</f>
        <v>0</v>
      </c>
      <c r="V18" s="33">
        <f>SUMIF(MatchScoutingData!$G$2:$G$1000, $A18, MatchScoutingData!T$2:T$1000)</f>
        <v>0</v>
      </c>
      <c r="W18" s="33">
        <f>SUMIF(MatchScoutingData!$G$2:$G$1000, $A18, MatchScoutingData!U$2:U$1000)</f>
        <v>0</v>
      </c>
      <c r="X18" s="33">
        <f t="shared" si="8"/>
        <v>0</v>
      </c>
      <c r="Y18" s="33">
        <f t="shared" si="9"/>
        <v>0</v>
      </c>
      <c r="Z18" s="33">
        <f t="shared" si="10"/>
        <v>0</v>
      </c>
      <c r="AA18" s="33">
        <f t="shared" si="11"/>
        <v>0</v>
      </c>
      <c r="AB18" s="33">
        <f t="shared" si="12"/>
        <v>0</v>
      </c>
      <c r="AC18" s="33">
        <f t="shared" si="13"/>
        <v>0</v>
      </c>
      <c r="AD18" s="35">
        <f t="shared" si="14"/>
        <v>0</v>
      </c>
      <c r="AE18" s="35">
        <f t="shared" si="15"/>
        <v>0</v>
      </c>
      <c r="AF18" s="33">
        <f>COUNTIFS(MatchScoutingData!$G$2:$G$1000, $A18, MatchScoutingData!$W$2:$W$1000, "p")</f>
        <v>0</v>
      </c>
      <c r="AG18" s="33">
        <f>COUNTIFS(MatchScoutingData!$G$2:$G$1000, $A18, MatchScoutingData!$W$2:$W$1000, "s")</f>
        <v>0</v>
      </c>
      <c r="AH18" s="33">
        <f>COUNTIFS(MatchScoutingData!$G$2:$G$1000, $A18, MatchScoutingData!$W$2:$W$1000, "d")</f>
        <v>0</v>
      </c>
      <c r="AI18" s="33">
        <f t="shared" si="16"/>
        <v>0</v>
      </c>
      <c r="AJ18" s="33">
        <f t="shared" si="17"/>
        <v>0</v>
      </c>
      <c r="AK18" s="33">
        <f t="shared" si="18"/>
        <v>0</v>
      </c>
      <c r="AL18" s="36">
        <f t="shared" si="19"/>
        <v>0</v>
      </c>
      <c r="AM18" s="36">
        <f t="shared" si="20"/>
        <v>0</v>
      </c>
      <c r="AN18" s="37">
        <f t="shared" si="21"/>
        <v>0</v>
      </c>
      <c r="AO18" s="37">
        <f t="shared" si="22"/>
        <v>0</v>
      </c>
    </row>
    <row r="19" spans="1:41" ht="16" x14ac:dyDescent="0.2">
      <c r="A19" s="32">
        <v>1405</v>
      </c>
      <c r="B19" s="33">
        <f>COUNTIF(MatchScoutingData!G$2:G$1000, $A19)</f>
        <v>0</v>
      </c>
      <c r="C19" s="33">
        <f>SUMIF(MatchScoutingData!$G$2:$G$1000, $A19, MatchScoutingData!J$2:J$1000)</f>
        <v>0</v>
      </c>
      <c r="D19" s="33">
        <f>SUMIF(MatchScoutingData!$G$2:$G$1000, $A19, MatchScoutingData!K$2:K$1000)</f>
        <v>0</v>
      </c>
      <c r="E19" s="33">
        <f>SUMIF(MatchScoutingData!$G$2:$G$1000, $A19, MatchScoutingData!L$2:L$1000)</f>
        <v>0</v>
      </c>
      <c r="F19" s="33">
        <f>SUMIF(MatchScoutingData!$G$2:$G$1000, $A19, MatchScoutingData!M$2:M$1000)</f>
        <v>0</v>
      </c>
      <c r="G19" s="33">
        <f>SUMIF(MatchScoutingData!$G$2:$G$1000, $A19, MatchScoutingData!N$2:N$1000)</f>
        <v>0</v>
      </c>
      <c r="H19" s="33">
        <f>SUMIF(MatchScoutingData!$G$2:$G$1000, $A19, MatchScoutingData!O$2:O$1000)</f>
        <v>0</v>
      </c>
      <c r="I19" s="33">
        <f t="shared" si="0"/>
        <v>0</v>
      </c>
      <c r="J19" s="33">
        <f t="shared" si="1"/>
        <v>0</v>
      </c>
      <c r="K19" s="33">
        <f t="shared" si="2"/>
        <v>0</v>
      </c>
      <c r="L19" s="33">
        <f t="shared" si="3"/>
        <v>0</v>
      </c>
      <c r="M19" s="33">
        <f t="shared" si="4"/>
        <v>0</v>
      </c>
      <c r="N19" s="33">
        <f t="shared" si="5"/>
        <v>0</v>
      </c>
      <c r="O19" s="33">
        <f>SUMIF(MatchScoutingData!$G$2:$G$1000, $A19, MatchScoutingData!I$2:I$1000) * 3</f>
        <v>0</v>
      </c>
      <c r="P19" s="34">
        <f t="shared" si="6"/>
        <v>0</v>
      </c>
      <c r="Q19" s="34">
        <f t="shared" si="7"/>
        <v>0</v>
      </c>
      <c r="R19" s="33">
        <f>SUMIF(MatchScoutingData!$G$2:$G$1000, $A19, MatchScoutingData!P$2:P$1000)</f>
        <v>0</v>
      </c>
      <c r="S19" s="33">
        <f>SUMIF(MatchScoutingData!$G$2:$G$1000, $A19, MatchScoutingData!Q$2:Q$1000)</f>
        <v>0</v>
      </c>
      <c r="T19" s="33">
        <f>SUMIF(MatchScoutingData!$G$2:$G$1000, $A19, MatchScoutingData!R$2:R$1000)</f>
        <v>0</v>
      </c>
      <c r="U19" s="33">
        <f>SUMIF(MatchScoutingData!$G$2:$G$1000, $A19, MatchScoutingData!S$2:S$1000)</f>
        <v>0</v>
      </c>
      <c r="V19" s="33">
        <f>SUMIF(MatchScoutingData!$G$2:$G$1000, $A19, MatchScoutingData!T$2:T$1000)</f>
        <v>0</v>
      </c>
      <c r="W19" s="33">
        <f>SUMIF(MatchScoutingData!$G$2:$G$1000, $A19, MatchScoutingData!U$2:U$1000)</f>
        <v>0</v>
      </c>
      <c r="X19" s="33">
        <f t="shared" si="8"/>
        <v>0</v>
      </c>
      <c r="Y19" s="33">
        <f t="shared" si="9"/>
        <v>0</v>
      </c>
      <c r="Z19" s="33">
        <f t="shared" si="10"/>
        <v>0</v>
      </c>
      <c r="AA19" s="33">
        <f t="shared" si="11"/>
        <v>0</v>
      </c>
      <c r="AB19" s="33">
        <f t="shared" si="12"/>
        <v>0</v>
      </c>
      <c r="AC19" s="33">
        <f t="shared" si="13"/>
        <v>0</v>
      </c>
      <c r="AD19" s="35">
        <f t="shared" si="14"/>
        <v>0</v>
      </c>
      <c r="AE19" s="35">
        <f t="shared" si="15"/>
        <v>0</v>
      </c>
      <c r="AF19" s="33">
        <f>COUNTIFS(MatchScoutingData!$G$2:$G$1000, $A19, MatchScoutingData!$W$2:$W$1000, "p")</f>
        <v>0</v>
      </c>
      <c r="AG19" s="33">
        <f>COUNTIFS(MatchScoutingData!$G$2:$G$1000, $A19, MatchScoutingData!$W$2:$W$1000, "s")</f>
        <v>0</v>
      </c>
      <c r="AH19" s="33">
        <f>COUNTIFS(MatchScoutingData!$G$2:$G$1000, $A19, MatchScoutingData!$W$2:$W$1000, "d")</f>
        <v>0</v>
      </c>
      <c r="AI19" s="33">
        <f t="shared" si="16"/>
        <v>0</v>
      </c>
      <c r="AJ19" s="33">
        <f t="shared" si="17"/>
        <v>0</v>
      </c>
      <c r="AK19" s="33">
        <f t="shared" si="18"/>
        <v>0</v>
      </c>
      <c r="AL19" s="36">
        <f t="shared" si="19"/>
        <v>0</v>
      </c>
      <c r="AM19" s="36">
        <f t="shared" si="20"/>
        <v>0</v>
      </c>
      <c r="AN19" s="37">
        <f t="shared" si="21"/>
        <v>0</v>
      </c>
      <c r="AO19" s="37">
        <f t="shared" si="22"/>
        <v>0</v>
      </c>
    </row>
    <row r="20" spans="1:41" ht="16" x14ac:dyDescent="0.2">
      <c r="A20" s="32">
        <v>1507</v>
      </c>
      <c r="B20" s="33">
        <f>COUNTIF(MatchScoutingData!G$2:G$1000, $A20)</f>
        <v>0</v>
      </c>
      <c r="C20" s="33">
        <f>SUMIF(MatchScoutingData!$G$2:$G$1000, $A20, MatchScoutingData!J$2:J$1000)</f>
        <v>0</v>
      </c>
      <c r="D20" s="33">
        <f>SUMIF(MatchScoutingData!$G$2:$G$1000, $A20, MatchScoutingData!K$2:K$1000)</f>
        <v>0</v>
      </c>
      <c r="E20" s="33">
        <f>SUMIF(MatchScoutingData!$G$2:$G$1000, $A20, MatchScoutingData!L$2:L$1000)</f>
        <v>0</v>
      </c>
      <c r="F20" s="33">
        <f>SUMIF(MatchScoutingData!$G$2:$G$1000, $A20, MatchScoutingData!M$2:M$1000)</f>
        <v>0</v>
      </c>
      <c r="G20" s="33">
        <f>SUMIF(MatchScoutingData!$G$2:$G$1000, $A20, MatchScoutingData!N$2:N$1000)</f>
        <v>0</v>
      </c>
      <c r="H20" s="33">
        <f>SUMIF(MatchScoutingData!$G$2:$G$1000, $A20, MatchScoutingData!O$2:O$1000)</f>
        <v>0</v>
      </c>
      <c r="I20" s="33">
        <f t="shared" si="0"/>
        <v>0</v>
      </c>
      <c r="J20" s="33">
        <f t="shared" si="1"/>
        <v>0</v>
      </c>
      <c r="K20" s="33">
        <f t="shared" si="2"/>
        <v>0</v>
      </c>
      <c r="L20" s="33">
        <f t="shared" si="3"/>
        <v>0</v>
      </c>
      <c r="M20" s="33">
        <f t="shared" si="4"/>
        <v>0</v>
      </c>
      <c r="N20" s="33">
        <f t="shared" si="5"/>
        <v>0</v>
      </c>
      <c r="O20" s="33">
        <f>SUMIF(MatchScoutingData!$G$2:$G$1000, $A20, MatchScoutingData!I$2:I$1000) * 3</f>
        <v>0</v>
      </c>
      <c r="P20" s="34">
        <f t="shared" si="6"/>
        <v>0</v>
      </c>
      <c r="Q20" s="34">
        <f t="shared" si="7"/>
        <v>0</v>
      </c>
      <c r="R20" s="33">
        <f>SUMIF(MatchScoutingData!$G$2:$G$1000, $A20, MatchScoutingData!P$2:P$1000)</f>
        <v>0</v>
      </c>
      <c r="S20" s="33">
        <f>SUMIF(MatchScoutingData!$G$2:$G$1000, $A20, MatchScoutingData!Q$2:Q$1000)</f>
        <v>0</v>
      </c>
      <c r="T20" s="33">
        <f>SUMIF(MatchScoutingData!$G$2:$G$1000, $A20, MatchScoutingData!R$2:R$1000)</f>
        <v>0</v>
      </c>
      <c r="U20" s="33">
        <f>SUMIF(MatchScoutingData!$G$2:$G$1000, $A20, MatchScoutingData!S$2:S$1000)</f>
        <v>0</v>
      </c>
      <c r="V20" s="33">
        <f>SUMIF(MatchScoutingData!$G$2:$G$1000, $A20, MatchScoutingData!T$2:T$1000)</f>
        <v>0</v>
      </c>
      <c r="W20" s="33">
        <f>SUMIF(MatchScoutingData!$G$2:$G$1000, $A20, MatchScoutingData!U$2:U$1000)</f>
        <v>0</v>
      </c>
      <c r="X20" s="33">
        <f t="shared" si="8"/>
        <v>0</v>
      </c>
      <c r="Y20" s="33">
        <f t="shared" si="9"/>
        <v>0</v>
      </c>
      <c r="Z20" s="33">
        <f t="shared" si="10"/>
        <v>0</v>
      </c>
      <c r="AA20" s="33">
        <f t="shared" si="11"/>
        <v>0</v>
      </c>
      <c r="AB20" s="33">
        <f t="shared" si="12"/>
        <v>0</v>
      </c>
      <c r="AC20" s="33">
        <f t="shared" si="13"/>
        <v>0</v>
      </c>
      <c r="AD20" s="35">
        <f t="shared" si="14"/>
        <v>0</v>
      </c>
      <c r="AE20" s="35">
        <f t="shared" si="15"/>
        <v>0</v>
      </c>
      <c r="AF20" s="33">
        <f>COUNTIFS(MatchScoutingData!$G$2:$G$1000, $A20, MatchScoutingData!$W$2:$W$1000, "p")</f>
        <v>0</v>
      </c>
      <c r="AG20" s="33">
        <f>COUNTIFS(MatchScoutingData!$G$2:$G$1000, $A20, MatchScoutingData!$W$2:$W$1000, "s")</f>
        <v>0</v>
      </c>
      <c r="AH20" s="33">
        <f>COUNTIFS(MatchScoutingData!$G$2:$G$1000, $A20, MatchScoutingData!$W$2:$W$1000, "d")</f>
        <v>0</v>
      </c>
      <c r="AI20" s="33">
        <f t="shared" si="16"/>
        <v>0</v>
      </c>
      <c r="AJ20" s="33">
        <f t="shared" si="17"/>
        <v>0</v>
      </c>
      <c r="AK20" s="33">
        <f t="shared" si="18"/>
        <v>0</v>
      </c>
      <c r="AL20" s="36">
        <f t="shared" si="19"/>
        <v>0</v>
      </c>
      <c r="AM20" s="36">
        <f t="shared" si="20"/>
        <v>0</v>
      </c>
      <c r="AN20" s="37">
        <f t="shared" si="21"/>
        <v>0</v>
      </c>
      <c r="AO20" s="37">
        <f t="shared" si="22"/>
        <v>0</v>
      </c>
    </row>
    <row r="21" spans="1:41" ht="16" x14ac:dyDescent="0.2">
      <c r="A21" s="32">
        <v>1511</v>
      </c>
      <c r="B21" s="33">
        <f>COUNTIF(MatchScoutingData!G$2:G$1000, $A21)</f>
        <v>0</v>
      </c>
      <c r="C21" s="33">
        <f>SUMIF(MatchScoutingData!$G$2:$G$1000, $A21, MatchScoutingData!J$2:J$1000)</f>
        <v>0</v>
      </c>
      <c r="D21" s="33">
        <f>SUMIF(MatchScoutingData!$G$2:$G$1000, $A21, MatchScoutingData!K$2:K$1000)</f>
        <v>0</v>
      </c>
      <c r="E21" s="33">
        <f>SUMIF(MatchScoutingData!$G$2:$G$1000, $A21, MatchScoutingData!L$2:L$1000)</f>
        <v>0</v>
      </c>
      <c r="F21" s="33">
        <f>SUMIF(MatchScoutingData!$G$2:$G$1000, $A21, MatchScoutingData!M$2:M$1000)</f>
        <v>0</v>
      </c>
      <c r="G21" s="33">
        <f>SUMIF(MatchScoutingData!$G$2:$G$1000, $A21, MatchScoutingData!N$2:N$1000)</f>
        <v>0</v>
      </c>
      <c r="H21" s="33">
        <f>SUMIF(MatchScoutingData!$G$2:$G$1000, $A21, MatchScoutingData!O$2:O$1000)</f>
        <v>0</v>
      </c>
      <c r="I21" s="33">
        <f t="shared" si="0"/>
        <v>0</v>
      </c>
      <c r="J21" s="33">
        <f t="shared" si="1"/>
        <v>0</v>
      </c>
      <c r="K21" s="33">
        <f t="shared" si="2"/>
        <v>0</v>
      </c>
      <c r="L21" s="33">
        <f t="shared" si="3"/>
        <v>0</v>
      </c>
      <c r="M21" s="33">
        <f t="shared" si="4"/>
        <v>0</v>
      </c>
      <c r="N21" s="33">
        <f t="shared" si="5"/>
        <v>0</v>
      </c>
      <c r="O21" s="33">
        <f>SUMIF(MatchScoutingData!$G$2:$G$1000, $A21, MatchScoutingData!I$2:I$1000) * 3</f>
        <v>0</v>
      </c>
      <c r="P21" s="34">
        <f t="shared" si="6"/>
        <v>0</v>
      </c>
      <c r="Q21" s="34">
        <f t="shared" si="7"/>
        <v>0</v>
      </c>
      <c r="R21" s="33">
        <f>SUMIF(MatchScoutingData!$G$2:$G$1000, $A21, MatchScoutingData!P$2:P$1000)</f>
        <v>0</v>
      </c>
      <c r="S21" s="33">
        <f>SUMIF(MatchScoutingData!$G$2:$G$1000, $A21, MatchScoutingData!Q$2:Q$1000)</f>
        <v>0</v>
      </c>
      <c r="T21" s="33">
        <f>SUMIF(MatchScoutingData!$G$2:$G$1000, $A21, MatchScoutingData!R$2:R$1000)</f>
        <v>0</v>
      </c>
      <c r="U21" s="33">
        <f>SUMIF(MatchScoutingData!$G$2:$G$1000, $A21, MatchScoutingData!S$2:S$1000)</f>
        <v>0</v>
      </c>
      <c r="V21" s="33">
        <f>SUMIF(MatchScoutingData!$G$2:$G$1000, $A21, MatchScoutingData!T$2:T$1000)</f>
        <v>0</v>
      </c>
      <c r="W21" s="33">
        <f>SUMIF(MatchScoutingData!$G$2:$G$1000, $A21, MatchScoutingData!U$2:U$1000)</f>
        <v>0</v>
      </c>
      <c r="X21" s="33">
        <f t="shared" si="8"/>
        <v>0</v>
      </c>
      <c r="Y21" s="33">
        <f t="shared" si="9"/>
        <v>0</v>
      </c>
      <c r="Z21" s="33">
        <f t="shared" si="10"/>
        <v>0</v>
      </c>
      <c r="AA21" s="33">
        <f t="shared" si="11"/>
        <v>0</v>
      </c>
      <c r="AB21" s="33">
        <f t="shared" si="12"/>
        <v>0</v>
      </c>
      <c r="AC21" s="33">
        <f t="shared" si="13"/>
        <v>0</v>
      </c>
      <c r="AD21" s="35">
        <f t="shared" si="14"/>
        <v>0</v>
      </c>
      <c r="AE21" s="35">
        <f t="shared" si="15"/>
        <v>0</v>
      </c>
      <c r="AF21" s="33">
        <f>COUNTIFS(MatchScoutingData!$G$2:$G$1000, $A21, MatchScoutingData!$W$2:$W$1000, "p")</f>
        <v>0</v>
      </c>
      <c r="AG21" s="33">
        <f>COUNTIFS(MatchScoutingData!$G$2:$G$1000, $A21, MatchScoutingData!$W$2:$W$1000, "s")</f>
        <v>0</v>
      </c>
      <c r="AH21" s="33">
        <f>COUNTIFS(MatchScoutingData!$G$2:$G$1000, $A21, MatchScoutingData!$W$2:$W$1000, "d")</f>
        <v>0</v>
      </c>
      <c r="AI21" s="33">
        <f t="shared" si="16"/>
        <v>0</v>
      </c>
      <c r="AJ21" s="33">
        <f t="shared" si="17"/>
        <v>0</v>
      </c>
      <c r="AK21" s="33">
        <f t="shared" si="18"/>
        <v>0</v>
      </c>
      <c r="AL21" s="36">
        <f t="shared" si="19"/>
        <v>0</v>
      </c>
      <c r="AM21" s="36">
        <f t="shared" si="20"/>
        <v>0</v>
      </c>
      <c r="AN21" s="37">
        <f t="shared" si="21"/>
        <v>0</v>
      </c>
      <c r="AO21" s="37">
        <f t="shared" si="22"/>
        <v>0</v>
      </c>
    </row>
    <row r="22" spans="1:41" ht="16" x14ac:dyDescent="0.2">
      <c r="A22" s="32">
        <v>1518</v>
      </c>
      <c r="B22" s="33">
        <f>COUNTIF(MatchScoutingData!G$2:G$1000, $A22)</f>
        <v>0</v>
      </c>
      <c r="C22" s="33">
        <f>SUMIF(MatchScoutingData!$G$2:$G$1000, $A22, MatchScoutingData!J$2:J$1000)</f>
        <v>0</v>
      </c>
      <c r="D22" s="33">
        <f>SUMIF(MatchScoutingData!$G$2:$G$1000, $A22, MatchScoutingData!K$2:K$1000)</f>
        <v>0</v>
      </c>
      <c r="E22" s="33">
        <f>SUMIF(MatchScoutingData!$G$2:$G$1000, $A22, MatchScoutingData!L$2:L$1000)</f>
        <v>0</v>
      </c>
      <c r="F22" s="33">
        <f>SUMIF(MatchScoutingData!$G$2:$G$1000, $A22, MatchScoutingData!M$2:M$1000)</f>
        <v>0</v>
      </c>
      <c r="G22" s="33">
        <f>SUMIF(MatchScoutingData!$G$2:$G$1000, $A22, MatchScoutingData!N$2:N$1000)</f>
        <v>0</v>
      </c>
      <c r="H22" s="33">
        <f>SUMIF(MatchScoutingData!$G$2:$G$1000, $A22, MatchScoutingData!O$2:O$1000)</f>
        <v>0</v>
      </c>
      <c r="I22" s="33">
        <f t="shared" si="0"/>
        <v>0</v>
      </c>
      <c r="J22" s="33">
        <f t="shared" si="1"/>
        <v>0</v>
      </c>
      <c r="K22" s="33">
        <f t="shared" si="2"/>
        <v>0</v>
      </c>
      <c r="L22" s="33">
        <f t="shared" si="3"/>
        <v>0</v>
      </c>
      <c r="M22" s="33">
        <f t="shared" si="4"/>
        <v>0</v>
      </c>
      <c r="N22" s="33">
        <f t="shared" si="5"/>
        <v>0</v>
      </c>
      <c r="O22" s="33">
        <f>SUMIF(MatchScoutingData!$G$2:$G$1000, $A22, MatchScoutingData!I$2:I$1000) * 3</f>
        <v>0</v>
      </c>
      <c r="P22" s="34">
        <f t="shared" si="6"/>
        <v>0</v>
      </c>
      <c r="Q22" s="34">
        <f t="shared" si="7"/>
        <v>0</v>
      </c>
      <c r="R22" s="33">
        <f>SUMIF(MatchScoutingData!$G$2:$G$1000, $A22, MatchScoutingData!P$2:P$1000)</f>
        <v>0</v>
      </c>
      <c r="S22" s="33">
        <f>SUMIF(MatchScoutingData!$G$2:$G$1000, $A22, MatchScoutingData!Q$2:Q$1000)</f>
        <v>0</v>
      </c>
      <c r="T22" s="33">
        <f>SUMIF(MatchScoutingData!$G$2:$G$1000, $A22, MatchScoutingData!R$2:R$1000)</f>
        <v>0</v>
      </c>
      <c r="U22" s="33">
        <f>SUMIF(MatchScoutingData!$G$2:$G$1000, $A22, MatchScoutingData!S$2:S$1000)</f>
        <v>0</v>
      </c>
      <c r="V22" s="33">
        <f>SUMIF(MatchScoutingData!$G$2:$G$1000, $A22, MatchScoutingData!T$2:T$1000)</f>
        <v>0</v>
      </c>
      <c r="W22" s="33">
        <f>SUMIF(MatchScoutingData!$G$2:$G$1000, $A22, MatchScoutingData!U$2:U$1000)</f>
        <v>0</v>
      </c>
      <c r="X22" s="33">
        <f t="shared" si="8"/>
        <v>0</v>
      </c>
      <c r="Y22" s="33">
        <f t="shared" si="9"/>
        <v>0</v>
      </c>
      <c r="Z22" s="33">
        <f t="shared" si="10"/>
        <v>0</v>
      </c>
      <c r="AA22" s="33">
        <f t="shared" si="11"/>
        <v>0</v>
      </c>
      <c r="AB22" s="33">
        <f t="shared" si="12"/>
        <v>0</v>
      </c>
      <c r="AC22" s="33">
        <f t="shared" si="13"/>
        <v>0</v>
      </c>
      <c r="AD22" s="35">
        <f t="shared" si="14"/>
        <v>0</v>
      </c>
      <c r="AE22" s="35">
        <f t="shared" si="15"/>
        <v>0</v>
      </c>
      <c r="AF22" s="33">
        <f>COUNTIFS(MatchScoutingData!$G$2:$G$1000, $A22, MatchScoutingData!$W$2:$W$1000, "p")</f>
        <v>0</v>
      </c>
      <c r="AG22" s="33">
        <f>COUNTIFS(MatchScoutingData!$G$2:$G$1000, $A22, MatchScoutingData!$W$2:$W$1000, "s")</f>
        <v>0</v>
      </c>
      <c r="AH22" s="33">
        <f>COUNTIFS(MatchScoutingData!$G$2:$G$1000, $A22, MatchScoutingData!$W$2:$W$1000, "d")</f>
        <v>0</v>
      </c>
      <c r="AI22" s="33">
        <f t="shared" si="16"/>
        <v>0</v>
      </c>
      <c r="AJ22" s="33">
        <f t="shared" si="17"/>
        <v>0</v>
      </c>
      <c r="AK22" s="33">
        <f t="shared" si="18"/>
        <v>0</v>
      </c>
      <c r="AL22" s="36">
        <f t="shared" si="19"/>
        <v>0</v>
      </c>
      <c r="AM22" s="36">
        <f t="shared" si="20"/>
        <v>0</v>
      </c>
      <c r="AN22" s="37">
        <f t="shared" si="21"/>
        <v>0</v>
      </c>
      <c r="AO22" s="37">
        <f t="shared" si="22"/>
        <v>0</v>
      </c>
    </row>
    <row r="23" spans="1:41" ht="16" x14ac:dyDescent="0.2">
      <c r="A23" s="32">
        <v>1559</v>
      </c>
      <c r="B23" s="33">
        <f>COUNTIF(MatchScoutingData!G$2:G$1000, $A23)</f>
        <v>0</v>
      </c>
      <c r="C23" s="33">
        <f>SUMIF(MatchScoutingData!$G$2:$G$1000, $A23, MatchScoutingData!J$2:J$1000)</f>
        <v>0</v>
      </c>
      <c r="D23" s="33">
        <f>SUMIF(MatchScoutingData!$G$2:$G$1000, $A23, MatchScoutingData!K$2:K$1000)</f>
        <v>0</v>
      </c>
      <c r="E23" s="33">
        <f>SUMIF(MatchScoutingData!$G$2:$G$1000, $A23, MatchScoutingData!L$2:L$1000)</f>
        <v>0</v>
      </c>
      <c r="F23" s="33">
        <f>SUMIF(MatchScoutingData!$G$2:$G$1000, $A23, MatchScoutingData!M$2:M$1000)</f>
        <v>0</v>
      </c>
      <c r="G23" s="33">
        <f>SUMIF(MatchScoutingData!$G$2:$G$1000, $A23, MatchScoutingData!N$2:N$1000)</f>
        <v>0</v>
      </c>
      <c r="H23" s="33">
        <f>SUMIF(MatchScoutingData!$G$2:$G$1000, $A23, MatchScoutingData!O$2:O$1000)</f>
        <v>0</v>
      </c>
      <c r="I23" s="33">
        <f t="shared" si="0"/>
        <v>0</v>
      </c>
      <c r="J23" s="33">
        <f t="shared" si="1"/>
        <v>0</v>
      </c>
      <c r="K23" s="33">
        <f t="shared" si="2"/>
        <v>0</v>
      </c>
      <c r="L23" s="33">
        <f t="shared" si="3"/>
        <v>0</v>
      </c>
      <c r="M23" s="33">
        <f t="shared" si="4"/>
        <v>0</v>
      </c>
      <c r="N23" s="33">
        <f t="shared" si="5"/>
        <v>0</v>
      </c>
      <c r="O23" s="33">
        <f>SUMIF(MatchScoutingData!$G$2:$G$1000, $A23, MatchScoutingData!I$2:I$1000) * 3</f>
        <v>0</v>
      </c>
      <c r="P23" s="34">
        <f t="shared" si="6"/>
        <v>0</v>
      </c>
      <c r="Q23" s="34">
        <f t="shared" si="7"/>
        <v>0</v>
      </c>
      <c r="R23" s="33">
        <f>SUMIF(MatchScoutingData!$G$2:$G$1000, $A23, MatchScoutingData!P$2:P$1000)</f>
        <v>0</v>
      </c>
      <c r="S23" s="33">
        <f>SUMIF(MatchScoutingData!$G$2:$G$1000, $A23, MatchScoutingData!Q$2:Q$1000)</f>
        <v>0</v>
      </c>
      <c r="T23" s="33">
        <f>SUMIF(MatchScoutingData!$G$2:$G$1000, $A23, MatchScoutingData!R$2:R$1000)</f>
        <v>0</v>
      </c>
      <c r="U23" s="33">
        <f>SUMIF(MatchScoutingData!$G$2:$G$1000, $A23, MatchScoutingData!S$2:S$1000)</f>
        <v>0</v>
      </c>
      <c r="V23" s="33">
        <f>SUMIF(MatchScoutingData!$G$2:$G$1000, $A23, MatchScoutingData!T$2:T$1000)</f>
        <v>0</v>
      </c>
      <c r="W23" s="33">
        <f>SUMIF(MatchScoutingData!$G$2:$G$1000, $A23, MatchScoutingData!U$2:U$1000)</f>
        <v>0</v>
      </c>
      <c r="X23" s="33">
        <f t="shared" si="8"/>
        <v>0</v>
      </c>
      <c r="Y23" s="33">
        <f t="shared" si="9"/>
        <v>0</v>
      </c>
      <c r="Z23" s="33">
        <f t="shared" si="10"/>
        <v>0</v>
      </c>
      <c r="AA23" s="33">
        <f t="shared" si="11"/>
        <v>0</v>
      </c>
      <c r="AB23" s="33">
        <f t="shared" si="12"/>
        <v>0</v>
      </c>
      <c r="AC23" s="33">
        <f t="shared" si="13"/>
        <v>0</v>
      </c>
      <c r="AD23" s="35">
        <f t="shared" si="14"/>
        <v>0</v>
      </c>
      <c r="AE23" s="35">
        <f t="shared" si="15"/>
        <v>0</v>
      </c>
      <c r="AF23" s="33">
        <f>COUNTIFS(MatchScoutingData!$G$2:$G$1000, $A23, MatchScoutingData!$W$2:$W$1000, "p")</f>
        <v>0</v>
      </c>
      <c r="AG23" s="33">
        <f>COUNTIFS(MatchScoutingData!$G$2:$G$1000, $A23, MatchScoutingData!$W$2:$W$1000, "s")</f>
        <v>0</v>
      </c>
      <c r="AH23" s="33">
        <f>COUNTIFS(MatchScoutingData!$G$2:$G$1000, $A23, MatchScoutingData!$W$2:$W$1000, "d")</f>
        <v>0</v>
      </c>
      <c r="AI23" s="33">
        <f t="shared" si="16"/>
        <v>0</v>
      </c>
      <c r="AJ23" s="33">
        <f t="shared" si="17"/>
        <v>0</v>
      </c>
      <c r="AK23" s="33">
        <f t="shared" si="18"/>
        <v>0</v>
      </c>
      <c r="AL23" s="36">
        <f t="shared" si="19"/>
        <v>0</v>
      </c>
      <c r="AM23" s="36">
        <f t="shared" si="20"/>
        <v>0</v>
      </c>
      <c r="AN23" s="37">
        <f t="shared" si="21"/>
        <v>0</v>
      </c>
      <c r="AO23" s="37">
        <f t="shared" si="22"/>
        <v>0</v>
      </c>
    </row>
    <row r="24" spans="1:41" ht="16" x14ac:dyDescent="0.2">
      <c r="A24" s="32">
        <v>1585</v>
      </c>
      <c r="B24" s="33">
        <f>COUNTIF(MatchScoutingData!G$2:G$1000, $A24)</f>
        <v>0</v>
      </c>
      <c r="C24" s="33">
        <f>SUMIF(MatchScoutingData!$G$2:$G$1000, $A24, MatchScoutingData!J$2:J$1000)</f>
        <v>0</v>
      </c>
      <c r="D24" s="33">
        <f>SUMIF(MatchScoutingData!$G$2:$G$1000, $A24, MatchScoutingData!K$2:K$1000)</f>
        <v>0</v>
      </c>
      <c r="E24" s="33">
        <f>SUMIF(MatchScoutingData!$G$2:$G$1000, $A24, MatchScoutingData!L$2:L$1000)</f>
        <v>0</v>
      </c>
      <c r="F24" s="33">
        <f>SUMIF(MatchScoutingData!$G$2:$G$1000, $A24, MatchScoutingData!M$2:M$1000)</f>
        <v>0</v>
      </c>
      <c r="G24" s="33">
        <f>SUMIF(MatchScoutingData!$G$2:$G$1000, $A24, MatchScoutingData!N$2:N$1000)</f>
        <v>0</v>
      </c>
      <c r="H24" s="33">
        <f>SUMIF(MatchScoutingData!$G$2:$G$1000, $A24, MatchScoutingData!O$2:O$1000)</f>
        <v>0</v>
      </c>
      <c r="I24" s="33">
        <f t="shared" si="0"/>
        <v>0</v>
      </c>
      <c r="J24" s="33">
        <f t="shared" si="1"/>
        <v>0</v>
      </c>
      <c r="K24" s="33">
        <f t="shared" si="2"/>
        <v>0</v>
      </c>
      <c r="L24" s="33">
        <f t="shared" si="3"/>
        <v>0</v>
      </c>
      <c r="M24" s="33">
        <f t="shared" si="4"/>
        <v>0</v>
      </c>
      <c r="N24" s="33">
        <f t="shared" si="5"/>
        <v>0</v>
      </c>
      <c r="O24" s="33">
        <f>SUMIF(MatchScoutingData!$G$2:$G$1000, $A24, MatchScoutingData!I$2:I$1000) * 3</f>
        <v>0</v>
      </c>
      <c r="P24" s="34">
        <f t="shared" si="6"/>
        <v>0</v>
      </c>
      <c r="Q24" s="34">
        <f t="shared" si="7"/>
        <v>0</v>
      </c>
      <c r="R24" s="33">
        <f>SUMIF(MatchScoutingData!$G$2:$G$1000, $A24, MatchScoutingData!P$2:P$1000)</f>
        <v>0</v>
      </c>
      <c r="S24" s="33">
        <f>SUMIF(MatchScoutingData!$G$2:$G$1000, $A24, MatchScoutingData!Q$2:Q$1000)</f>
        <v>0</v>
      </c>
      <c r="T24" s="33">
        <f>SUMIF(MatchScoutingData!$G$2:$G$1000, $A24, MatchScoutingData!R$2:R$1000)</f>
        <v>0</v>
      </c>
      <c r="U24" s="33">
        <f>SUMIF(MatchScoutingData!$G$2:$G$1000, $A24, MatchScoutingData!S$2:S$1000)</f>
        <v>0</v>
      </c>
      <c r="V24" s="33">
        <f>SUMIF(MatchScoutingData!$G$2:$G$1000, $A24, MatchScoutingData!T$2:T$1000)</f>
        <v>0</v>
      </c>
      <c r="W24" s="33">
        <f>SUMIF(MatchScoutingData!$G$2:$G$1000, $A24, MatchScoutingData!U$2:U$1000)</f>
        <v>0</v>
      </c>
      <c r="X24" s="33">
        <f t="shared" si="8"/>
        <v>0</v>
      </c>
      <c r="Y24" s="33">
        <f t="shared" si="9"/>
        <v>0</v>
      </c>
      <c r="Z24" s="33">
        <f t="shared" si="10"/>
        <v>0</v>
      </c>
      <c r="AA24" s="33">
        <f t="shared" si="11"/>
        <v>0</v>
      </c>
      <c r="AB24" s="33">
        <f t="shared" si="12"/>
        <v>0</v>
      </c>
      <c r="AC24" s="33">
        <f t="shared" si="13"/>
        <v>0</v>
      </c>
      <c r="AD24" s="35">
        <f t="shared" si="14"/>
        <v>0</v>
      </c>
      <c r="AE24" s="35">
        <f t="shared" si="15"/>
        <v>0</v>
      </c>
      <c r="AF24" s="33">
        <f>COUNTIFS(MatchScoutingData!$G$2:$G$1000, $A24, MatchScoutingData!$W$2:$W$1000, "p")</f>
        <v>0</v>
      </c>
      <c r="AG24" s="33">
        <f>COUNTIFS(MatchScoutingData!$G$2:$G$1000, $A24, MatchScoutingData!$W$2:$W$1000, "s")</f>
        <v>0</v>
      </c>
      <c r="AH24" s="33">
        <f>COUNTIFS(MatchScoutingData!$G$2:$G$1000, $A24, MatchScoutingData!$W$2:$W$1000, "d")</f>
        <v>0</v>
      </c>
      <c r="AI24" s="33">
        <f t="shared" si="16"/>
        <v>0</v>
      </c>
      <c r="AJ24" s="33">
        <f t="shared" si="17"/>
        <v>0</v>
      </c>
      <c r="AK24" s="33">
        <f t="shared" si="18"/>
        <v>0</v>
      </c>
      <c r="AL24" s="36">
        <f t="shared" si="19"/>
        <v>0</v>
      </c>
      <c r="AM24" s="36">
        <f t="shared" si="20"/>
        <v>0</v>
      </c>
      <c r="AN24" s="37">
        <f t="shared" si="21"/>
        <v>0</v>
      </c>
      <c r="AO24" s="37">
        <f t="shared" si="22"/>
        <v>0</v>
      </c>
    </row>
    <row r="25" spans="1:41" ht="16" x14ac:dyDescent="0.2">
      <c r="A25" s="32">
        <v>1591</v>
      </c>
      <c r="B25" s="33">
        <f>COUNTIF(MatchScoutingData!G$2:G$1000, $A25)</f>
        <v>0</v>
      </c>
      <c r="C25" s="33">
        <f>SUMIF(MatchScoutingData!$G$2:$G$1000, $A25, MatchScoutingData!J$2:J$1000)</f>
        <v>0</v>
      </c>
      <c r="D25" s="33">
        <f>SUMIF(MatchScoutingData!$G$2:$G$1000, $A25, MatchScoutingData!K$2:K$1000)</f>
        <v>0</v>
      </c>
      <c r="E25" s="33">
        <f>SUMIF(MatchScoutingData!$G$2:$G$1000, $A25, MatchScoutingData!L$2:L$1000)</f>
        <v>0</v>
      </c>
      <c r="F25" s="33">
        <f>SUMIF(MatchScoutingData!$G$2:$G$1000, $A25, MatchScoutingData!M$2:M$1000)</f>
        <v>0</v>
      </c>
      <c r="G25" s="33">
        <f>SUMIF(MatchScoutingData!$G$2:$G$1000, $A25, MatchScoutingData!N$2:N$1000)</f>
        <v>0</v>
      </c>
      <c r="H25" s="33">
        <f>SUMIF(MatchScoutingData!$G$2:$G$1000, $A25, MatchScoutingData!O$2:O$1000)</f>
        <v>0</v>
      </c>
      <c r="I25" s="33">
        <f t="shared" si="0"/>
        <v>0</v>
      </c>
      <c r="J25" s="33">
        <f t="shared" si="1"/>
        <v>0</v>
      </c>
      <c r="K25" s="33">
        <f t="shared" si="2"/>
        <v>0</v>
      </c>
      <c r="L25" s="33">
        <f t="shared" si="3"/>
        <v>0</v>
      </c>
      <c r="M25" s="33">
        <f t="shared" si="4"/>
        <v>0</v>
      </c>
      <c r="N25" s="33">
        <f t="shared" si="5"/>
        <v>0</v>
      </c>
      <c r="O25" s="33">
        <f>SUMIF(MatchScoutingData!$G$2:$G$1000, $A25, MatchScoutingData!I$2:I$1000) * 3</f>
        <v>0</v>
      </c>
      <c r="P25" s="34">
        <f t="shared" si="6"/>
        <v>0</v>
      </c>
      <c r="Q25" s="34">
        <f t="shared" si="7"/>
        <v>0</v>
      </c>
      <c r="R25" s="33">
        <f>SUMIF(MatchScoutingData!$G$2:$G$1000, $A25, MatchScoutingData!P$2:P$1000)</f>
        <v>0</v>
      </c>
      <c r="S25" s="33">
        <f>SUMIF(MatchScoutingData!$G$2:$G$1000, $A25, MatchScoutingData!Q$2:Q$1000)</f>
        <v>0</v>
      </c>
      <c r="T25" s="33">
        <f>SUMIF(MatchScoutingData!$G$2:$G$1000, $A25, MatchScoutingData!R$2:R$1000)</f>
        <v>0</v>
      </c>
      <c r="U25" s="33">
        <f>SUMIF(MatchScoutingData!$G$2:$G$1000, $A25, MatchScoutingData!S$2:S$1000)</f>
        <v>0</v>
      </c>
      <c r="V25" s="33">
        <f>SUMIF(MatchScoutingData!$G$2:$G$1000, $A25, MatchScoutingData!T$2:T$1000)</f>
        <v>0</v>
      </c>
      <c r="W25" s="33">
        <f>SUMIF(MatchScoutingData!$G$2:$G$1000, $A25, MatchScoutingData!U$2:U$1000)</f>
        <v>0</v>
      </c>
      <c r="X25" s="33">
        <f t="shared" si="8"/>
        <v>0</v>
      </c>
      <c r="Y25" s="33">
        <f t="shared" si="9"/>
        <v>0</v>
      </c>
      <c r="Z25" s="33">
        <f t="shared" si="10"/>
        <v>0</v>
      </c>
      <c r="AA25" s="33">
        <f t="shared" si="11"/>
        <v>0</v>
      </c>
      <c r="AB25" s="33">
        <f t="shared" si="12"/>
        <v>0</v>
      </c>
      <c r="AC25" s="33">
        <f t="shared" si="13"/>
        <v>0</v>
      </c>
      <c r="AD25" s="35">
        <f t="shared" si="14"/>
        <v>0</v>
      </c>
      <c r="AE25" s="35">
        <f t="shared" si="15"/>
        <v>0</v>
      </c>
      <c r="AF25" s="33">
        <f>COUNTIFS(MatchScoutingData!$G$2:$G$1000, $A25, MatchScoutingData!$W$2:$W$1000, "p")</f>
        <v>0</v>
      </c>
      <c r="AG25" s="33">
        <f>COUNTIFS(MatchScoutingData!$G$2:$G$1000, $A25, MatchScoutingData!$W$2:$W$1000, "s")</f>
        <v>0</v>
      </c>
      <c r="AH25" s="33">
        <f>COUNTIFS(MatchScoutingData!$G$2:$G$1000, $A25, MatchScoutingData!$W$2:$W$1000, "d")</f>
        <v>0</v>
      </c>
      <c r="AI25" s="33">
        <f t="shared" si="16"/>
        <v>0</v>
      </c>
      <c r="AJ25" s="33">
        <f t="shared" si="17"/>
        <v>0</v>
      </c>
      <c r="AK25" s="33">
        <f t="shared" si="18"/>
        <v>0</v>
      </c>
      <c r="AL25" s="36">
        <f t="shared" si="19"/>
        <v>0</v>
      </c>
      <c r="AM25" s="36">
        <f t="shared" si="20"/>
        <v>0</v>
      </c>
      <c r="AN25" s="37">
        <f t="shared" si="21"/>
        <v>0</v>
      </c>
      <c r="AO25" s="37">
        <f t="shared" si="22"/>
        <v>0</v>
      </c>
    </row>
    <row r="26" spans="1:41" ht="16" x14ac:dyDescent="0.2">
      <c r="A26" s="32">
        <v>1787</v>
      </c>
      <c r="B26" s="33">
        <f>COUNTIF(MatchScoutingData!G$2:G$1000, $A26)</f>
        <v>0</v>
      </c>
      <c r="C26" s="33">
        <f>SUMIF(MatchScoutingData!$G$2:$G$1000, $A26, MatchScoutingData!J$2:J$1000)</f>
        <v>0</v>
      </c>
      <c r="D26" s="33">
        <f>SUMIF(MatchScoutingData!$G$2:$G$1000, $A26, MatchScoutingData!K$2:K$1000)</f>
        <v>0</v>
      </c>
      <c r="E26" s="33">
        <f>SUMIF(MatchScoutingData!$G$2:$G$1000, $A26, MatchScoutingData!L$2:L$1000)</f>
        <v>0</v>
      </c>
      <c r="F26" s="33">
        <f>SUMIF(MatchScoutingData!$G$2:$G$1000, $A26, MatchScoutingData!M$2:M$1000)</f>
        <v>0</v>
      </c>
      <c r="G26" s="33">
        <f>SUMIF(MatchScoutingData!$G$2:$G$1000, $A26, MatchScoutingData!N$2:N$1000)</f>
        <v>0</v>
      </c>
      <c r="H26" s="33">
        <f>SUMIF(MatchScoutingData!$G$2:$G$1000, $A26, MatchScoutingData!O$2:O$1000)</f>
        <v>0</v>
      </c>
      <c r="I26" s="33">
        <f t="shared" si="0"/>
        <v>0</v>
      </c>
      <c r="J26" s="33">
        <f t="shared" si="1"/>
        <v>0</v>
      </c>
      <c r="K26" s="33">
        <f t="shared" si="2"/>
        <v>0</v>
      </c>
      <c r="L26" s="33">
        <f t="shared" si="3"/>
        <v>0</v>
      </c>
      <c r="M26" s="33">
        <f t="shared" si="4"/>
        <v>0</v>
      </c>
      <c r="N26" s="33">
        <f t="shared" si="5"/>
        <v>0</v>
      </c>
      <c r="O26" s="33">
        <f>SUMIF(MatchScoutingData!$G$2:$G$1000, $A26, MatchScoutingData!I$2:I$1000) * 3</f>
        <v>0</v>
      </c>
      <c r="P26" s="34">
        <f t="shared" si="6"/>
        <v>0</v>
      </c>
      <c r="Q26" s="34">
        <f t="shared" si="7"/>
        <v>0</v>
      </c>
      <c r="R26" s="33">
        <f>SUMIF(MatchScoutingData!$G$2:$G$1000, $A26, MatchScoutingData!P$2:P$1000)</f>
        <v>0</v>
      </c>
      <c r="S26" s="33">
        <f>SUMIF(MatchScoutingData!$G$2:$G$1000, $A26, MatchScoutingData!Q$2:Q$1000)</f>
        <v>0</v>
      </c>
      <c r="T26" s="33">
        <f>SUMIF(MatchScoutingData!$G$2:$G$1000, $A26, MatchScoutingData!R$2:R$1000)</f>
        <v>0</v>
      </c>
      <c r="U26" s="33">
        <f>SUMIF(MatchScoutingData!$G$2:$G$1000, $A26, MatchScoutingData!S$2:S$1000)</f>
        <v>0</v>
      </c>
      <c r="V26" s="33">
        <f>SUMIF(MatchScoutingData!$G$2:$G$1000, $A26, MatchScoutingData!T$2:T$1000)</f>
        <v>0</v>
      </c>
      <c r="W26" s="33">
        <f>SUMIF(MatchScoutingData!$G$2:$G$1000, $A26, MatchScoutingData!U$2:U$1000)</f>
        <v>0</v>
      </c>
      <c r="X26" s="33">
        <f t="shared" si="8"/>
        <v>0</v>
      </c>
      <c r="Y26" s="33">
        <f t="shared" si="9"/>
        <v>0</v>
      </c>
      <c r="Z26" s="33">
        <f t="shared" si="10"/>
        <v>0</v>
      </c>
      <c r="AA26" s="33">
        <f t="shared" si="11"/>
        <v>0</v>
      </c>
      <c r="AB26" s="33">
        <f t="shared" si="12"/>
        <v>0</v>
      </c>
      <c r="AC26" s="33">
        <f t="shared" si="13"/>
        <v>0</v>
      </c>
      <c r="AD26" s="35">
        <f t="shared" si="14"/>
        <v>0</v>
      </c>
      <c r="AE26" s="35">
        <f t="shared" si="15"/>
        <v>0</v>
      </c>
      <c r="AF26" s="33">
        <f>COUNTIFS(MatchScoutingData!$G$2:$G$1000, $A26, MatchScoutingData!$W$2:$W$1000, "p")</f>
        <v>0</v>
      </c>
      <c r="AG26" s="33">
        <f>COUNTIFS(MatchScoutingData!$G$2:$G$1000, $A26, MatchScoutingData!$W$2:$W$1000, "s")</f>
        <v>0</v>
      </c>
      <c r="AH26" s="33">
        <f>COUNTIFS(MatchScoutingData!$G$2:$G$1000, $A26, MatchScoutingData!$W$2:$W$1000, "d")</f>
        <v>0</v>
      </c>
      <c r="AI26" s="33">
        <f t="shared" si="16"/>
        <v>0</v>
      </c>
      <c r="AJ26" s="33">
        <f t="shared" si="17"/>
        <v>0</v>
      </c>
      <c r="AK26" s="33">
        <f t="shared" si="18"/>
        <v>0</v>
      </c>
      <c r="AL26" s="36">
        <f t="shared" si="19"/>
        <v>0</v>
      </c>
      <c r="AM26" s="36">
        <f t="shared" si="20"/>
        <v>0</v>
      </c>
      <c r="AN26" s="37">
        <f t="shared" si="21"/>
        <v>0</v>
      </c>
      <c r="AO26" s="37">
        <f t="shared" si="22"/>
        <v>0</v>
      </c>
    </row>
    <row r="27" spans="1:41" ht="16" x14ac:dyDescent="0.2">
      <c r="A27" s="32">
        <v>2010</v>
      </c>
      <c r="B27" s="33">
        <f>COUNTIF(MatchScoutingData!G$2:G$1000, $A27)</f>
        <v>0</v>
      </c>
      <c r="C27" s="33">
        <f>SUMIF(MatchScoutingData!$G$2:$G$1000, $A27, MatchScoutingData!J$2:J$1000)</f>
        <v>0</v>
      </c>
      <c r="D27" s="33">
        <f>SUMIF(MatchScoutingData!$G$2:$G$1000, $A27, MatchScoutingData!K$2:K$1000)</f>
        <v>0</v>
      </c>
      <c r="E27" s="33">
        <f>SUMIF(MatchScoutingData!$G$2:$G$1000, $A27, MatchScoutingData!L$2:L$1000)</f>
        <v>0</v>
      </c>
      <c r="F27" s="33">
        <f>SUMIF(MatchScoutingData!$G$2:$G$1000, $A27, MatchScoutingData!M$2:M$1000)</f>
        <v>0</v>
      </c>
      <c r="G27" s="33">
        <f>SUMIF(MatchScoutingData!$G$2:$G$1000, $A27, MatchScoutingData!N$2:N$1000)</f>
        <v>0</v>
      </c>
      <c r="H27" s="33">
        <f>SUMIF(MatchScoutingData!$G$2:$G$1000, $A27, MatchScoutingData!O$2:O$1000)</f>
        <v>0</v>
      </c>
      <c r="I27" s="33">
        <f t="shared" si="0"/>
        <v>0</v>
      </c>
      <c r="J27" s="33">
        <f t="shared" si="1"/>
        <v>0</v>
      </c>
      <c r="K27" s="33">
        <f t="shared" si="2"/>
        <v>0</v>
      </c>
      <c r="L27" s="33">
        <f t="shared" si="3"/>
        <v>0</v>
      </c>
      <c r="M27" s="33">
        <f t="shared" si="4"/>
        <v>0</v>
      </c>
      <c r="N27" s="33">
        <f t="shared" si="5"/>
        <v>0</v>
      </c>
      <c r="O27" s="33">
        <f>SUMIF(MatchScoutingData!$G$2:$G$1000, $A27, MatchScoutingData!I$2:I$1000) * 3</f>
        <v>0</v>
      </c>
      <c r="P27" s="34">
        <f t="shared" si="6"/>
        <v>0</v>
      </c>
      <c r="Q27" s="34">
        <f t="shared" si="7"/>
        <v>0</v>
      </c>
      <c r="R27" s="33">
        <f>SUMIF(MatchScoutingData!$G$2:$G$1000, $A27, MatchScoutingData!P$2:P$1000)</f>
        <v>0</v>
      </c>
      <c r="S27" s="33">
        <f>SUMIF(MatchScoutingData!$G$2:$G$1000, $A27, MatchScoutingData!Q$2:Q$1000)</f>
        <v>0</v>
      </c>
      <c r="T27" s="33">
        <f>SUMIF(MatchScoutingData!$G$2:$G$1000, $A27, MatchScoutingData!R$2:R$1000)</f>
        <v>0</v>
      </c>
      <c r="U27" s="33">
        <f>SUMIF(MatchScoutingData!$G$2:$G$1000, $A27, MatchScoutingData!S$2:S$1000)</f>
        <v>0</v>
      </c>
      <c r="V27" s="33">
        <f>SUMIF(MatchScoutingData!$G$2:$G$1000, $A27, MatchScoutingData!T$2:T$1000)</f>
        <v>0</v>
      </c>
      <c r="W27" s="33">
        <f>SUMIF(MatchScoutingData!$G$2:$G$1000, $A27, MatchScoutingData!U$2:U$1000)</f>
        <v>0</v>
      </c>
      <c r="X27" s="33">
        <f t="shared" si="8"/>
        <v>0</v>
      </c>
      <c r="Y27" s="33">
        <f t="shared" si="9"/>
        <v>0</v>
      </c>
      <c r="Z27" s="33">
        <f t="shared" si="10"/>
        <v>0</v>
      </c>
      <c r="AA27" s="33">
        <f t="shared" si="11"/>
        <v>0</v>
      </c>
      <c r="AB27" s="33">
        <f t="shared" si="12"/>
        <v>0</v>
      </c>
      <c r="AC27" s="33">
        <f t="shared" si="13"/>
        <v>0</v>
      </c>
      <c r="AD27" s="35">
        <f t="shared" si="14"/>
        <v>0</v>
      </c>
      <c r="AE27" s="35">
        <f t="shared" si="15"/>
        <v>0</v>
      </c>
      <c r="AF27" s="33">
        <f>COUNTIFS(MatchScoutingData!$G$2:$G$1000, $A27, MatchScoutingData!$W$2:$W$1000, "p")</f>
        <v>0</v>
      </c>
      <c r="AG27" s="33">
        <f>COUNTIFS(MatchScoutingData!$G$2:$G$1000, $A27, MatchScoutingData!$W$2:$W$1000, "s")</f>
        <v>0</v>
      </c>
      <c r="AH27" s="33">
        <f>COUNTIFS(MatchScoutingData!$G$2:$G$1000, $A27, MatchScoutingData!$W$2:$W$1000, "d")</f>
        <v>0</v>
      </c>
      <c r="AI27" s="33">
        <f t="shared" si="16"/>
        <v>0</v>
      </c>
      <c r="AJ27" s="33">
        <f t="shared" si="17"/>
        <v>0</v>
      </c>
      <c r="AK27" s="33">
        <f t="shared" si="18"/>
        <v>0</v>
      </c>
      <c r="AL27" s="36">
        <f t="shared" si="19"/>
        <v>0</v>
      </c>
      <c r="AM27" s="36">
        <f t="shared" si="20"/>
        <v>0</v>
      </c>
      <c r="AN27" s="37">
        <f t="shared" si="21"/>
        <v>0</v>
      </c>
      <c r="AO27" s="37">
        <f t="shared" si="22"/>
        <v>0</v>
      </c>
    </row>
    <row r="28" spans="1:41" ht="16" x14ac:dyDescent="0.2">
      <c r="A28" s="32">
        <v>2228</v>
      </c>
      <c r="B28" s="33">
        <f>COUNTIF(MatchScoutingData!G$2:G$1000, $A28)</f>
        <v>0</v>
      </c>
      <c r="C28" s="33">
        <f>SUMIF(MatchScoutingData!$G$2:$G$1000, $A28, MatchScoutingData!J$2:J$1000)</f>
        <v>0</v>
      </c>
      <c r="D28" s="33">
        <f>SUMIF(MatchScoutingData!$G$2:$G$1000, $A28, MatchScoutingData!K$2:K$1000)</f>
        <v>0</v>
      </c>
      <c r="E28" s="33">
        <f>SUMIF(MatchScoutingData!$G$2:$G$1000, $A28, MatchScoutingData!L$2:L$1000)</f>
        <v>0</v>
      </c>
      <c r="F28" s="33">
        <f>SUMIF(MatchScoutingData!$G$2:$G$1000, $A28, MatchScoutingData!M$2:M$1000)</f>
        <v>0</v>
      </c>
      <c r="G28" s="33">
        <f>SUMIF(MatchScoutingData!$G$2:$G$1000, $A28, MatchScoutingData!N$2:N$1000)</f>
        <v>0</v>
      </c>
      <c r="H28" s="33">
        <f>SUMIF(MatchScoutingData!$G$2:$G$1000, $A28, MatchScoutingData!O$2:O$1000)</f>
        <v>0</v>
      </c>
      <c r="I28" s="33">
        <f t="shared" si="0"/>
        <v>0</v>
      </c>
      <c r="J28" s="33">
        <f t="shared" si="1"/>
        <v>0</v>
      </c>
      <c r="K28" s="33">
        <f t="shared" si="2"/>
        <v>0</v>
      </c>
      <c r="L28" s="33">
        <f t="shared" si="3"/>
        <v>0</v>
      </c>
      <c r="M28" s="33">
        <f t="shared" si="4"/>
        <v>0</v>
      </c>
      <c r="N28" s="33">
        <f t="shared" si="5"/>
        <v>0</v>
      </c>
      <c r="O28" s="33">
        <f>SUMIF(MatchScoutingData!$G$2:$G$1000, $A28, MatchScoutingData!I$2:I$1000) * 3</f>
        <v>0</v>
      </c>
      <c r="P28" s="34">
        <f t="shared" si="6"/>
        <v>0</v>
      </c>
      <c r="Q28" s="34">
        <f t="shared" si="7"/>
        <v>0</v>
      </c>
      <c r="R28" s="33">
        <f>SUMIF(MatchScoutingData!$G$2:$G$1000, $A28, MatchScoutingData!P$2:P$1000)</f>
        <v>0</v>
      </c>
      <c r="S28" s="33">
        <f>SUMIF(MatchScoutingData!$G$2:$G$1000, $A28, MatchScoutingData!Q$2:Q$1000)</f>
        <v>0</v>
      </c>
      <c r="T28" s="33">
        <f>SUMIF(MatchScoutingData!$G$2:$G$1000, $A28, MatchScoutingData!R$2:R$1000)</f>
        <v>0</v>
      </c>
      <c r="U28" s="33">
        <f>SUMIF(MatchScoutingData!$G$2:$G$1000, $A28, MatchScoutingData!S$2:S$1000)</f>
        <v>0</v>
      </c>
      <c r="V28" s="33">
        <f>SUMIF(MatchScoutingData!$G$2:$G$1000, $A28, MatchScoutingData!T$2:T$1000)</f>
        <v>0</v>
      </c>
      <c r="W28" s="33">
        <f>SUMIF(MatchScoutingData!$G$2:$G$1000, $A28, MatchScoutingData!U$2:U$1000)</f>
        <v>0</v>
      </c>
      <c r="X28" s="33">
        <f t="shared" si="8"/>
        <v>0</v>
      </c>
      <c r="Y28" s="33">
        <f t="shared" si="9"/>
        <v>0</v>
      </c>
      <c r="Z28" s="33">
        <f t="shared" si="10"/>
        <v>0</v>
      </c>
      <c r="AA28" s="33">
        <f t="shared" si="11"/>
        <v>0</v>
      </c>
      <c r="AB28" s="33">
        <f t="shared" si="12"/>
        <v>0</v>
      </c>
      <c r="AC28" s="33">
        <f t="shared" si="13"/>
        <v>0</v>
      </c>
      <c r="AD28" s="35">
        <f t="shared" si="14"/>
        <v>0</v>
      </c>
      <c r="AE28" s="35">
        <f t="shared" si="15"/>
        <v>0</v>
      </c>
      <c r="AF28" s="33">
        <f>COUNTIFS(MatchScoutingData!$G$2:$G$1000, $A28, MatchScoutingData!$W$2:$W$1000, "p")</f>
        <v>0</v>
      </c>
      <c r="AG28" s="33">
        <f>COUNTIFS(MatchScoutingData!$G$2:$G$1000, $A28, MatchScoutingData!$W$2:$W$1000, "s")</f>
        <v>0</v>
      </c>
      <c r="AH28" s="33">
        <f>COUNTIFS(MatchScoutingData!$G$2:$G$1000, $A28, MatchScoutingData!$W$2:$W$1000, "d")</f>
        <v>0</v>
      </c>
      <c r="AI28" s="33">
        <f t="shared" si="16"/>
        <v>0</v>
      </c>
      <c r="AJ28" s="33">
        <f t="shared" si="17"/>
        <v>0</v>
      </c>
      <c r="AK28" s="33">
        <f t="shared" si="18"/>
        <v>0</v>
      </c>
      <c r="AL28" s="36">
        <f t="shared" si="19"/>
        <v>0</v>
      </c>
      <c r="AM28" s="36">
        <f t="shared" si="20"/>
        <v>0</v>
      </c>
      <c r="AN28" s="37">
        <f t="shared" si="21"/>
        <v>0</v>
      </c>
      <c r="AO28" s="37">
        <f t="shared" si="22"/>
        <v>0</v>
      </c>
    </row>
    <row r="29" spans="1:41" ht="16" x14ac:dyDescent="0.2">
      <c r="A29" s="32">
        <v>2252</v>
      </c>
      <c r="B29" s="33">
        <f>COUNTIF(MatchScoutingData!G$2:G$1000, $A29)</f>
        <v>0</v>
      </c>
      <c r="C29" s="33">
        <f>SUMIF(MatchScoutingData!$G$2:$G$1000, $A29, MatchScoutingData!J$2:J$1000)</f>
        <v>0</v>
      </c>
      <c r="D29" s="33">
        <f>SUMIF(MatchScoutingData!$G$2:$G$1000, $A29, MatchScoutingData!K$2:K$1000)</f>
        <v>0</v>
      </c>
      <c r="E29" s="33">
        <f>SUMIF(MatchScoutingData!$G$2:$G$1000, $A29, MatchScoutingData!L$2:L$1000)</f>
        <v>0</v>
      </c>
      <c r="F29" s="33">
        <f>SUMIF(MatchScoutingData!$G$2:$G$1000, $A29, MatchScoutingData!M$2:M$1000)</f>
        <v>0</v>
      </c>
      <c r="G29" s="33">
        <f>SUMIF(MatchScoutingData!$G$2:$G$1000, $A29, MatchScoutingData!N$2:N$1000)</f>
        <v>0</v>
      </c>
      <c r="H29" s="33">
        <f>SUMIF(MatchScoutingData!$G$2:$G$1000, $A29, MatchScoutingData!O$2:O$1000)</f>
        <v>0</v>
      </c>
      <c r="I29" s="33">
        <f t="shared" si="0"/>
        <v>0</v>
      </c>
      <c r="J29" s="33">
        <f t="shared" si="1"/>
        <v>0</v>
      </c>
      <c r="K29" s="33">
        <f t="shared" si="2"/>
        <v>0</v>
      </c>
      <c r="L29" s="33">
        <f t="shared" si="3"/>
        <v>0</v>
      </c>
      <c r="M29" s="33">
        <f t="shared" si="4"/>
        <v>0</v>
      </c>
      <c r="N29" s="33">
        <f t="shared" si="5"/>
        <v>0</v>
      </c>
      <c r="O29" s="33">
        <f>SUMIF(MatchScoutingData!$G$2:$G$1000, $A29, MatchScoutingData!I$2:I$1000) * 3</f>
        <v>0</v>
      </c>
      <c r="P29" s="34">
        <f t="shared" si="6"/>
        <v>0</v>
      </c>
      <c r="Q29" s="34">
        <f t="shared" si="7"/>
        <v>0</v>
      </c>
      <c r="R29" s="33">
        <f>SUMIF(MatchScoutingData!$G$2:$G$1000, $A29, MatchScoutingData!P$2:P$1000)</f>
        <v>0</v>
      </c>
      <c r="S29" s="33">
        <f>SUMIF(MatchScoutingData!$G$2:$G$1000, $A29, MatchScoutingData!Q$2:Q$1000)</f>
        <v>0</v>
      </c>
      <c r="T29" s="33">
        <f>SUMIF(MatchScoutingData!$G$2:$G$1000, $A29, MatchScoutingData!R$2:R$1000)</f>
        <v>0</v>
      </c>
      <c r="U29" s="33">
        <f>SUMIF(MatchScoutingData!$G$2:$G$1000, $A29, MatchScoutingData!S$2:S$1000)</f>
        <v>0</v>
      </c>
      <c r="V29" s="33">
        <f>SUMIF(MatchScoutingData!$G$2:$G$1000, $A29, MatchScoutingData!T$2:T$1000)</f>
        <v>0</v>
      </c>
      <c r="W29" s="33">
        <f>SUMIF(MatchScoutingData!$G$2:$G$1000, $A29, MatchScoutingData!U$2:U$1000)</f>
        <v>0</v>
      </c>
      <c r="X29" s="33">
        <f t="shared" si="8"/>
        <v>0</v>
      </c>
      <c r="Y29" s="33">
        <f t="shared" si="9"/>
        <v>0</v>
      </c>
      <c r="Z29" s="33">
        <f t="shared" si="10"/>
        <v>0</v>
      </c>
      <c r="AA29" s="33">
        <f t="shared" si="11"/>
        <v>0</v>
      </c>
      <c r="AB29" s="33">
        <f t="shared" si="12"/>
        <v>0</v>
      </c>
      <c r="AC29" s="33">
        <f t="shared" si="13"/>
        <v>0</v>
      </c>
      <c r="AD29" s="35">
        <f t="shared" si="14"/>
        <v>0</v>
      </c>
      <c r="AE29" s="35">
        <f t="shared" si="15"/>
        <v>0</v>
      </c>
      <c r="AF29" s="33">
        <f>COUNTIFS(MatchScoutingData!$G$2:$G$1000, $A29, MatchScoutingData!$W$2:$W$1000, "p")</f>
        <v>0</v>
      </c>
      <c r="AG29" s="33">
        <f>COUNTIFS(MatchScoutingData!$G$2:$G$1000, $A29, MatchScoutingData!$W$2:$W$1000, "s")</f>
        <v>0</v>
      </c>
      <c r="AH29" s="33">
        <f>COUNTIFS(MatchScoutingData!$G$2:$G$1000, $A29, MatchScoutingData!$W$2:$W$1000, "d")</f>
        <v>0</v>
      </c>
      <c r="AI29" s="33">
        <f t="shared" si="16"/>
        <v>0</v>
      </c>
      <c r="AJ29" s="33">
        <f t="shared" si="17"/>
        <v>0</v>
      </c>
      <c r="AK29" s="33">
        <f t="shared" si="18"/>
        <v>0</v>
      </c>
      <c r="AL29" s="36">
        <f t="shared" si="19"/>
        <v>0</v>
      </c>
      <c r="AM29" s="36">
        <f t="shared" si="20"/>
        <v>0</v>
      </c>
      <c r="AN29" s="37">
        <f t="shared" si="21"/>
        <v>0</v>
      </c>
      <c r="AO29" s="37">
        <f t="shared" si="22"/>
        <v>0</v>
      </c>
    </row>
    <row r="30" spans="1:41" ht="16" x14ac:dyDescent="0.2">
      <c r="A30" s="32">
        <v>2340</v>
      </c>
      <c r="B30" s="33">
        <f>COUNTIF(MatchScoutingData!G$2:G$1000, $A30)</f>
        <v>0</v>
      </c>
      <c r="C30" s="33">
        <f>SUMIF(MatchScoutingData!$G$2:$G$1000, $A30, MatchScoutingData!J$2:J$1000)</f>
        <v>0</v>
      </c>
      <c r="D30" s="33">
        <f>SUMIF(MatchScoutingData!$G$2:$G$1000, $A30, MatchScoutingData!K$2:K$1000)</f>
        <v>0</v>
      </c>
      <c r="E30" s="33">
        <f>SUMIF(MatchScoutingData!$G$2:$G$1000, $A30, MatchScoutingData!L$2:L$1000)</f>
        <v>0</v>
      </c>
      <c r="F30" s="33">
        <f>SUMIF(MatchScoutingData!$G$2:$G$1000, $A30, MatchScoutingData!M$2:M$1000)</f>
        <v>0</v>
      </c>
      <c r="G30" s="33">
        <f>SUMIF(MatchScoutingData!$G$2:$G$1000, $A30, MatchScoutingData!N$2:N$1000)</f>
        <v>0</v>
      </c>
      <c r="H30" s="33">
        <f>SUMIF(MatchScoutingData!$G$2:$G$1000, $A30, MatchScoutingData!O$2:O$1000)</f>
        <v>0</v>
      </c>
      <c r="I30" s="33">
        <f t="shared" si="0"/>
        <v>0</v>
      </c>
      <c r="J30" s="33">
        <f t="shared" si="1"/>
        <v>0</v>
      </c>
      <c r="K30" s="33">
        <f t="shared" si="2"/>
        <v>0</v>
      </c>
      <c r="L30" s="33">
        <f t="shared" si="3"/>
        <v>0</v>
      </c>
      <c r="M30" s="33">
        <f t="shared" si="4"/>
        <v>0</v>
      </c>
      <c r="N30" s="33">
        <f t="shared" si="5"/>
        <v>0</v>
      </c>
      <c r="O30" s="33">
        <f>SUMIF(MatchScoutingData!$G$2:$G$1000, $A30, MatchScoutingData!I$2:I$1000) * 3</f>
        <v>0</v>
      </c>
      <c r="P30" s="34">
        <f t="shared" si="6"/>
        <v>0</v>
      </c>
      <c r="Q30" s="34">
        <f t="shared" si="7"/>
        <v>0</v>
      </c>
      <c r="R30" s="33">
        <f>SUMIF(MatchScoutingData!$G$2:$G$1000, $A30, MatchScoutingData!P$2:P$1000)</f>
        <v>0</v>
      </c>
      <c r="S30" s="33">
        <f>SUMIF(MatchScoutingData!$G$2:$G$1000, $A30, MatchScoutingData!Q$2:Q$1000)</f>
        <v>0</v>
      </c>
      <c r="T30" s="33">
        <f>SUMIF(MatchScoutingData!$G$2:$G$1000, $A30, MatchScoutingData!R$2:R$1000)</f>
        <v>0</v>
      </c>
      <c r="U30" s="33">
        <f>SUMIF(MatchScoutingData!$G$2:$G$1000, $A30, MatchScoutingData!S$2:S$1000)</f>
        <v>0</v>
      </c>
      <c r="V30" s="33">
        <f>SUMIF(MatchScoutingData!$G$2:$G$1000, $A30, MatchScoutingData!T$2:T$1000)</f>
        <v>0</v>
      </c>
      <c r="W30" s="33">
        <f>SUMIF(MatchScoutingData!$G$2:$G$1000, $A30, MatchScoutingData!U$2:U$1000)</f>
        <v>0</v>
      </c>
      <c r="X30" s="33">
        <f t="shared" si="8"/>
        <v>0</v>
      </c>
      <c r="Y30" s="33">
        <f t="shared" si="9"/>
        <v>0</v>
      </c>
      <c r="Z30" s="33">
        <f t="shared" si="10"/>
        <v>0</v>
      </c>
      <c r="AA30" s="33">
        <f t="shared" si="11"/>
        <v>0</v>
      </c>
      <c r="AB30" s="33">
        <f t="shared" si="12"/>
        <v>0</v>
      </c>
      <c r="AC30" s="33">
        <f t="shared" si="13"/>
        <v>0</v>
      </c>
      <c r="AD30" s="35">
        <f t="shared" si="14"/>
        <v>0</v>
      </c>
      <c r="AE30" s="35">
        <f t="shared" si="15"/>
        <v>0</v>
      </c>
      <c r="AF30" s="33">
        <f>COUNTIFS(MatchScoutingData!$G$2:$G$1000, $A30, MatchScoutingData!$W$2:$W$1000, "p")</f>
        <v>0</v>
      </c>
      <c r="AG30" s="33">
        <f>COUNTIFS(MatchScoutingData!$G$2:$G$1000, $A30, MatchScoutingData!$W$2:$W$1000, "s")</f>
        <v>0</v>
      </c>
      <c r="AH30" s="33">
        <f>COUNTIFS(MatchScoutingData!$G$2:$G$1000, $A30, MatchScoutingData!$W$2:$W$1000, "d")</f>
        <v>0</v>
      </c>
      <c r="AI30" s="33">
        <f t="shared" si="16"/>
        <v>0</v>
      </c>
      <c r="AJ30" s="33">
        <f t="shared" si="17"/>
        <v>0</v>
      </c>
      <c r="AK30" s="33">
        <f t="shared" si="18"/>
        <v>0</v>
      </c>
      <c r="AL30" s="36">
        <f t="shared" si="19"/>
        <v>0</v>
      </c>
      <c r="AM30" s="36">
        <f t="shared" si="20"/>
        <v>0</v>
      </c>
      <c r="AN30" s="37">
        <f t="shared" si="21"/>
        <v>0</v>
      </c>
      <c r="AO30" s="37">
        <f t="shared" si="22"/>
        <v>0</v>
      </c>
    </row>
    <row r="31" spans="1:41" ht="16" x14ac:dyDescent="0.2">
      <c r="A31" s="32">
        <v>2614</v>
      </c>
      <c r="B31" s="33">
        <f>COUNTIF(MatchScoutingData!G$2:G$1000, $A31)</f>
        <v>0</v>
      </c>
      <c r="C31" s="33">
        <f>SUMIF(MatchScoutingData!$G$2:$G$1000, $A31, MatchScoutingData!J$2:J$1000)</f>
        <v>0</v>
      </c>
      <c r="D31" s="33">
        <f>SUMIF(MatchScoutingData!$G$2:$G$1000, $A31, MatchScoutingData!K$2:K$1000)</f>
        <v>0</v>
      </c>
      <c r="E31" s="33">
        <f>SUMIF(MatchScoutingData!$G$2:$G$1000, $A31, MatchScoutingData!L$2:L$1000)</f>
        <v>0</v>
      </c>
      <c r="F31" s="33">
        <f>SUMIF(MatchScoutingData!$G$2:$G$1000, $A31, MatchScoutingData!M$2:M$1000)</f>
        <v>0</v>
      </c>
      <c r="G31" s="33">
        <f>SUMIF(MatchScoutingData!$G$2:$G$1000, $A31, MatchScoutingData!N$2:N$1000)</f>
        <v>0</v>
      </c>
      <c r="H31" s="33">
        <f>SUMIF(MatchScoutingData!$G$2:$G$1000, $A31, MatchScoutingData!O$2:O$1000)</f>
        <v>0</v>
      </c>
      <c r="I31" s="33">
        <f t="shared" si="0"/>
        <v>0</v>
      </c>
      <c r="J31" s="33">
        <f t="shared" si="1"/>
        <v>0</v>
      </c>
      <c r="K31" s="33">
        <f t="shared" si="2"/>
        <v>0</v>
      </c>
      <c r="L31" s="33">
        <f t="shared" si="3"/>
        <v>0</v>
      </c>
      <c r="M31" s="33">
        <f t="shared" si="4"/>
        <v>0</v>
      </c>
      <c r="N31" s="33">
        <f t="shared" si="5"/>
        <v>0</v>
      </c>
      <c r="O31" s="33">
        <f>SUMIF(MatchScoutingData!$G$2:$G$1000, $A31, MatchScoutingData!I$2:I$1000) * 3</f>
        <v>0</v>
      </c>
      <c r="P31" s="34">
        <f t="shared" si="6"/>
        <v>0</v>
      </c>
      <c r="Q31" s="34">
        <f t="shared" si="7"/>
        <v>0</v>
      </c>
      <c r="R31" s="33">
        <f>SUMIF(MatchScoutingData!$G$2:$G$1000, $A31, MatchScoutingData!P$2:P$1000)</f>
        <v>0</v>
      </c>
      <c r="S31" s="33">
        <f>SUMIF(MatchScoutingData!$G$2:$G$1000, $A31, MatchScoutingData!Q$2:Q$1000)</f>
        <v>0</v>
      </c>
      <c r="T31" s="33">
        <f>SUMIF(MatchScoutingData!$G$2:$G$1000, $A31, MatchScoutingData!R$2:R$1000)</f>
        <v>0</v>
      </c>
      <c r="U31" s="33">
        <f>SUMIF(MatchScoutingData!$G$2:$G$1000, $A31, MatchScoutingData!S$2:S$1000)</f>
        <v>0</v>
      </c>
      <c r="V31" s="33">
        <f>SUMIF(MatchScoutingData!$G$2:$G$1000, $A31, MatchScoutingData!T$2:T$1000)</f>
        <v>0</v>
      </c>
      <c r="W31" s="33">
        <f>SUMIF(MatchScoutingData!$G$2:$G$1000, $A31, MatchScoutingData!U$2:U$1000)</f>
        <v>0</v>
      </c>
      <c r="X31" s="33">
        <f t="shared" si="8"/>
        <v>0</v>
      </c>
      <c r="Y31" s="33">
        <f t="shared" si="9"/>
        <v>0</v>
      </c>
      <c r="Z31" s="33">
        <f t="shared" si="10"/>
        <v>0</v>
      </c>
      <c r="AA31" s="33">
        <f t="shared" si="11"/>
        <v>0</v>
      </c>
      <c r="AB31" s="33">
        <f t="shared" si="12"/>
        <v>0</v>
      </c>
      <c r="AC31" s="33">
        <f t="shared" si="13"/>
        <v>0</v>
      </c>
      <c r="AD31" s="35">
        <f t="shared" si="14"/>
        <v>0</v>
      </c>
      <c r="AE31" s="35">
        <f t="shared" si="15"/>
        <v>0</v>
      </c>
      <c r="AF31" s="33">
        <f>COUNTIFS(MatchScoutingData!$G$2:$G$1000, $A31, MatchScoutingData!$W$2:$W$1000, "p")</f>
        <v>0</v>
      </c>
      <c r="AG31" s="33">
        <f>COUNTIFS(MatchScoutingData!$G$2:$G$1000, $A31, MatchScoutingData!$W$2:$W$1000, "s")</f>
        <v>0</v>
      </c>
      <c r="AH31" s="33">
        <f>COUNTIFS(MatchScoutingData!$G$2:$G$1000, $A31, MatchScoutingData!$W$2:$W$1000, "d")</f>
        <v>0</v>
      </c>
      <c r="AI31" s="33">
        <f t="shared" si="16"/>
        <v>0</v>
      </c>
      <c r="AJ31" s="33">
        <f t="shared" si="17"/>
        <v>0</v>
      </c>
      <c r="AK31" s="33">
        <f t="shared" si="18"/>
        <v>0</v>
      </c>
      <c r="AL31" s="36">
        <f t="shared" si="19"/>
        <v>0</v>
      </c>
      <c r="AM31" s="36">
        <f t="shared" si="20"/>
        <v>0</v>
      </c>
      <c r="AN31" s="37">
        <f t="shared" si="21"/>
        <v>0</v>
      </c>
      <c r="AO31" s="37">
        <f t="shared" si="22"/>
        <v>0</v>
      </c>
    </row>
    <row r="32" spans="1:41" ht="16" x14ac:dyDescent="0.2">
      <c r="A32" s="32">
        <v>2791</v>
      </c>
      <c r="B32" s="33">
        <f>COUNTIF(MatchScoutingData!G$2:G$1000, $A32)</f>
        <v>0</v>
      </c>
      <c r="C32" s="33">
        <f>SUMIF(MatchScoutingData!$G$2:$G$1000, $A32, MatchScoutingData!J$2:J$1000)</f>
        <v>0</v>
      </c>
      <c r="D32" s="33">
        <f>SUMIF(MatchScoutingData!$G$2:$G$1000, $A32, MatchScoutingData!K$2:K$1000)</f>
        <v>0</v>
      </c>
      <c r="E32" s="33">
        <f>SUMIF(MatchScoutingData!$G$2:$G$1000, $A32, MatchScoutingData!L$2:L$1000)</f>
        <v>0</v>
      </c>
      <c r="F32" s="33">
        <f>SUMIF(MatchScoutingData!$G$2:$G$1000, $A32, MatchScoutingData!M$2:M$1000)</f>
        <v>0</v>
      </c>
      <c r="G32" s="33">
        <f>SUMIF(MatchScoutingData!$G$2:$G$1000, $A32, MatchScoutingData!N$2:N$1000)</f>
        <v>0</v>
      </c>
      <c r="H32" s="33">
        <f>SUMIF(MatchScoutingData!$G$2:$G$1000, $A32, MatchScoutingData!O$2:O$1000)</f>
        <v>0</v>
      </c>
      <c r="I32" s="33">
        <f t="shared" si="0"/>
        <v>0</v>
      </c>
      <c r="J32" s="33">
        <f t="shared" si="1"/>
        <v>0</v>
      </c>
      <c r="K32" s="33">
        <f t="shared" si="2"/>
        <v>0</v>
      </c>
      <c r="L32" s="33">
        <f t="shared" si="3"/>
        <v>0</v>
      </c>
      <c r="M32" s="33">
        <f t="shared" si="4"/>
        <v>0</v>
      </c>
      <c r="N32" s="33">
        <f t="shared" si="5"/>
        <v>0</v>
      </c>
      <c r="O32" s="33">
        <f>SUMIF(MatchScoutingData!$G$2:$G$1000, $A32, MatchScoutingData!I$2:I$1000) * 3</f>
        <v>0</v>
      </c>
      <c r="P32" s="34">
        <f t="shared" si="6"/>
        <v>0</v>
      </c>
      <c r="Q32" s="34">
        <f t="shared" si="7"/>
        <v>0</v>
      </c>
      <c r="R32" s="33">
        <f>SUMIF(MatchScoutingData!$G$2:$G$1000, $A32, MatchScoutingData!P$2:P$1000)</f>
        <v>0</v>
      </c>
      <c r="S32" s="33">
        <f>SUMIF(MatchScoutingData!$G$2:$G$1000, $A32, MatchScoutingData!Q$2:Q$1000)</f>
        <v>0</v>
      </c>
      <c r="T32" s="33">
        <f>SUMIF(MatchScoutingData!$G$2:$G$1000, $A32, MatchScoutingData!R$2:R$1000)</f>
        <v>0</v>
      </c>
      <c r="U32" s="33">
        <f>SUMIF(MatchScoutingData!$G$2:$G$1000, $A32, MatchScoutingData!S$2:S$1000)</f>
        <v>0</v>
      </c>
      <c r="V32" s="33">
        <f>SUMIF(MatchScoutingData!$G$2:$G$1000, $A32, MatchScoutingData!T$2:T$1000)</f>
        <v>0</v>
      </c>
      <c r="W32" s="33">
        <f>SUMIF(MatchScoutingData!$G$2:$G$1000, $A32, MatchScoutingData!U$2:U$1000)</f>
        <v>0</v>
      </c>
      <c r="X32" s="33">
        <f t="shared" si="8"/>
        <v>0</v>
      </c>
      <c r="Y32" s="33">
        <f t="shared" si="9"/>
        <v>0</v>
      </c>
      <c r="Z32" s="33">
        <f t="shared" si="10"/>
        <v>0</v>
      </c>
      <c r="AA32" s="33">
        <f t="shared" si="11"/>
        <v>0</v>
      </c>
      <c r="AB32" s="33">
        <f t="shared" si="12"/>
        <v>0</v>
      </c>
      <c r="AC32" s="33">
        <f t="shared" si="13"/>
        <v>0</v>
      </c>
      <c r="AD32" s="35">
        <f t="shared" si="14"/>
        <v>0</v>
      </c>
      <c r="AE32" s="35">
        <f t="shared" si="15"/>
        <v>0</v>
      </c>
      <c r="AF32" s="33">
        <f>COUNTIFS(MatchScoutingData!$G$2:$G$1000, $A32, MatchScoutingData!$W$2:$W$1000, "p")</f>
        <v>0</v>
      </c>
      <c r="AG32" s="33">
        <f>COUNTIFS(MatchScoutingData!$G$2:$G$1000, $A32, MatchScoutingData!$W$2:$W$1000, "s")</f>
        <v>0</v>
      </c>
      <c r="AH32" s="33">
        <f>COUNTIFS(MatchScoutingData!$G$2:$G$1000, $A32, MatchScoutingData!$W$2:$W$1000, "d")</f>
        <v>0</v>
      </c>
      <c r="AI32" s="33">
        <f t="shared" si="16"/>
        <v>0</v>
      </c>
      <c r="AJ32" s="33">
        <f t="shared" si="17"/>
        <v>0</v>
      </c>
      <c r="AK32" s="33">
        <f t="shared" si="18"/>
        <v>0</v>
      </c>
      <c r="AL32" s="36">
        <f t="shared" si="19"/>
        <v>0</v>
      </c>
      <c r="AM32" s="36">
        <f t="shared" si="20"/>
        <v>0</v>
      </c>
      <c r="AN32" s="37">
        <f t="shared" si="21"/>
        <v>0</v>
      </c>
      <c r="AO32" s="37">
        <f t="shared" si="22"/>
        <v>0</v>
      </c>
    </row>
    <row r="33" spans="1:41" ht="16" x14ac:dyDescent="0.2">
      <c r="A33" s="32">
        <v>3003</v>
      </c>
      <c r="B33" s="33">
        <f>COUNTIF(MatchScoutingData!G$2:G$1000, $A33)</f>
        <v>0</v>
      </c>
      <c r="C33" s="33">
        <f>SUMIF(MatchScoutingData!$G$2:$G$1000, $A33, MatchScoutingData!J$2:J$1000)</f>
        <v>0</v>
      </c>
      <c r="D33" s="33">
        <f>SUMIF(MatchScoutingData!$G$2:$G$1000, $A33, MatchScoutingData!K$2:K$1000)</f>
        <v>0</v>
      </c>
      <c r="E33" s="33">
        <f>SUMIF(MatchScoutingData!$G$2:$G$1000, $A33, MatchScoutingData!L$2:L$1000)</f>
        <v>0</v>
      </c>
      <c r="F33" s="33">
        <f>SUMIF(MatchScoutingData!$G$2:$G$1000, $A33, MatchScoutingData!M$2:M$1000)</f>
        <v>0</v>
      </c>
      <c r="G33" s="33">
        <f>SUMIF(MatchScoutingData!$G$2:$G$1000, $A33, MatchScoutingData!N$2:N$1000)</f>
        <v>0</v>
      </c>
      <c r="H33" s="33">
        <f>SUMIF(MatchScoutingData!$G$2:$G$1000, $A33, MatchScoutingData!O$2:O$1000)</f>
        <v>0</v>
      </c>
      <c r="I33" s="33">
        <f t="shared" si="0"/>
        <v>0</v>
      </c>
      <c r="J33" s="33">
        <f t="shared" si="1"/>
        <v>0</v>
      </c>
      <c r="K33" s="33">
        <f t="shared" si="2"/>
        <v>0</v>
      </c>
      <c r="L33" s="33">
        <f t="shared" si="3"/>
        <v>0</v>
      </c>
      <c r="M33" s="33">
        <f t="shared" si="4"/>
        <v>0</v>
      </c>
      <c r="N33" s="33">
        <f t="shared" si="5"/>
        <v>0</v>
      </c>
      <c r="O33" s="33">
        <f>SUMIF(MatchScoutingData!$G$2:$G$1000, $A33, MatchScoutingData!I$2:I$1000) * 3</f>
        <v>0</v>
      </c>
      <c r="P33" s="34">
        <f t="shared" si="6"/>
        <v>0</v>
      </c>
      <c r="Q33" s="34">
        <f t="shared" si="7"/>
        <v>0</v>
      </c>
      <c r="R33" s="33">
        <f>SUMIF(MatchScoutingData!$G$2:$G$1000, $A33, MatchScoutingData!P$2:P$1000)</f>
        <v>0</v>
      </c>
      <c r="S33" s="33">
        <f>SUMIF(MatchScoutingData!$G$2:$G$1000, $A33, MatchScoutingData!Q$2:Q$1000)</f>
        <v>0</v>
      </c>
      <c r="T33" s="33">
        <f>SUMIF(MatchScoutingData!$G$2:$G$1000, $A33, MatchScoutingData!R$2:R$1000)</f>
        <v>0</v>
      </c>
      <c r="U33" s="33">
        <f>SUMIF(MatchScoutingData!$G$2:$G$1000, $A33, MatchScoutingData!S$2:S$1000)</f>
        <v>0</v>
      </c>
      <c r="V33" s="33">
        <f>SUMIF(MatchScoutingData!$G$2:$G$1000, $A33, MatchScoutingData!T$2:T$1000)</f>
        <v>0</v>
      </c>
      <c r="W33" s="33">
        <f>SUMIF(MatchScoutingData!$G$2:$G$1000, $A33, MatchScoutingData!U$2:U$1000)</f>
        <v>0</v>
      </c>
      <c r="X33" s="33">
        <f t="shared" si="8"/>
        <v>0</v>
      </c>
      <c r="Y33" s="33">
        <f t="shared" si="9"/>
        <v>0</v>
      </c>
      <c r="Z33" s="33">
        <f t="shared" si="10"/>
        <v>0</v>
      </c>
      <c r="AA33" s="33">
        <f t="shared" si="11"/>
        <v>0</v>
      </c>
      <c r="AB33" s="33">
        <f t="shared" si="12"/>
        <v>0</v>
      </c>
      <c r="AC33" s="33">
        <f t="shared" si="13"/>
        <v>0</v>
      </c>
      <c r="AD33" s="35">
        <f t="shared" si="14"/>
        <v>0</v>
      </c>
      <c r="AE33" s="35">
        <f t="shared" si="15"/>
        <v>0</v>
      </c>
      <c r="AF33" s="33">
        <f>COUNTIFS(MatchScoutingData!$G$2:$G$1000, $A33, MatchScoutingData!$W$2:$W$1000, "p")</f>
        <v>0</v>
      </c>
      <c r="AG33" s="33">
        <f>COUNTIFS(MatchScoutingData!$G$2:$G$1000, $A33, MatchScoutingData!$W$2:$W$1000, "s")</f>
        <v>0</v>
      </c>
      <c r="AH33" s="33">
        <f>COUNTIFS(MatchScoutingData!$G$2:$G$1000, $A33, MatchScoutingData!$W$2:$W$1000, "d")</f>
        <v>0</v>
      </c>
      <c r="AI33" s="33">
        <f t="shared" si="16"/>
        <v>0</v>
      </c>
      <c r="AJ33" s="33">
        <f t="shared" si="17"/>
        <v>0</v>
      </c>
      <c r="AK33" s="33">
        <f t="shared" si="18"/>
        <v>0</v>
      </c>
      <c r="AL33" s="36">
        <f t="shared" si="19"/>
        <v>0</v>
      </c>
      <c r="AM33" s="36">
        <f t="shared" si="20"/>
        <v>0</v>
      </c>
      <c r="AN33" s="37">
        <f t="shared" si="21"/>
        <v>0</v>
      </c>
      <c r="AO33" s="37">
        <f t="shared" si="22"/>
        <v>0</v>
      </c>
    </row>
    <row r="34" spans="1:41" ht="16" x14ac:dyDescent="0.2">
      <c r="A34" s="32">
        <v>3004</v>
      </c>
      <c r="B34" s="33">
        <f>COUNTIF(MatchScoutingData!G$2:G$1000, $A34)</f>
        <v>0</v>
      </c>
      <c r="C34" s="33">
        <f>SUMIF(MatchScoutingData!$G$2:$G$1000, $A34, MatchScoutingData!J$2:J$1000)</f>
        <v>0</v>
      </c>
      <c r="D34" s="33">
        <f>SUMIF(MatchScoutingData!$G$2:$G$1000, $A34, MatchScoutingData!K$2:K$1000)</f>
        <v>0</v>
      </c>
      <c r="E34" s="33">
        <f>SUMIF(MatchScoutingData!$G$2:$G$1000, $A34, MatchScoutingData!L$2:L$1000)</f>
        <v>0</v>
      </c>
      <c r="F34" s="33">
        <f>SUMIF(MatchScoutingData!$G$2:$G$1000, $A34, MatchScoutingData!M$2:M$1000)</f>
        <v>0</v>
      </c>
      <c r="G34" s="33">
        <f>SUMIF(MatchScoutingData!$G$2:$G$1000, $A34, MatchScoutingData!N$2:N$1000)</f>
        <v>0</v>
      </c>
      <c r="H34" s="33">
        <f>SUMIF(MatchScoutingData!$G$2:$G$1000, $A34, MatchScoutingData!O$2:O$1000)</f>
        <v>0</v>
      </c>
      <c r="I34" s="33">
        <f t="shared" si="0"/>
        <v>0</v>
      </c>
      <c r="J34" s="33">
        <f t="shared" si="1"/>
        <v>0</v>
      </c>
      <c r="K34" s="33">
        <f t="shared" si="2"/>
        <v>0</v>
      </c>
      <c r="L34" s="33">
        <f t="shared" si="3"/>
        <v>0</v>
      </c>
      <c r="M34" s="33">
        <f t="shared" si="4"/>
        <v>0</v>
      </c>
      <c r="N34" s="33">
        <f t="shared" si="5"/>
        <v>0</v>
      </c>
      <c r="O34" s="33">
        <f>SUMIF(MatchScoutingData!$G$2:$G$1000, $A34, MatchScoutingData!I$2:I$1000) * 3</f>
        <v>0</v>
      </c>
      <c r="P34" s="34">
        <f t="shared" si="6"/>
        <v>0</v>
      </c>
      <c r="Q34" s="34">
        <f t="shared" si="7"/>
        <v>0</v>
      </c>
      <c r="R34" s="33">
        <f>SUMIF(MatchScoutingData!$G$2:$G$1000, $A34, MatchScoutingData!P$2:P$1000)</f>
        <v>0</v>
      </c>
      <c r="S34" s="33">
        <f>SUMIF(MatchScoutingData!$G$2:$G$1000, $A34, MatchScoutingData!Q$2:Q$1000)</f>
        <v>0</v>
      </c>
      <c r="T34" s="33">
        <f>SUMIF(MatchScoutingData!$G$2:$G$1000, $A34, MatchScoutingData!R$2:R$1000)</f>
        <v>0</v>
      </c>
      <c r="U34" s="33">
        <f>SUMIF(MatchScoutingData!$G$2:$G$1000, $A34, MatchScoutingData!S$2:S$1000)</f>
        <v>0</v>
      </c>
      <c r="V34" s="33">
        <f>SUMIF(MatchScoutingData!$G$2:$G$1000, $A34, MatchScoutingData!T$2:T$1000)</f>
        <v>0</v>
      </c>
      <c r="W34" s="33">
        <f>SUMIF(MatchScoutingData!$G$2:$G$1000, $A34, MatchScoutingData!U$2:U$1000)</f>
        <v>0</v>
      </c>
      <c r="X34" s="33">
        <f t="shared" si="8"/>
        <v>0</v>
      </c>
      <c r="Y34" s="33">
        <f t="shared" si="9"/>
        <v>0</v>
      </c>
      <c r="Z34" s="33">
        <f t="shared" si="10"/>
        <v>0</v>
      </c>
      <c r="AA34" s="33">
        <f t="shared" si="11"/>
        <v>0</v>
      </c>
      <c r="AB34" s="33">
        <f t="shared" si="12"/>
        <v>0</v>
      </c>
      <c r="AC34" s="33">
        <f t="shared" si="13"/>
        <v>0</v>
      </c>
      <c r="AD34" s="35">
        <f t="shared" si="14"/>
        <v>0</v>
      </c>
      <c r="AE34" s="35">
        <f t="shared" si="15"/>
        <v>0</v>
      </c>
      <c r="AF34" s="33">
        <f>COUNTIFS(MatchScoutingData!$G$2:$G$1000, $A34, MatchScoutingData!$W$2:$W$1000, "p")</f>
        <v>0</v>
      </c>
      <c r="AG34" s="33">
        <f>COUNTIFS(MatchScoutingData!$G$2:$G$1000, $A34, MatchScoutingData!$W$2:$W$1000, "s")</f>
        <v>0</v>
      </c>
      <c r="AH34" s="33">
        <f>COUNTIFS(MatchScoutingData!$G$2:$G$1000, $A34, MatchScoutingData!$W$2:$W$1000, "d")</f>
        <v>0</v>
      </c>
      <c r="AI34" s="33">
        <f t="shared" si="16"/>
        <v>0</v>
      </c>
      <c r="AJ34" s="33">
        <f t="shared" si="17"/>
        <v>0</v>
      </c>
      <c r="AK34" s="33">
        <f t="shared" si="18"/>
        <v>0</v>
      </c>
      <c r="AL34" s="36">
        <f t="shared" si="19"/>
        <v>0</v>
      </c>
      <c r="AM34" s="36">
        <f t="shared" si="20"/>
        <v>0</v>
      </c>
      <c r="AN34" s="37">
        <f t="shared" si="21"/>
        <v>0</v>
      </c>
      <c r="AO34" s="37">
        <f t="shared" si="22"/>
        <v>0</v>
      </c>
    </row>
    <row r="35" spans="1:41" ht="16" x14ac:dyDescent="0.2">
      <c r="A35" s="32">
        <v>3015</v>
      </c>
      <c r="B35" s="33">
        <f>COUNTIF(MatchScoutingData!G$2:G$1000, $A35)</f>
        <v>0</v>
      </c>
      <c r="C35" s="33">
        <f>SUMIF(MatchScoutingData!$G$2:$G$1000, $A35, MatchScoutingData!J$2:J$1000)</f>
        <v>0</v>
      </c>
      <c r="D35" s="33">
        <f>SUMIF(MatchScoutingData!$G$2:$G$1000, $A35, MatchScoutingData!K$2:K$1000)</f>
        <v>0</v>
      </c>
      <c r="E35" s="33">
        <f>SUMIF(MatchScoutingData!$G$2:$G$1000, $A35, MatchScoutingData!L$2:L$1000)</f>
        <v>0</v>
      </c>
      <c r="F35" s="33">
        <f>SUMIF(MatchScoutingData!$G$2:$G$1000, $A35, MatchScoutingData!M$2:M$1000)</f>
        <v>0</v>
      </c>
      <c r="G35" s="33">
        <f>SUMIF(MatchScoutingData!$G$2:$G$1000, $A35, MatchScoutingData!N$2:N$1000)</f>
        <v>0</v>
      </c>
      <c r="H35" s="33">
        <f>SUMIF(MatchScoutingData!$G$2:$G$1000, $A35, MatchScoutingData!O$2:O$1000)</f>
        <v>0</v>
      </c>
      <c r="I35" s="33">
        <f t="shared" si="0"/>
        <v>0</v>
      </c>
      <c r="J35" s="33">
        <f t="shared" si="1"/>
        <v>0</v>
      </c>
      <c r="K35" s="33">
        <f t="shared" si="2"/>
        <v>0</v>
      </c>
      <c r="L35" s="33">
        <f t="shared" si="3"/>
        <v>0</v>
      </c>
      <c r="M35" s="33">
        <f t="shared" si="4"/>
        <v>0</v>
      </c>
      <c r="N35" s="33">
        <f t="shared" si="5"/>
        <v>0</v>
      </c>
      <c r="O35" s="33">
        <f>SUMIF(MatchScoutingData!$G$2:$G$1000, $A35, MatchScoutingData!I$2:I$1000) * 3</f>
        <v>0</v>
      </c>
      <c r="P35" s="34">
        <f t="shared" si="6"/>
        <v>0</v>
      </c>
      <c r="Q35" s="34">
        <f t="shared" si="7"/>
        <v>0</v>
      </c>
      <c r="R35" s="33">
        <f>SUMIF(MatchScoutingData!$G$2:$G$1000, $A35, MatchScoutingData!P$2:P$1000)</f>
        <v>0</v>
      </c>
      <c r="S35" s="33">
        <f>SUMIF(MatchScoutingData!$G$2:$G$1000, $A35, MatchScoutingData!Q$2:Q$1000)</f>
        <v>0</v>
      </c>
      <c r="T35" s="33">
        <f>SUMIF(MatchScoutingData!$G$2:$G$1000, $A35, MatchScoutingData!R$2:R$1000)</f>
        <v>0</v>
      </c>
      <c r="U35" s="33">
        <f>SUMIF(MatchScoutingData!$G$2:$G$1000, $A35, MatchScoutingData!S$2:S$1000)</f>
        <v>0</v>
      </c>
      <c r="V35" s="33">
        <f>SUMIF(MatchScoutingData!$G$2:$G$1000, $A35, MatchScoutingData!T$2:T$1000)</f>
        <v>0</v>
      </c>
      <c r="W35" s="33">
        <f>SUMIF(MatchScoutingData!$G$2:$G$1000, $A35, MatchScoutingData!U$2:U$1000)</f>
        <v>0</v>
      </c>
      <c r="X35" s="33">
        <f t="shared" si="8"/>
        <v>0</v>
      </c>
      <c r="Y35" s="33">
        <f t="shared" si="9"/>
        <v>0</v>
      </c>
      <c r="Z35" s="33">
        <f t="shared" si="10"/>
        <v>0</v>
      </c>
      <c r="AA35" s="33">
        <f t="shared" si="11"/>
        <v>0</v>
      </c>
      <c r="AB35" s="33">
        <f t="shared" si="12"/>
        <v>0</v>
      </c>
      <c r="AC35" s="33">
        <f t="shared" si="13"/>
        <v>0</v>
      </c>
      <c r="AD35" s="35">
        <f t="shared" si="14"/>
        <v>0</v>
      </c>
      <c r="AE35" s="35">
        <f t="shared" si="15"/>
        <v>0</v>
      </c>
      <c r="AF35" s="33">
        <f>COUNTIFS(MatchScoutingData!$G$2:$G$1000, $A35, MatchScoutingData!$W$2:$W$1000, "p")</f>
        <v>0</v>
      </c>
      <c r="AG35" s="33">
        <f>COUNTIFS(MatchScoutingData!$G$2:$G$1000, $A35, MatchScoutingData!$W$2:$W$1000, "s")</f>
        <v>0</v>
      </c>
      <c r="AH35" s="33">
        <f>COUNTIFS(MatchScoutingData!$G$2:$G$1000, $A35, MatchScoutingData!$W$2:$W$1000, "d")</f>
        <v>0</v>
      </c>
      <c r="AI35" s="33">
        <f t="shared" si="16"/>
        <v>0</v>
      </c>
      <c r="AJ35" s="33">
        <f t="shared" si="17"/>
        <v>0</v>
      </c>
      <c r="AK35" s="33">
        <f t="shared" si="18"/>
        <v>0</v>
      </c>
      <c r="AL35" s="36">
        <f t="shared" si="19"/>
        <v>0</v>
      </c>
      <c r="AM35" s="36">
        <f t="shared" si="20"/>
        <v>0</v>
      </c>
      <c r="AN35" s="37">
        <f t="shared" si="21"/>
        <v>0</v>
      </c>
      <c r="AO35" s="37">
        <f t="shared" si="22"/>
        <v>0</v>
      </c>
    </row>
    <row r="36" spans="1:41" ht="16" x14ac:dyDescent="0.2">
      <c r="A36" s="32">
        <v>3044</v>
      </c>
      <c r="B36" s="33">
        <f>COUNTIF(MatchScoutingData!G$2:G$1000, $A36)</f>
        <v>0</v>
      </c>
      <c r="C36" s="33">
        <f>SUMIF(MatchScoutingData!$G$2:$G$1000, $A36, MatchScoutingData!J$2:J$1000)</f>
        <v>0</v>
      </c>
      <c r="D36" s="33">
        <f>SUMIF(MatchScoutingData!$G$2:$G$1000, $A36, MatchScoutingData!K$2:K$1000)</f>
        <v>0</v>
      </c>
      <c r="E36" s="33">
        <f>SUMIF(MatchScoutingData!$G$2:$G$1000, $A36, MatchScoutingData!L$2:L$1000)</f>
        <v>0</v>
      </c>
      <c r="F36" s="33">
        <f>SUMIF(MatchScoutingData!$G$2:$G$1000, $A36, MatchScoutingData!M$2:M$1000)</f>
        <v>0</v>
      </c>
      <c r="G36" s="33">
        <f>SUMIF(MatchScoutingData!$G$2:$G$1000, $A36, MatchScoutingData!N$2:N$1000)</f>
        <v>0</v>
      </c>
      <c r="H36" s="33">
        <f>SUMIF(MatchScoutingData!$G$2:$G$1000, $A36, MatchScoutingData!O$2:O$1000)</f>
        <v>0</v>
      </c>
      <c r="I36" s="33">
        <f t="shared" ref="I36:I57" si="23">C36 * 3</f>
        <v>0</v>
      </c>
      <c r="J36" s="33">
        <f t="shared" ref="J36:J57" si="24">D36 * 4</f>
        <v>0</v>
      </c>
      <c r="K36" s="33">
        <f t="shared" ref="K36:K57" si="25">E36 * 6</f>
        <v>0</v>
      </c>
      <c r="L36" s="33">
        <f t="shared" ref="L36:L57" si="26">F36 * 7</f>
        <v>0</v>
      </c>
      <c r="M36" s="33">
        <f t="shared" ref="M36:M57" si="27">G36 * 6</f>
        <v>0</v>
      </c>
      <c r="N36" s="33">
        <f t="shared" ref="N36:N57" si="28">H36 * 4</f>
        <v>0</v>
      </c>
      <c r="O36" s="33">
        <f>SUMIF(MatchScoutingData!$G$2:$G$1000, $A36, MatchScoutingData!I$2:I$1000) * 3</f>
        <v>0</v>
      </c>
      <c r="P36" s="34">
        <f t="shared" ref="P36:P67" si="29">SUM(I36:O36)</f>
        <v>0</v>
      </c>
      <c r="Q36" s="34">
        <f t="shared" ref="Q36:Q67" si="30">IF(P36 &gt; 0, P36/B36, 0)</f>
        <v>0</v>
      </c>
      <c r="R36" s="33">
        <f>SUMIF(MatchScoutingData!$G$2:$G$1000, $A36, MatchScoutingData!P$2:P$1000)</f>
        <v>0</v>
      </c>
      <c r="S36" s="33">
        <f>SUMIF(MatchScoutingData!$G$2:$G$1000, $A36, MatchScoutingData!Q$2:Q$1000)</f>
        <v>0</v>
      </c>
      <c r="T36" s="33">
        <f>SUMIF(MatchScoutingData!$G$2:$G$1000, $A36, MatchScoutingData!R$2:R$1000)</f>
        <v>0</v>
      </c>
      <c r="U36" s="33">
        <f>SUMIF(MatchScoutingData!$G$2:$G$1000, $A36, MatchScoutingData!S$2:S$1000)</f>
        <v>0</v>
      </c>
      <c r="V36" s="33">
        <f>SUMIF(MatchScoutingData!$G$2:$G$1000, $A36, MatchScoutingData!T$2:T$1000)</f>
        <v>0</v>
      </c>
      <c r="W36" s="33">
        <f>SUMIF(MatchScoutingData!$G$2:$G$1000, $A36, MatchScoutingData!U$2:U$1000)</f>
        <v>0</v>
      </c>
      <c r="X36" s="33">
        <f t="shared" ref="X36:X57" si="31">R36 * 2</f>
        <v>0</v>
      </c>
      <c r="Y36" s="33">
        <f t="shared" ref="Y36:Y57" si="32">S36 * 3</f>
        <v>0</v>
      </c>
      <c r="Z36" s="33">
        <f t="shared" ref="Z36:Z57" si="33">T36 * 4</f>
        <v>0</v>
      </c>
      <c r="AA36" s="33">
        <f t="shared" ref="AA36:AA57" si="34">U36 * 5</f>
        <v>0</v>
      </c>
      <c r="AB36" s="33">
        <f t="shared" ref="AB36:AB57" si="35">V36 * 6</f>
        <v>0</v>
      </c>
      <c r="AC36" s="33">
        <f t="shared" ref="AC36:AC57" si="36">W36 * 4</f>
        <v>0</v>
      </c>
      <c r="AD36" s="35">
        <f t="shared" ref="AD36:AD67" si="37">SUM(X36:AC36)</f>
        <v>0</v>
      </c>
      <c r="AE36" s="35">
        <f t="shared" ref="AE36:AE67" si="38">IF(AD36 &gt; 0, AD36/B36, 0)</f>
        <v>0</v>
      </c>
      <c r="AF36" s="33">
        <f>COUNTIFS(MatchScoutingData!$G$2:$G$1000, $A36, MatchScoutingData!$W$2:$W$1000, "p")</f>
        <v>0</v>
      </c>
      <c r="AG36" s="33">
        <f>COUNTIFS(MatchScoutingData!$G$2:$G$1000, $A36, MatchScoutingData!$W$2:$W$1000, "s")</f>
        <v>0</v>
      </c>
      <c r="AH36" s="33">
        <f>COUNTIFS(MatchScoutingData!$G$2:$G$1000, $A36, MatchScoutingData!$W$2:$W$1000, "d")</f>
        <v>0</v>
      </c>
      <c r="AI36" s="33">
        <f t="shared" ref="AI36:AI57" si="39">AF36 * 2</f>
        <v>0</v>
      </c>
      <c r="AJ36" s="33">
        <f t="shared" ref="AJ36:AJ57" si="40">AG36 * 6</f>
        <v>0</v>
      </c>
      <c r="AK36" s="33">
        <f t="shared" ref="AK36:AK57" si="41">AH36 * 12</f>
        <v>0</v>
      </c>
      <c r="AL36" s="36">
        <f t="shared" ref="AL36:AL67" si="42">SUM(AI36:AK36)</f>
        <v>0</v>
      </c>
      <c r="AM36" s="36">
        <f t="shared" ref="AM36:AM67" si="43">IF(AD36 &gt; 0, AL36/B36, 0)</f>
        <v>0</v>
      </c>
      <c r="AN36" s="37">
        <f t="shared" ref="AN36:AN57" si="44">SUM(P36, AD36, AL36)</f>
        <v>0</v>
      </c>
      <c r="AO36" s="37">
        <f t="shared" ref="AO36:AO67" si="45">IF(AN36 &gt; 0, AN36/B36, 0)</f>
        <v>0</v>
      </c>
    </row>
    <row r="37" spans="1:41" ht="16" x14ac:dyDescent="0.2">
      <c r="A37" s="32">
        <v>3171</v>
      </c>
      <c r="B37" s="33">
        <f>COUNTIF(MatchScoutingData!G$2:G$1000, $A37)</f>
        <v>0</v>
      </c>
      <c r="C37" s="33">
        <f>SUMIF(MatchScoutingData!$G$2:$G$1000, $A37, MatchScoutingData!J$2:J$1000)</f>
        <v>0</v>
      </c>
      <c r="D37" s="33">
        <f>SUMIF(MatchScoutingData!$G$2:$G$1000, $A37, MatchScoutingData!K$2:K$1000)</f>
        <v>0</v>
      </c>
      <c r="E37" s="33">
        <f>SUMIF(MatchScoutingData!$G$2:$G$1000, $A37, MatchScoutingData!L$2:L$1000)</f>
        <v>0</v>
      </c>
      <c r="F37" s="33">
        <f>SUMIF(MatchScoutingData!$G$2:$G$1000, $A37, MatchScoutingData!M$2:M$1000)</f>
        <v>0</v>
      </c>
      <c r="G37" s="33">
        <f>SUMIF(MatchScoutingData!$G$2:$G$1000, $A37, MatchScoutingData!N$2:N$1000)</f>
        <v>0</v>
      </c>
      <c r="H37" s="33">
        <f>SUMIF(MatchScoutingData!$G$2:$G$1000, $A37, MatchScoutingData!O$2:O$1000)</f>
        <v>0</v>
      </c>
      <c r="I37" s="33">
        <f t="shared" si="23"/>
        <v>0</v>
      </c>
      <c r="J37" s="33">
        <f t="shared" si="24"/>
        <v>0</v>
      </c>
      <c r="K37" s="33">
        <f t="shared" si="25"/>
        <v>0</v>
      </c>
      <c r="L37" s="33">
        <f t="shared" si="26"/>
        <v>0</v>
      </c>
      <c r="M37" s="33">
        <f t="shared" si="27"/>
        <v>0</v>
      </c>
      <c r="N37" s="33">
        <f t="shared" si="28"/>
        <v>0</v>
      </c>
      <c r="O37" s="33">
        <f>SUMIF(MatchScoutingData!$G$2:$G$1000, $A37, MatchScoutingData!I$2:I$1000) * 3</f>
        <v>0</v>
      </c>
      <c r="P37" s="34">
        <f t="shared" si="29"/>
        <v>0</v>
      </c>
      <c r="Q37" s="34">
        <f t="shared" si="30"/>
        <v>0</v>
      </c>
      <c r="R37" s="33">
        <f>SUMIF(MatchScoutingData!$G$2:$G$1000, $A37, MatchScoutingData!P$2:P$1000)</f>
        <v>0</v>
      </c>
      <c r="S37" s="33">
        <f>SUMIF(MatchScoutingData!$G$2:$G$1000, $A37, MatchScoutingData!Q$2:Q$1000)</f>
        <v>0</v>
      </c>
      <c r="T37" s="33">
        <f>SUMIF(MatchScoutingData!$G$2:$G$1000, $A37, MatchScoutingData!R$2:R$1000)</f>
        <v>0</v>
      </c>
      <c r="U37" s="33">
        <f>SUMIF(MatchScoutingData!$G$2:$G$1000, $A37, MatchScoutingData!S$2:S$1000)</f>
        <v>0</v>
      </c>
      <c r="V37" s="33">
        <f>SUMIF(MatchScoutingData!$G$2:$G$1000, $A37, MatchScoutingData!T$2:T$1000)</f>
        <v>0</v>
      </c>
      <c r="W37" s="33">
        <f>SUMIF(MatchScoutingData!$G$2:$G$1000, $A37, MatchScoutingData!U$2:U$1000)</f>
        <v>0</v>
      </c>
      <c r="X37" s="33">
        <f t="shared" si="31"/>
        <v>0</v>
      </c>
      <c r="Y37" s="33">
        <f t="shared" si="32"/>
        <v>0</v>
      </c>
      <c r="Z37" s="33">
        <f t="shared" si="33"/>
        <v>0</v>
      </c>
      <c r="AA37" s="33">
        <f t="shared" si="34"/>
        <v>0</v>
      </c>
      <c r="AB37" s="33">
        <f t="shared" si="35"/>
        <v>0</v>
      </c>
      <c r="AC37" s="33">
        <f t="shared" si="36"/>
        <v>0</v>
      </c>
      <c r="AD37" s="35">
        <f t="shared" si="37"/>
        <v>0</v>
      </c>
      <c r="AE37" s="35">
        <f t="shared" si="38"/>
        <v>0</v>
      </c>
      <c r="AF37" s="33">
        <f>COUNTIFS(MatchScoutingData!$G$2:$G$1000, $A37, MatchScoutingData!$W$2:$W$1000, "p")</f>
        <v>0</v>
      </c>
      <c r="AG37" s="33">
        <f>COUNTIFS(MatchScoutingData!$G$2:$G$1000, $A37, MatchScoutingData!$W$2:$W$1000, "s")</f>
        <v>0</v>
      </c>
      <c r="AH37" s="33">
        <f>COUNTIFS(MatchScoutingData!$G$2:$G$1000, $A37, MatchScoutingData!$W$2:$W$1000, "d")</f>
        <v>0</v>
      </c>
      <c r="AI37" s="33">
        <f t="shared" si="39"/>
        <v>0</v>
      </c>
      <c r="AJ37" s="33">
        <f t="shared" si="40"/>
        <v>0</v>
      </c>
      <c r="AK37" s="33">
        <f t="shared" si="41"/>
        <v>0</v>
      </c>
      <c r="AL37" s="36">
        <f t="shared" si="42"/>
        <v>0</v>
      </c>
      <c r="AM37" s="36">
        <f t="shared" si="43"/>
        <v>0</v>
      </c>
      <c r="AN37" s="37">
        <f t="shared" si="44"/>
        <v>0</v>
      </c>
      <c r="AO37" s="37">
        <f t="shared" si="45"/>
        <v>0</v>
      </c>
    </row>
    <row r="38" spans="1:41" ht="16" x14ac:dyDescent="0.2">
      <c r="A38" s="32">
        <v>3173</v>
      </c>
      <c r="B38" s="33">
        <f>COUNTIF(MatchScoutingData!G$2:G$1000, $A38)</f>
        <v>0</v>
      </c>
      <c r="C38" s="33">
        <f>SUMIF(MatchScoutingData!$G$2:$G$1000, $A38, MatchScoutingData!J$2:J$1000)</f>
        <v>0</v>
      </c>
      <c r="D38" s="33">
        <f>SUMIF(MatchScoutingData!$G$2:$G$1000, $A38, MatchScoutingData!K$2:K$1000)</f>
        <v>0</v>
      </c>
      <c r="E38" s="33">
        <f>SUMIF(MatchScoutingData!$G$2:$G$1000, $A38, MatchScoutingData!L$2:L$1000)</f>
        <v>0</v>
      </c>
      <c r="F38" s="33">
        <f>SUMIF(MatchScoutingData!$G$2:$G$1000, $A38, MatchScoutingData!M$2:M$1000)</f>
        <v>0</v>
      </c>
      <c r="G38" s="33">
        <f>SUMIF(MatchScoutingData!$G$2:$G$1000, $A38, MatchScoutingData!N$2:N$1000)</f>
        <v>0</v>
      </c>
      <c r="H38" s="33">
        <f>SUMIF(MatchScoutingData!$G$2:$G$1000, $A38, MatchScoutingData!O$2:O$1000)</f>
        <v>0</v>
      </c>
      <c r="I38" s="33">
        <f t="shared" si="23"/>
        <v>0</v>
      </c>
      <c r="J38" s="33">
        <f t="shared" si="24"/>
        <v>0</v>
      </c>
      <c r="K38" s="33">
        <f t="shared" si="25"/>
        <v>0</v>
      </c>
      <c r="L38" s="33">
        <f t="shared" si="26"/>
        <v>0</v>
      </c>
      <c r="M38" s="33">
        <f t="shared" si="27"/>
        <v>0</v>
      </c>
      <c r="N38" s="33">
        <f t="shared" si="28"/>
        <v>0</v>
      </c>
      <c r="O38" s="33">
        <f>SUMIF(MatchScoutingData!$G$2:$G$1000, $A38, MatchScoutingData!I$2:I$1000) * 3</f>
        <v>0</v>
      </c>
      <c r="P38" s="34">
        <f t="shared" si="29"/>
        <v>0</v>
      </c>
      <c r="Q38" s="34">
        <f t="shared" si="30"/>
        <v>0</v>
      </c>
      <c r="R38" s="33">
        <f>SUMIF(MatchScoutingData!$G$2:$G$1000, $A38, MatchScoutingData!P$2:P$1000)</f>
        <v>0</v>
      </c>
      <c r="S38" s="33">
        <f>SUMIF(MatchScoutingData!$G$2:$G$1000, $A38, MatchScoutingData!Q$2:Q$1000)</f>
        <v>0</v>
      </c>
      <c r="T38" s="33">
        <f>SUMIF(MatchScoutingData!$G$2:$G$1000, $A38, MatchScoutingData!R$2:R$1000)</f>
        <v>0</v>
      </c>
      <c r="U38" s="33">
        <f>SUMIF(MatchScoutingData!$G$2:$G$1000, $A38, MatchScoutingData!S$2:S$1000)</f>
        <v>0</v>
      </c>
      <c r="V38" s="33">
        <f>SUMIF(MatchScoutingData!$G$2:$G$1000, $A38, MatchScoutingData!T$2:T$1000)</f>
        <v>0</v>
      </c>
      <c r="W38" s="33">
        <f>SUMIF(MatchScoutingData!$G$2:$G$1000, $A38, MatchScoutingData!U$2:U$1000)</f>
        <v>0</v>
      </c>
      <c r="X38" s="33">
        <f t="shared" si="31"/>
        <v>0</v>
      </c>
      <c r="Y38" s="33">
        <f t="shared" si="32"/>
        <v>0</v>
      </c>
      <c r="Z38" s="33">
        <f t="shared" si="33"/>
        <v>0</v>
      </c>
      <c r="AA38" s="33">
        <f t="shared" si="34"/>
        <v>0</v>
      </c>
      <c r="AB38" s="33">
        <f t="shared" si="35"/>
        <v>0</v>
      </c>
      <c r="AC38" s="33">
        <f t="shared" si="36"/>
        <v>0</v>
      </c>
      <c r="AD38" s="35">
        <f t="shared" si="37"/>
        <v>0</v>
      </c>
      <c r="AE38" s="35">
        <f t="shared" si="38"/>
        <v>0</v>
      </c>
      <c r="AF38" s="33">
        <f>COUNTIFS(MatchScoutingData!$G$2:$G$1000, $A38, MatchScoutingData!$W$2:$W$1000, "p")</f>
        <v>0</v>
      </c>
      <c r="AG38" s="33">
        <f>COUNTIFS(MatchScoutingData!$G$2:$G$1000, $A38, MatchScoutingData!$W$2:$W$1000, "s")</f>
        <v>0</v>
      </c>
      <c r="AH38" s="33">
        <f>COUNTIFS(MatchScoutingData!$G$2:$G$1000, $A38, MatchScoutingData!$W$2:$W$1000, "d")</f>
        <v>0</v>
      </c>
      <c r="AI38" s="33">
        <f t="shared" si="39"/>
        <v>0</v>
      </c>
      <c r="AJ38" s="33">
        <f t="shared" si="40"/>
        <v>0</v>
      </c>
      <c r="AK38" s="33">
        <f t="shared" si="41"/>
        <v>0</v>
      </c>
      <c r="AL38" s="36">
        <f t="shared" si="42"/>
        <v>0</v>
      </c>
      <c r="AM38" s="36">
        <f t="shared" si="43"/>
        <v>0</v>
      </c>
      <c r="AN38" s="37">
        <f t="shared" si="44"/>
        <v>0</v>
      </c>
      <c r="AO38" s="37">
        <f t="shared" si="45"/>
        <v>0</v>
      </c>
    </row>
    <row r="39" spans="1:41" ht="16" x14ac:dyDescent="0.2">
      <c r="A39" s="32">
        <v>3181</v>
      </c>
      <c r="B39" s="33">
        <f>COUNTIF(MatchScoutingData!G$2:G$1000, $A39)</f>
        <v>0</v>
      </c>
      <c r="C39" s="33">
        <f>SUMIF(MatchScoutingData!$G$2:$G$1000, $A39, MatchScoutingData!J$2:J$1000)</f>
        <v>0</v>
      </c>
      <c r="D39" s="33">
        <f>SUMIF(MatchScoutingData!$G$2:$G$1000, $A39, MatchScoutingData!K$2:K$1000)</f>
        <v>0</v>
      </c>
      <c r="E39" s="33">
        <f>SUMIF(MatchScoutingData!$G$2:$G$1000, $A39, MatchScoutingData!L$2:L$1000)</f>
        <v>0</v>
      </c>
      <c r="F39" s="33">
        <f>SUMIF(MatchScoutingData!$G$2:$G$1000, $A39, MatchScoutingData!M$2:M$1000)</f>
        <v>0</v>
      </c>
      <c r="G39" s="33">
        <f>SUMIF(MatchScoutingData!$G$2:$G$1000, $A39, MatchScoutingData!N$2:N$1000)</f>
        <v>0</v>
      </c>
      <c r="H39" s="33">
        <f>SUMIF(MatchScoutingData!$G$2:$G$1000, $A39, MatchScoutingData!O$2:O$1000)</f>
        <v>0</v>
      </c>
      <c r="I39" s="33">
        <f t="shared" si="23"/>
        <v>0</v>
      </c>
      <c r="J39" s="33">
        <f t="shared" si="24"/>
        <v>0</v>
      </c>
      <c r="K39" s="33">
        <f t="shared" si="25"/>
        <v>0</v>
      </c>
      <c r="L39" s="33">
        <f t="shared" si="26"/>
        <v>0</v>
      </c>
      <c r="M39" s="33">
        <f t="shared" si="27"/>
        <v>0</v>
      </c>
      <c r="N39" s="33">
        <f t="shared" si="28"/>
        <v>0</v>
      </c>
      <c r="O39" s="33">
        <f>SUMIF(MatchScoutingData!$G$2:$G$1000, $A39, MatchScoutingData!I$2:I$1000) * 3</f>
        <v>0</v>
      </c>
      <c r="P39" s="34">
        <f t="shared" si="29"/>
        <v>0</v>
      </c>
      <c r="Q39" s="34">
        <f t="shared" si="30"/>
        <v>0</v>
      </c>
      <c r="R39" s="33">
        <f>SUMIF(MatchScoutingData!$G$2:$G$1000, $A39, MatchScoutingData!P$2:P$1000)</f>
        <v>0</v>
      </c>
      <c r="S39" s="33">
        <f>SUMIF(MatchScoutingData!$G$2:$G$1000, $A39, MatchScoutingData!Q$2:Q$1000)</f>
        <v>0</v>
      </c>
      <c r="T39" s="33">
        <f>SUMIF(MatchScoutingData!$G$2:$G$1000, $A39, MatchScoutingData!R$2:R$1000)</f>
        <v>0</v>
      </c>
      <c r="U39" s="33">
        <f>SUMIF(MatchScoutingData!$G$2:$G$1000, $A39, MatchScoutingData!S$2:S$1000)</f>
        <v>0</v>
      </c>
      <c r="V39" s="33">
        <f>SUMIF(MatchScoutingData!$G$2:$G$1000, $A39, MatchScoutingData!T$2:T$1000)</f>
        <v>0</v>
      </c>
      <c r="W39" s="33">
        <f>SUMIF(MatchScoutingData!$G$2:$G$1000, $A39, MatchScoutingData!U$2:U$1000)</f>
        <v>0</v>
      </c>
      <c r="X39" s="33">
        <f t="shared" si="31"/>
        <v>0</v>
      </c>
      <c r="Y39" s="33">
        <f t="shared" si="32"/>
        <v>0</v>
      </c>
      <c r="Z39" s="33">
        <f t="shared" si="33"/>
        <v>0</v>
      </c>
      <c r="AA39" s="33">
        <f t="shared" si="34"/>
        <v>0</v>
      </c>
      <c r="AB39" s="33">
        <f t="shared" si="35"/>
        <v>0</v>
      </c>
      <c r="AC39" s="33">
        <f t="shared" si="36"/>
        <v>0</v>
      </c>
      <c r="AD39" s="35">
        <f t="shared" si="37"/>
        <v>0</v>
      </c>
      <c r="AE39" s="35">
        <f t="shared" si="38"/>
        <v>0</v>
      </c>
      <c r="AF39" s="33">
        <f>COUNTIFS(MatchScoutingData!$G$2:$G$1000, $A39, MatchScoutingData!$W$2:$W$1000, "p")</f>
        <v>0</v>
      </c>
      <c r="AG39" s="33">
        <f>COUNTIFS(MatchScoutingData!$G$2:$G$1000, $A39, MatchScoutingData!$W$2:$W$1000, "s")</f>
        <v>0</v>
      </c>
      <c r="AH39" s="33">
        <f>COUNTIFS(MatchScoutingData!$G$2:$G$1000, $A39, MatchScoutingData!$W$2:$W$1000, "d")</f>
        <v>0</v>
      </c>
      <c r="AI39" s="33">
        <f t="shared" si="39"/>
        <v>0</v>
      </c>
      <c r="AJ39" s="33">
        <f t="shared" si="40"/>
        <v>0</v>
      </c>
      <c r="AK39" s="33">
        <f t="shared" si="41"/>
        <v>0</v>
      </c>
      <c r="AL39" s="36">
        <f t="shared" si="42"/>
        <v>0</v>
      </c>
      <c r="AM39" s="36">
        <f t="shared" si="43"/>
        <v>0</v>
      </c>
      <c r="AN39" s="37">
        <f t="shared" si="44"/>
        <v>0</v>
      </c>
      <c r="AO39" s="37">
        <f t="shared" si="45"/>
        <v>0</v>
      </c>
    </row>
    <row r="40" spans="1:41" ht="16" x14ac:dyDescent="0.2">
      <c r="A40" s="32">
        <v>3799</v>
      </c>
      <c r="B40" s="33">
        <f>COUNTIF(MatchScoutingData!G$2:G$1000, $A40)</f>
        <v>0</v>
      </c>
      <c r="C40" s="33">
        <f>SUMIF(MatchScoutingData!$G$2:$G$1000, $A40, MatchScoutingData!J$2:J$1000)</f>
        <v>0</v>
      </c>
      <c r="D40" s="33">
        <f>SUMIF(MatchScoutingData!$G$2:$G$1000, $A40, MatchScoutingData!K$2:K$1000)</f>
        <v>0</v>
      </c>
      <c r="E40" s="33">
        <f>SUMIF(MatchScoutingData!$G$2:$G$1000, $A40, MatchScoutingData!L$2:L$1000)</f>
        <v>0</v>
      </c>
      <c r="F40" s="33">
        <f>SUMIF(MatchScoutingData!$G$2:$G$1000, $A40, MatchScoutingData!M$2:M$1000)</f>
        <v>0</v>
      </c>
      <c r="G40" s="33">
        <f>SUMIF(MatchScoutingData!$G$2:$G$1000, $A40, MatchScoutingData!N$2:N$1000)</f>
        <v>0</v>
      </c>
      <c r="H40" s="33">
        <f>SUMIF(MatchScoutingData!$G$2:$G$1000, $A40, MatchScoutingData!O$2:O$1000)</f>
        <v>0</v>
      </c>
      <c r="I40" s="33">
        <f t="shared" si="23"/>
        <v>0</v>
      </c>
      <c r="J40" s="33">
        <f t="shared" si="24"/>
        <v>0</v>
      </c>
      <c r="K40" s="33">
        <f t="shared" si="25"/>
        <v>0</v>
      </c>
      <c r="L40" s="33">
        <f t="shared" si="26"/>
        <v>0</v>
      </c>
      <c r="M40" s="33">
        <f t="shared" si="27"/>
        <v>0</v>
      </c>
      <c r="N40" s="33">
        <f t="shared" si="28"/>
        <v>0</v>
      </c>
      <c r="O40" s="33">
        <f>SUMIF(MatchScoutingData!$G$2:$G$1000, $A40, MatchScoutingData!I$2:I$1000) * 3</f>
        <v>0</v>
      </c>
      <c r="P40" s="34">
        <f t="shared" si="29"/>
        <v>0</v>
      </c>
      <c r="Q40" s="34">
        <f t="shared" si="30"/>
        <v>0</v>
      </c>
      <c r="R40" s="33">
        <f>SUMIF(MatchScoutingData!$G$2:$G$1000, $A40, MatchScoutingData!P$2:P$1000)</f>
        <v>0</v>
      </c>
      <c r="S40" s="33">
        <f>SUMIF(MatchScoutingData!$G$2:$G$1000, $A40, MatchScoutingData!Q$2:Q$1000)</f>
        <v>0</v>
      </c>
      <c r="T40" s="33">
        <f>SUMIF(MatchScoutingData!$G$2:$G$1000, $A40, MatchScoutingData!R$2:R$1000)</f>
        <v>0</v>
      </c>
      <c r="U40" s="33">
        <f>SUMIF(MatchScoutingData!$G$2:$G$1000, $A40, MatchScoutingData!S$2:S$1000)</f>
        <v>0</v>
      </c>
      <c r="V40" s="33">
        <f>SUMIF(MatchScoutingData!$G$2:$G$1000, $A40, MatchScoutingData!T$2:T$1000)</f>
        <v>0</v>
      </c>
      <c r="W40" s="33">
        <f>SUMIF(MatchScoutingData!$G$2:$G$1000, $A40, MatchScoutingData!U$2:U$1000)</f>
        <v>0</v>
      </c>
      <c r="X40" s="33">
        <f t="shared" si="31"/>
        <v>0</v>
      </c>
      <c r="Y40" s="33">
        <f t="shared" si="32"/>
        <v>0</v>
      </c>
      <c r="Z40" s="33">
        <f t="shared" si="33"/>
        <v>0</v>
      </c>
      <c r="AA40" s="33">
        <f t="shared" si="34"/>
        <v>0</v>
      </c>
      <c r="AB40" s="33">
        <f t="shared" si="35"/>
        <v>0</v>
      </c>
      <c r="AC40" s="33">
        <f t="shared" si="36"/>
        <v>0</v>
      </c>
      <c r="AD40" s="35">
        <f t="shared" si="37"/>
        <v>0</v>
      </c>
      <c r="AE40" s="35">
        <f t="shared" si="38"/>
        <v>0</v>
      </c>
      <c r="AF40" s="33">
        <f>COUNTIFS(MatchScoutingData!$G$2:$G$1000, $A40, MatchScoutingData!$W$2:$W$1000, "p")</f>
        <v>0</v>
      </c>
      <c r="AG40" s="33">
        <f>COUNTIFS(MatchScoutingData!$G$2:$G$1000, $A40, MatchScoutingData!$W$2:$W$1000, "s")</f>
        <v>0</v>
      </c>
      <c r="AH40" s="33">
        <f>COUNTIFS(MatchScoutingData!$G$2:$G$1000, $A40, MatchScoutingData!$W$2:$W$1000, "d")</f>
        <v>0</v>
      </c>
      <c r="AI40" s="33">
        <f t="shared" si="39"/>
        <v>0</v>
      </c>
      <c r="AJ40" s="33">
        <f t="shared" si="40"/>
        <v>0</v>
      </c>
      <c r="AK40" s="33">
        <f t="shared" si="41"/>
        <v>0</v>
      </c>
      <c r="AL40" s="36">
        <f t="shared" si="42"/>
        <v>0</v>
      </c>
      <c r="AM40" s="36">
        <f t="shared" si="43"/>
        <v>0</v>
      </c>
      <c r="AN40" s="37">
        <f t="shared" si="44"/>
        <v>0</v>
      </c>
      <c r="AO40" s="37">
        <f t="shared" si="45"/>
        <v>0</v>
      </c>
    </row>
    <row r="41" spans="1:41" ht="16" x14ac:dyDescent="0.2">
      <c r="A41" s="32">
        <v>3838</v>
      </c>
      <c r="B41" s="33">
        <f>COUNTIF(MatchScoutingData!G$2:G$1000, $A41)</f>
        <v>0</v>
      </c>
      <c r="C41" s="33">
        <f>SUMIF(MatchScoutingData!$G$2:$G$1000, $A41, MatchScoutingData!J$2:J$1000)</f>
        <v>0</v>
      </c>
      <c r="D41" s="33">
        <f>SUMIF(MatchScoutingData!$G$2:$G$1000, $A41, MatchScoutingData!K$2:K$1000)</f>
        <v>0</v>
      </c>
      <c r="E41" s="33">
        <f>SUMIF(MatchScoutingData!$G$2:$G$1000, $A41, MatchScoutingData!L$2:L$1000)</f>
        <v>0</v>
      </c>
      <c r="F41" s="33">
        <f>SUMIF(MatchScoutingData!$G$2:$G$1000, $A41, MatchScoutingData!M$2:M$1000)</f>
        <v>0</v>
      </c>
      <c r="G41" s="33">
        <f>SUMIF(MatchScoutingData!$G$2:$G$1000, $A41, MatchScoutingData!N$2:N$1000)</f>
        <v>0</v>
      </c>
      <c r="H41" s="33">
        <f>SUMIF(MatchScoutingData!$G$2:$G$1000, $A41, MatchScoutingData!O$2:O$1000)</f>
        <v>0</v>
      </c>
      <c r="I41" s="33">
        <f t="shared" si="23"/>
        <v>0</v>
      </c>
      <c r="J41" s="33">
        <f t="shared" si="24"/>
        <v>0</v>
      </c>
      <c r="K41" s="33">
        <f t="shared" si="25"/>
        <v>0</v>
      </c>
      <c r="L41" s="33">
        <f t="shared" si="26"/>
        <v>0</v>
      </c>
      <c r="M41" s="33">
        <f t="shared" si="27"/>
        <v>0</v>
      </c>
      <c r="N41" s="33">
        <f t="shared" si="28"/>
        <v>0</v>
      </c>
      <c r="O41" s="33">
        <f>SUMIF(MatchScoutingData!$G$2:$G$1000, $A41, MatchScoutingData!I$2:I$1000) * 3</f>
        <v>0</v>
      </c>
      <c r="P41" s="34">
        <f t="shared" si="29"/>
        <v>0</v>
      </c>
      <c r="Q41" s="34">
        <f t="shared" si="30"/>
        <v>0</v>
      </c>
      <c r="R41" s="33">
        <f>SUMIF(MatchScoutingData!$G$2:$G$1000, $A41, MatchScoutingData!P$2:P$1000)</f>
        <v>0</v>
      </c>
      <c r="S41" s="33">
        <f>SUMIF(MatchScoutingData!$G$2:$G$1000, $A41, MatchScoutingData!Q$2:Q$1000)</f>
        <v>0</v>
      </c>
      <c r="T41" s="33">
        <f>SUMIF(MatchScoutingData!$G$2:$G$1000, $A41, MatchScoutingData!R$2:R$1000)</f>
        <v>0</v>
      </c>
      <c r="U41" s="33">
        <f>SUMIF(MatchScoutingData!$G$2:$G$1000, $A41, MatchScoutingData!S$2:S$1000)</f>
        <v>0</v>
      </c>
      <c r="V41" s="33">
        <f>SUMIF(MatchScoutingData!$G$2:$G$1000, $A41, MatchScoutingData!T$2:T$1000)</f>
        <v>0</v>
      </c>
      <c r="W41" s="33">
        <f>SUMIF(MatchScoutingData!$G$2:$G$1000, $A41, MatchScoutingData!U$2:U$1000)</f>
        <v>0</v>
      </c>
      <c r="X41" s="33">
        <f t="shared" si="31"/>
        <v>0</v>
      </c>
      <c r="Y41" s="33">
        <f t="shared" si="32"/>
        <v>0</v>
      </c>
      <c r="Z41" s="33">
        <f t="shared" si="33"/>
        <v>0</v>
      </c>
      <c r="AA41" s="33">
        <f t="shared" si="34"/>
        <v>0</v>
      </c>
      <c r="AB41" s="33">
        <f t="shared" si="35"/>
        <v>0</v>
      </c>
      <c r="AC41" s="33">
        <f t="shared" si="36"/>
        <v>0</v>
      </c>
      <c r="AD41" s="35">
        <f t="shared" si="37"/>
        <v>0</v>
      </c>
      <c r="AE41" s="35">
        <f t="shared" si="38"/>
        <v>0</v>
      </c>
      <c r="AF41" s="33">
        <f>COUNTIFS(MatchScoutingData!$G$2:$G$1000, $A41, MatchScoutingData!$W$2:$W$1000, "p")</f>
        <v>0</v>
      </c>
      <c r="AG41" s="33">
        <f>COUNTIFS(MatchScoutingData!$G$2:$G$1000, $A41, MatchScoutingData!$W$2:$W$1000, "s")</f>
        <v>0</v>
      </c>
      <c r="AH41" s="33">
        <f>COUNTIFS(MatchScoutingData!$G$2:$G$1000, $A41, MatchScoutingData!$W$2:$W$1000, "d")</f>
        <v>0</v>
      </c>
      <c r="AI41" s="33">
        <f t="shared" si="39"/>
        <v>0</v>
      </c>
      <c r="AJ41" s="33">
        <f t="shared" si="40"/>
        <v>0</v>
      </c>
      <c r="AK41" s="33">
        <f t="shared" si="41"/>
        <v>0</v>
      </c>
      <c r="AL41" s="36">
        <f t="shared" si="42"/>
        <v>0</v>
      </c>
      <c r="AM41" s="36">
        <f t="shared" si="43"/>
        <v>0</v>
      </c>
      <c r="AN41" s="37">
        <f t="shared" si="44"/>
        <v>0</v>
      </c>
      <c r="AO41" s="37">
        <f t="shared" si="45"/>
        <v>0</v>
      </c>
    </row>
    <row r="42" spans="1:41" ht="16" x14ac:dyDescent="0.2">
      <c r="A42" s="32">
        <v>3951</v>
      </c>
      <c r="B42" s="33">
        <f>COUNTIF(MatchScoutingData!G$2:G$1000, $A42)</f>
        <v>0</v>
      </c>
      <c r="C42" s="33">
        <f>SUMIF(MatchScoutingData!$G$2:$G$1000, $A42, MatchScoutingData!J$2:J$1000)</f>
        <v>0</v>
      </c>
      <c r="D42" s="33">
        <f>SUMIF(MatchScoutingData!$G$2:$G$1000, $A42, MatchScoutingData!K$2:K$1000)</f>
        <v>0</v>
      </c>
      <c r="E42" s="33">
        <f>SUMIF(MatchScoutingData!$G$2:$G$1000, $A42, MatchScoutingData!L$2:L$1000)</f>
        <v>0</v>
      </c>
      <c r="F42" s="33">
        <f>SUMIF(MatchScoutingData!$G$2:$G$1000, $A42, MatchScoutingData!M$2:M$1000)</f>
        <v>0</v>
      </c>
      <c r="G42" s="33">
        <f>SUMIF(MatchScoutingData!$G$2:$G$1000, $A42, MatchScoutingData!N$2:N$1000)</f>
        <v>0</v>
      </c>
      <c r="H42" s="33">
        <f>SUMIF(MatchScoutingData!$G$2:$G$1000, $A42, MatchScoutingData!O$2:O$1000)</f>
        <v>0</v>
      </c>
      <c r="I42" s="33">
        <f t="shared" si="23"/>
        <v>0</v>
      </c>
      <c r="J42" s="33">
        <f t="shared" si="24"/>
        <v>0</v>
      </c>
      <c r="K42" s="33">
        <f t="shared" si="25"/>
        <v>0</v>
      </c>
      <c r="L42" s="33">
        <f t="shared" si="26"/>
        <v>0</v>
      </c>
      <c r="M42" s="33">
        <f t="shared" si="27"/>
        <v>0</v>
      </c>
      <c r="N42" s="33">
        <f t="shared" si="28"/>
        <v>0</v>
      </c>
      <c r="O42" s="33">
        <f>SUMIF(MatchScoutingData!$G$2:$G$1000, $A42, MatchScoutingData!I$2:I$1000) * 3</f>
        <v>0</v>
      </c>
      <c r="P42" s="34">
        <f t="shared" si="29"/>
        <v>0</v>
      </c>
      <c r="Q42" s="34">
        <f t="shared" si="30"/>
        <v>0</v>
      </c>
      <c r="R42" s="33">
        <f>SUMIF(MatchScoutingData!$G$2:$G$1000, $A42, MatchScoutingData!P$2:P$1000)</f>
        <v>0</v>
      </c>
      <c r="S42" s="33">
        <f>SUMIF(MatchScoutingData!$G$2:$G$1000, $A42, MatchScoutingData!Q$2:Q$1000)</f>
        <v>0</v>
      </c>
      <c r="T42" s="33">
        <f>SUMIF(MatchScoutingData!$G$2:$G$1000, $A42, MatchScoutingData!R$2:R$1000)</f>
        <v>0</v>
      </c>
      <c r="U42" s="33">
        <f>SUMIF(MatchScoutingData!$G$2:$G$1000, $A42, MatchScoutingData!S$2:S$1000)</f>
        <v>0</v>
      </c>
      <c r="V42" s="33">
        <f>SUMIF(MatchScoutingData!$G$2:$G$1000, $A42, MatchScoutingData!T$2:T$1000)</f>
        <v>0</v>
      </c>
      <c r="W42" s="33">
        <f>SUMIF(MatchScoutingData!$G$2:$G$1000, $A42, MatchScoutingData!U$2:U$1000)</f>
        <v>0</v>
      </c>
      <c r="X42" s="33">
        <f t="shared" si="31"/>
        <v>0</v>
      </c>
      <c r="Y42" s="33">
        <f t="shared" si="32"/>
        <v>0</v>
      </c>
      <c r="Z42" s="33">
        <f t="shared" si="33"/>
        <v>0</v>
      </c>
      <c r="AA42" s="33">
        <f t="shared" si="34"/>
        <v>0</v>
      </c>
      <c r="AB42" s="33">
        <f t="shared" si="35"/>
        <v>0</v>
      </c>
      <c r="AC42" s="33">
        <f t="shared" si="36"/>
        <v>0</v>
      </c>
      <c r="AD42" s="35">
        <f t="shared" si="37"/>
        <v>0</v>
      </c>
      <c r="AE42" s="35">
        <f t="shared" si="38"/>
        <v>0</v>
      </c>
      <c r="AF42" s="33">
        <f>COUNTIFS(MatchScoutingData!$G$2:$G$1000, $A42, MatchScoutingData!$W$2:$W$1000, "p")</f>
        <v>0</v>
      </c>
      <c r="AG42" s="33">
        <f>COUNTIFS(MatchScoutingData!$G$2:$G$1000, $A42, MatchScoutingData!$W$2:$W$1000, "s")</f>
        <v>0</v>
      </c>
      <c r="AH42" s="33">
        <f>COUNTIFS(MatchScoutingData!$G$2:$G$1000, $A42, MatchScoutingData!$W$2:$W$1000, "d")</f>
        <v>0</v>
      </c>
      <c r="AI42" s="33">
        <f t="shared" si="39"/>
        <v>0</v>
      </c>
      <c r="AJ42" s="33">
        <f t="shared" si="40"/>
        <v>0</v>
      </c>
      <c r="AK42" s="33">
        <f t="shared" si="41"/>
        <v>0</v>
      </c>
      <c r="AL42" s="36">
        <f t="shared" si="42"/>
        <v>0</v>
      </c>
      <c r="AM42" s="36">
        <f t="shared" si="43"/>
        <v>0</v>
      </c>
      <c r="AN42" s="37">
        <f t="shared" si="44"/>
        <v>0</v>
      </c>
      <c r="AO42" s="37">
        <f t="shared" si="45"/>
        <v>0</v>
      </c>
    </row>
    <row r="43" spans="1:41" ht="16" x14ac:dyDescent="0.2">
      <c r="A43" s="32">
        <v>4611</v>
      </c>
      <c r="B43" s="33">
        <f>COUNTIF(MatchScoutingData!G$2:G$1000, $A43)</f>
        <v>0</v>
      </c>
      <c r="C43" s="33">
        <f>SUMIF(MatchScoutingData!$G$2:$G$1000, $A43, MatchScoutingData!J$2:J$1000)</f>
        <v>0</v>
      </c>
      <c r="D43" s="33">
        <f>SUMIF(MatchScoutingData!$G$2:$G$1000, $A43, MatchScoutingData!K$2:K$1000)</f>
        <v>0</v>
      </c>
      <c r="E43" s="33">
        <f>SUMIF(MatchScoutingData!$G$2:$G$1000, $A43, MatchScoutingData!L$2:L$1000)</f>
        <v>0</v>
      </c>
      <c r="F43" s="33">
        <f>SUMIF(MatchScoutingData!$G$2:$G$1000, $A43, MatchScoutingData!M$2:M$1000)</f>
        <v>0</v>
      </c>
      <c r="G43" s="33">
        <f>SUMIF(MatchScoutingData!$G$2:$G$1000, $A43, MatchScoutingData!N$2:N$1000)</f>
        <v>0</v>
      </c>
      <c r="H43" s="33">
        <f>SUMIF(MatchScoutingData!$G$2:$G$1000, $A43, MatchScoutingData!O$2:O$1000)</f>
        <v>0</v>
      </c>
      <c r="I43" s="33">
        <f t="shared" si="23"/>
        <v>0</v>
      </c>
      <c r="J43" s="33">
        <f t="shared" si="24"/>
        <v>0</v>
      </c>
      <c r="K43" s="33">
        <f t="shared" si="25"/>
        <v>0</v>
      </c>
      <c r="L43" s="33">
        <f t="shared" si="26"/>
        <v>0</v>
      </c>
      <c r="M43" s="33">
        <f t="shared" si="27"/>
        <v>0</v>
      </c>
      <c r="N43" s="33">
        <f t="shared" si="28"/>
        <v>0</v>
      </c>
      <c r="O43" s="33">
        <f>SUMIF(MatchScoutingData!$G$2:$G$1000, $A43, MatchScoutingData!I$2:I$1000) * 3</f>
        <v>0</v>
      </c>
      <c r="P43" s="34">
        <f t="shared" si="29"/>
        <v>0</v>
      </c>
      <c r="Q43" s="34">
        <f t="shared" si="30"/>
        <v>0</v>
      </c>
      <c r="R43" s="33">
        <f>SUMIF(MatchScoutingData!$G$2:$G$1000, $A43, MatchScoutingData!P$2:P$1000)</f>
        <v>0</v>
      </c>
      <c r="S43" s="33">
        <f>SUMIF(MatchScoutingData!$G$2:$G$1000, $A43, MatchScoutingData!Q$2:Q$1000)</f>
        <v>0</v>
      </c>
      <c r="T43" s="33">
        <f>SUMIF(MatchScoutingData!$G$2:$G$1000, $A43, MatchScoutingData!R$2:R$1000)</f>
        <v>0</v>
      </c>
      <c r="U43" s="33">
        <f>SUMIF(MatchScoutingData!$G$2:$G$1000, $A43, MatchScoutingData!S$2:S$1000)</f>
        <v>0</v>
      </c>
      <c r="V43" s="33">
        <f>SUMIF(MatchScoutingData!$G$2:$G$1000, $A43, MatchScoutingData!T$2:T$1000)</f>
        <v>0</v>
      </c>
      <c r="W43" s="33">
        <f>SUMIF(MatchScoutingData!$G$2:$G$1000, $A43, MatchScoutingData!U$2:U$1000)</f>
        <v>0</v>
      </c>
      <c r="X43" s="33">
        <f t="shared" si="31"/>
        <v>0</v>
      </c>
      <c r="Y43" s="33">
        <f t="shared" si="32"/>
        <v>0</v>
      </c>
      <c r="Z43" s="33">
        <f t="shared" si="33"/>
        <v>0</v>
      </c>
      <c r="AA43" s="33">
        <f t="shared" si="34"/>
        <v>0</v>
      </c>
      <c r="AB43" s="33">
        <f t="shared" si="35"/>
        <v>0</v>
      </c>
      <c r="AC43" s="33">
        <f t="shared" si="36"/>
        <v>0</v>
      </c>
      <c r="AD43" s="35">
        <f t="shared" si="37"/>
        <v>0</v>
      </c>
      <c r="AE43" s="35">
        <f t="shared" si="38"/>
        <v>0</v>
      </c>
      <c r="AF43" s="33">
        <f>COUNTIFS(MatchScoutingData!$G$2:$G$1000, $A43, MatchScoutingData!$W$2:$W$1000, "p")</f>
        <v>0</v>
      </c>
      <c r="AG43" s="33">
        <f>COUNTIFS(MatchScoutingData!$G$2:$G$1000, $A43, MatchScoutingData!$W$2:$W$1000, "s")</f>
        <v>0</v>
      </c>
      <c r="AH43" s="33">
        <f>COUNTIFS(MatchScoutingData!$G$2:$G$1000, $A43, MatchScoutingData!$W$2:$W$1000, "d")</f>
        <v>0</v>
      </c>
      <c r="AI43" s="33">
        <f t="shared" si="39"/>
        <v>0</v>
      </c>
      <c r="AJ43" s="33">
        <f t="shared" si="40"/>
        <v>0</v>
      </c>
      <c r="AK43" s="33">
        <f t="shared" si="41"/>
        <v>0</v>
      </c>
      <c r="AL43" s="36">
        <f t="shared" si="42"/>
        <v>0</v>
      </c>
      <c r="AM43" s="36">
        <f t="shared" si="43"/>
        <v>0</v>
      </c>
      <c r="AN43" s="37">
        <f t="shared" si="44"/>
        <v>0</v>
      </c>
      <c r="AO43" s="37">
        <f t="shared" si="45"/>
        <v>0</v>
      </c>
    </row>
    <row r="44" spans="1:41" ht="16" x14ac:dyDescent="0.2">
      <c r="A44" s="32">
        <v>4930</v>
      </c>
      <c r="B44" s="33">
        <f>COUNTIF(MatchScoutingData!G$2:G$1000, $A44)</f>
        <v>0</v>
      </c>
      <c r="C44" s="33">
        <f>SUMIF(MatchScoutingData!$G$2:$G$1000, $A44, MatchScoutingData!J$2:J$1000)</f>
        <v>0</v>
      </c>
      <c r="D44" s="33">
        <f>SUMIF(MatchScoutingData!$G$2:$G$1000, $A44, MatchScoutingData!K$2:K$1000)</f>
        <v>0</v>
      </c>
      <c r="E44" s="33">
        <f>SUMIF(MatchScoutingData!$G$2:$G$1000, $A44, MatchScoutingData!L$2:L$1000)</f>
        <v>0</v>
      </c>
      <c r="F44" s="33">
        <f>SUMIF(MatchScoutingData!$G$2:$G$1000, $A44, MatchScoutingData!M$2:M$1000)</f>
        <v>0</v>
      </c>
      <c r="G44" s="33">
        <f>SUMIF(MatchScoutingData!$G$2:$G$1000, $A44, MatchScoutingData!N$2:N$1000)</f>
        <v>0</v>
      </c>
      <c r="H44" s="33">
        <f>SUMIF(MatchScoutingData!$G$2:$G$1000, $A44, MatchScoutingData!O$2:O$1000)</f>
        <v>0</v>
      </c>
      <c r="I44" s="33">
        <f t="shared" si="23"/>
        <v>0</v>
      </c>
      <c r="J44" s="33">
        <f t="shared" si="24"/>
        <v>0</v>
      </c>
      <c r="K44" s="33">
        <f t="shared" si="25"/>
        <v>0</v>
      </c>
      <c r="L44" s="33">
        <f t="shared" si="26"/>
        <v>0</v>
      </c>
      <c r="M44" s="33">
        <f t="shared" si="27"/>
        <v>0</v>
      </c>
      <c r="N44" s="33">
        <f t="shared" si="28"/>
        <v>0</v>
      </c>
      <c r="O44" s="33">
        <f>SUMIF(MatchScoutingData!$G$2:$G$1000, $A44, MatchScoutingData!I$2:I$1000) * 3</f>
        <v>0</v>
      </c>
      <c r="P44" s="34">
        <f t="shared" si="29"/>
        <v>0</v>
      </c>
      <c r="Q44" s="34">
        <f t="shared" si="30"/>
        <v>0</v>
      </c>
      <c r="R44" s="33">
        <f>SUMIF(MatchScoutingData!$G$2:$G$1000, $A44, MatchScoutingData!P$2:P$1000)</f>
        <v>0</v>
      </c>
      <c r="S44" s="33">
        <f>SUMIF(MatchScoutingData!$G$2:$G$1000, $A44, MatchScoutingData!Q$2:Q$1000)</f>
        <v>0</v>
      </c>
      <c r="T44" s="33">
        <f>SUMIF(MatchScoutingData!$G$2:$G$1000, $A44, MatchScoutingData!R$2:R$1000)</f>
        <v>0</v>
      </c>
      <c r="U44" s="33">
        <f>SUMIF(MatchScoutingData!$G$2:$G$1000, $A44, MatchScoutingData!S$2:S$1000)</f>
        <v>0</v>
      </c>
      <c r="V44" s="33">
        <f>SUMIF(MatchScoutingData!$G$2:$G$1000, $A44, MatchScoutingData!T$2:T$1000)</f>
        <v>0</v>
      </c>
      <c r="W44" s="33">
        <f>SUMIF(MatchScoutingData!$G$2:$G$1000, $A44, MatchScoutingData!U$2:U$1000)</f>
        <v>0</v>
      </c>
      <c r="X44" s="33">
        <f t="shared" si="31"/>
        <v>0</v>
      </c>
      <c r="Y44" s="33">
        <f t="shared" si="32"/>
        <v>0</v>
      </c>
      <c r="Z44" s="33">
        <f t="shared" si="33"/>
        <v>0</v>
      </c>
      <c r="AA44" s="33">
        <f t="shared" si="34"/>
        <v>0</v>
      </c>
      <c r="AB44" s="33">
        <f t="shared" si="35"/>
        <v>0</v>
      </c>
      <c r="AC44" s="33">
        <f t="shared" si="36"/>
        <v>0</v>
      </c>
      <c r="AD44" s="35">
        <f t="shared" si="37"/>
        <v>0</v>
      </c>
      <c r="AE44" s="35">
        <f t="shared" si="38"/>
        <v>0</v>
      </c>
      <c r="AF44" s="33">
        <f>COUNTIFS(MatchScoutingData!$G$2:$G$1000, $A44, MatchScoutingData!$W$2:$W$1000, "p")</f>
        <v>0</v>
      </c>
      <c r="AG44" s="33">
        <f>COUNTIFS(MatchScoutingData!$G$2:$G$1000, $A44, MatchScoutingData!$W$2:$W$1000, "s")</f>
        <v>0</v>
      </c>
      <c r="AH44" s="33">
        <f>COUNTIFS(MatchScoutingData!$G$2:$G$1000, $A44, MatchScoutingData!$W$2:$W$1000, "d")</f>
        <v>0</v>
      </c>
      <c r="AI44" s="33">
        <f t="shared" si="39"/>
        <v>0</v>
      </c>
      <c r="AJ44" s="33">
        <f t="shared" si="40"/>
        <v>0</v>
      </c>
      <c r="AK44" s="33">
        <f t="shared" si="41"/>
        <v>0</v>
      </c>
      <c r="AL44" s="36">
        <f t="shared" si="42"/>
        <v>0</v>
      </c>
      <c r="AM44" s="36">
        <f t="shared" si="43"/>
        <v>0</v>
      </c>
      <c r="AN44" s="37">
        <f t="shared" si="44"/>
        <v>0</v>
      </c>
      <c r="AO44" s="37">
        <f t="shared" si="45"/>
        <v>0</v>
      </c>
    </row>
    <row r="45" spans="1:41" ht="16" x14ac:dyDescent="0.2">
      <c r="A45" s="32">
        <v>5590</v>
      </c>
      <c r="B45" s="33">
        <f>COUNTIF(MatchScoutingData!G$2:G$1000, $A45)</f>
        <v>0</v>
      </c>
      <c r="C45" s="33">
        <f>SUMIF(MatchScoutingData!$G$2:$G$1000, $A45, MatchScoutingData!J$2:J$1000)</f>
        <v>0</v>
      </c>
      <c r="D45" s="33">
        <f>SUMIF(MatchScoutingData!$G$2:$G$1000, $A45, MatchScoutingData!K$2:K$1000)</f>
        <v>0</v>
      </c>
      <c r="E45" s="33">
        <f>SUMIF(MatchScoutingData!$G$2:$G$1000, $A45, MatchScoutingData!L$2:L$1000)</f>
        <v>0</v>
      </c>
      <c r="F45" s="33">
        <f>SUMIF(MatchScoutingData!$G$2:$G$1000, $A45, MatchScoutingData!M$2:M$1000)</f>
        <v>0</v>
      </c>
      <c r="G45" s="33">
        <f>SUMIF(MatchScoutingData!$G$2:$G$1000, $A45, MatchScoutingData!N$2:N$1000)</f>
        <v>0</v>
      </c>
      <c r="H45" s="33">
        <f>SUMIF(MatchScoutingData!$G$2:$G$1000, $A45, MatchScoutingData!O$2:O$1000)</f>
        <v>0</v>
      </c>
      <c r="I45" s="33">
        <f t="shared" si="23"/>
        <v>0</v>
      </c>
      <c r="J45" s="33">
        <f t="shared" si="24"/>
        <v>0</v>
      </c>
      <c r="K45" s="33">
        <f t="shared" si="25"/>
        <v>0</v>
      </c>
      <c r="L45" s="33">
        <f t="shared" si="26"/>
        <v>0</v>
      </c>
      <c r="M45" s="33">
        <f t="shared" si="27"/>
        <v>0</v>
      </c>
      <c r="N45" s="33">
        <f t="shared" si="28"/>
        <v>0</v>
      </c>
      <c r="O45" s="33">
        <f>SUMIF(MatchScoutingData!$G$2:$G$1000, $A45, MatchScoutingData!I$2:I$1000) * 3</f>
        <v>0</v>
      </c>
      <c r="P45" s="34">
        <f t="shared" si="29"/>
        <v>0</v>
      </c>
      <c r="Q45" s="34">
        <f t="shared" si="30"/>
        <v>0</v>
      </c>
      <c r="R45" s="33">
        <f>SUMIF(MatchScoutingData!$G$2:$G$1000, $A45, MatchScoutingData!P$2:P$1000)</f>
        <v>0</v>
      </c>
      <c r="S45" s="33">
        <f>SUMIF(MatchScoutingData!$G$2:$G$1000, $A45, MatchScoutingData!Q$2:Q$1000)</f>
        <v>0</v>
      </c>
      <c r="T45" s="33">
        <f>SUMIF(MatchScoutingData!$G$2:$G$1000, $A45, MatchScoutingData!R$2:R$1000)</f>
        <v>0</v>
      </c>
      <c r="U45" s="33">
        <f>SUMIF(MatchScoutingData!$G$2:$G$1000, $A45, MatchScoutingData!S$2:S$1000)</f>
        <v>0</v>
      </c>
      <c r="V45" s="33">
        <f>SUMIF(MatchScoutingData!$G$2:$G$1000, $A45, MatchScoutingData!T$2:T$1000)</f>
        <v>0</v>
      </c>
      <c r="W45" s="33">
        <f>SUMIF(MatchScoutingData!$G$2:$G$1000, $A45, MatchScoutingData!U$2:U$1000)</f>
        <v>0</v>
      </c>
      <c r="X45" s="33">
        <f t="shared" si="31"/>
        <v>0</v>
      </c>
      <c r="Y45" s="33">
        <f t="shared" si="32"/>
        <v>0</v>
      </c>
      <c r="Z45" s="33">
        <f t="shared" si="33"/>
        <v>0</v>
      </c>
      <c r="AA45" s="33">
        <f t="shared" si="34"/>
        <v>0</v>
      </c>
      <c r="AB45" s="33">
        <f t="shared" si="35"/>
        <v>0</v>
      </c>
      <c r="AC45" s="33">
        <f t="shared" si="36"/>
        <v>0</v>
      </c>
      <c r="AD45" s="35">
        <f t="shared" si="37"/>
        <v>0</v>
      </c>
      <c r="AE45" s="35">
        <f t="shared" si="38"/>
        <v>0</v>
      </c>
      <c r="AF45" s="33">
        <f>COUNTIFS(MatchScoutingData!$G$2:$G$1000, $A45, MatchScoutingData!$W$2:$W$1000, "p")</f>
        <v>0</v>
      </c>
      <c r="AG45" s="33">
        <f>COUNTIFS(MatchScoutingData!$G$2:$G$1000, $A45, MatchScoutingData!$W$2:$W$1000, "s")</f>
        <v>0</v>
      </c>
      <c r="AH45" s="33">
        <f>COUNTIFS(MatchScoutingData!$G$2:$G$1000, $A45, MatchScoutingData!$W$2:$W$1000, "d")</f>
        <v>0</v>
      </c>
      <c r="AI45" s="33">
        <f t="shared" si="39"/>
        <v>0</v>
      </c>
      <c r="AJ45" s="33">
        <f t="shared" si="40"/>
        <v>0</v>
      </c>
      <c r="AK45" s="33">
        <f t="shared" si="41"/>
        <v>0</v>
      </c>
      <c r="AL45" s="36">
        <f t="shared" si="42"/>
        <v>0</v>
      </c>
      <c r="AM45" s="36">
        <f t="shared" si="43"/>
        <v>0</v>
      </c>
      <c r="AN45" s="37">
        <f t="shared" si="44"/>
        <v>0</v>
      </c>
      <c r="AO45" s="37">
        <f t="shared" si="45"/>
        <v>0</v>
      </c>
    </row>
    <row r="46" spans="1:41" ht="16" x14ac:dyDescent="0.2">
      <c r="A46" s="32">
        <v>5881</v>
      </c>
      <c r="B46" s="33">
        <f>COUNTIF(MatchScoutingData!G$2:G$1000, $A46)</f>
        <v>0</v>
      </c>
      <c r="C46" s="33">
        <f>SUMIF(MatchScoutingData!$G$2:$G$1000, $A46, MatchScoutingData!J$2:J$1000)</f>
        <v>0</v>
      </c>
      <c r="D46" s="33">
        <f>SUMIF(MatchScoutingData!$G$2:$G$1000, $A46, MatchScoutingData!K$2:K$1000)</f>
        <v>0</v>
      </c>
      <c r="E46" s="33">
        <f>SUMIF(MatchScoutingData!$G$2:$G$1000, $A46, MatchScoutingData!L$2:L$1000)</f>
        <v>0</v>
      </c>
      <c r="F46" s="33">
        <f>SUMIF(MatchScoutingData!$G$2:$G$1000, $A46, MatchScoutingData!M$2:M$1000)</f>
        <v>0</v>
      </c>
      <c r="G46" s="33">
        <f>SUMIF(MatchScoutingData!$G$2:$G$1000, $A46, MatchScoutingData!N$2:N$1000)</f>
        <v>0</v>
      </c>
      <c r="H46" s="33">
        <f>SUMIF(MatchScoutingData!$G$2:$G$1000, $A46, MatchScoutingData!O$2:O$1000)</f>
        <v>0</v>
      </c>
      <c r="I46" s="33">
        <f t="shared" si="23"/>
        <v>0</v>
      </c>
      <c r="J46" s="33">
        <f t="shared" si="24"/>
        <v>0</v>
      </c>
      <c r="K46" s="33">
        <f t="shared" si="25"/>
        <v>0</v>
      </c>
      <c r="L46" s="33">
        <f t="shared" si="26"/>
        <v>0</v>
      </c>
      <c r="M46" s="33">
        <f t="shared" si="27"/>
        <v>0</v>
      </c>
      <c r="N46" s="33">
        <f t="shared" si="28"/>
        <v>0</v>
      </c>
      <c r="O46" s="33">
        <f>SUMIF(MatchScoutingData!$G$2:$G$1000, $A46, MatchScoutingData!I$2:I$1000) * 3</f>
        <v>0</v>
      </c>
      <c r="P46" s="34">
        <f t="shared" si="29"/>
        <v>0</v>
      </c>
      <c r="Q46" s="34">
        <f t="shared" si="30"/>
        <v>0</v>
      </c>
      <c r="R46" s="33">
        <f>SUMIF(MatchScoutingData!$G$2:$G$1000, $A46, MatchScoutingData!P$2:P$1000)</f>
        <v>0</v>
      </c>
      <c r="S46" s="33">
        <f>SUMIF(MatchScoutingData!$G$2:$G$1000, $A46, MatchScoutingData!Q$2:Q$1000)</f>
        <v>0</v>
      </c>
      <c r="T46" s="33">
        <f>SUMIF(MatchScoutingData!$G$2:$G$1000, $A46, MatchScoutingData!R$2:R$1000)</f>
        <v>0</v>
      </c>
      <c r="U46" s="33">
        <f>SUMIF(MatchScoutingData!$G$2:$G$1000, $A46, MatchScoutingData!S$2:S$1000)</f>
        <v>0</v>
      </c>
      <c r="V46" s="33">
        <f>SUMIF(MatchScoutingData!$G$2:$G$1000, $A46, MatchScoutingData!T$2:T$1000)</f>
        <v>0</v>
      </c>
      <c r="W46" s="33">
        <f>SUMIF(MatchScoutingData!$G$2:$G$1000, $A46, MatchScoutingData!U$2:U$1000)</f>
        <v>0</v>
      </c>
      <c r="X46" s="33">
        <f t="shared" si="31"/>
        <v>0</v>
      </c>
      <c r="Y46" s="33">
        <f t="shared" si="32"/>
        <v>0</v>
      </c>
      <c r="Z46" s="33">
        <f t="shared" si="33"/>
        <v>0</v>
      </c>
      <c r="AA46" s="33">
        <f t="shared" si="34"/>
        <v>0</v>
      </c>
      <c r="AB46" s="33">
        <f t="shared" si="35"/>
        <v>0</v>
      </c>
      <c r="AC46" s="33">
        <f t="shared" si="36"/>
        <v>0</v>
      </c>
      <c r="AD46" s="35">
        <f t="shared" si="37"/>
        <v>0</v>
      </c>
      <c r="AE46" s="35">
        <f t="shared" si="38"/>
        <v>0</v>
      </c>
      <c r="AF46" s="33">
        <f>COUNTIFS(MatchScoutingData!$G$2:$G$1000, $A46, MatchScoutingData!$W$2:$W$1000, "p")</f>
        <v>0</v>
      </c>
      <c r="AG46" s="33">
        <f>COUNTIFS(MatchScoutingData!$G$2:$G$1000, $A46, MatchScoutingData!$W$2:$W$1000, "s")</f>
        <v>0</v>
      </c>
      <c r="AH46" s="33">
        <f>COUNTIFS(MatchScoutingData!$G$2:$G$1000, $A46, MatchScoutingData!$W$2:$W$1000, "d")</f>
        <v>0</v>
      </c>
      <c r="AI46" s="33">
        <f t="shared" si="39"/>
        <v>0</v>
      </c>
      <c r="AJ46" s="33">
        <f t="shared" si="40"/>
        <v>0</v>
      </c>
      <c r="AK46" s="33">
        <f t="shared" si="41"/>
        <v>0</v>
      </c>
      <c r="AL46" s="36">
        <f t="shared" si="42"/>
        <v>0</v>
      </c>
      <c r="AM46" s="36">
        <f t="shared" si="43"/>
        <v>0</v>
      </c>
      <c r="AN46" s="37">
        <f t="shared" si="44"/>
        <v>0</v>
      </c>
      <c r="AO46" s="37">
        <f t="shared" si="45"/>
        <v>0</v>
      </c>
    </row>
    <row r="47" spans="1:41" ht="16" x14ac:dyDescent="0.2">
      <c r="A47" s="32">
        <v>6621</v>
      </c>
      <c r="B47" s="33">
        <f>COUNTIF(MatchScoutingData!G$2:G$1000, $A47)</f>
        <v>0</v>
      </c>
      <c r="C47" s="33">
        <f>SUMIF(MatchScoutingData!$G$2:$G$1000, $A47, MatchScoutingData!J$2:J$1000)</f>
        <v>0</v>
      </c>
      <c r="D47" s="33">
        <f>SUMIF(MatchScoutingData!$G$2:$G$1000, $A47, MatchScoutingData!K$2:K$1000)</f>
        <v>0</v>
      </c>
      <c r="E47" s="33">
        <f>SUMIF(MatchScoutingData!$G$2:$G$1000, $A47, MatchScoutingData!L$2:L$1000)</f>
        <v>0</v>
      </c>
      <c r="F47" s="33">
        <f>SUMIF(MatchScoutingData!$G$2:$G$1000, $A47, MatchScoutingData!M$2:M$1000)</f>
        <v>0</v>
      </c>
      <c r="G47" s="33">
        <f>SUMIF(MatchScoutingData!$G$2:$G$1000, $A47, MatchScoutingData!N$2:N$1000)</f>
        <v>0</v>
      </c>
      <c r="H47" s="33">
        <f>SUMIF(MatchScoutingData!$G$2:$G$1000, $A47, MatchScoutingData!O$2:O$1000)</f>
        <v>0</v>
      </c>
      <c r="I47" s="33">
        <f t="shared" si="23"/>
        <v>0</v>
      </c>
      <c r="J47" s="33">
        <f t="shared" si="24"/>
        <v>0</v>
      </c>
      <c r="K47" s="33">
        <f t="shared" si="25"/>
        <v>0</v>
      </c>
      <c r="L47" s="33">
        <f t="shared" si="26"/>
        <v>0</v>
      </c>
      <c r="M47" s="33">
        <f t="shared" si="27"/>
        <v>0</v>
      </c>
      <c r="N47" s="33">
        <f t="shared" si="28"/>
        <v>0</v>
      </c>
      <c r="O47" s="33">
        <f>SUMIF(MatchScoutingData!$G$2:$G$1000, $A47, MatchScoutingData!I$2:I$1000) * 3</f>
        <v>0</v>
      </c>
      <c r="P47" s="34">
        <f t="shared" si="29"/>
        <v>0</v>
      </c>
      <c r="Q47" s="34">
        <f t="shared" si="30"/>
        <v>0</v>
      </c>
      <c r="R47" s="33">
        <f>SUMIF(MatchScoutingData!$G$2:$G$1000, $A47, MatchScoutingData!P$2:P$1000)</f>
        <v>0</v>
      </c>
      <c r="S47" s="33">
        <f>SUMIF(MatchScoutingData!$G$2:$G$1000, $A47, MatchScoutingData!Q$2:Q$1000)</f>
        <v>0</v>
      </c>
      <c r="T47" s="33">
        <f>SUMIF(MatchScoutingData!$G$2:$G$1000, $A47, MatchScoutingData!R$2:R$1000)</f>
        <v>0</v>
      </c>
      <c r="U47" s="33">
        <f>SUMIF(MatchScoutingData!$G$2:$G$1000, $A47, MatchScoutingData!S$2:S$1000)</f>
        <v>0</v>
      </c>
      <c r="V47" s="33">
        <f>SUMIF(MatchScoutingData!$G$2:$G$1000, $A47, MatchScoutingData!T$2:T$1000)</f>
        <v>0</v>
      </c>
      <c r="W47" s="33">
        <f>SUMIF(MatchScoutingData!$G$2:$G$1000, $A47, MatchScoutingData!U$2:U$1000)</f>
        <v>0</v>
      </c>
      <c r="X47" s="33">
        <f t="shared" si="31"/>
        <v>0</v>
      </c>
      <c r="Y47" s="33">
        <f t="shared" si="32"/>
        <v>0</v>
      </c>
      <c r="Z47" s="33">
        <f t="shared" si="33"/>
        <v>0</v>
      </c>
      <c r="AA47" s="33">
        <f t="shared" si="34"/>
        <v>0</v>
      </c>
      <c r="AB47" s="33">
        <f t="shared" si="35"/>
        <v>0</v>
      </c>
      <c r="AC47" s="33">
        <f t="shared" si="36"/>
        <v>0</v>
      </c>
      <c r="AD47" s="35">
        <f t="shared" si="37"/>
        <v>0</v>
      </c>
      <c r="AE47" s="35">
        <f t="shared" si="38"/>
        <v>0</v>
      </c>
      <c r="AF47" s="33">
        <f>COUNTIFS(MatchScoutingData!$G$2:$G$1000, $A47, MatchScoutingData!$W$2:$W$1000, "p")</f>
        <v>0</v>
      </c>
      <c r="AG47" s="33">
        <f>COUNTIFS(MatchScoutingData!$G$2:$G$1000, $A47, MatchScoutingData!$W$2:$W$1000, "s")</f>
        <v>0</v>
      </c>
      <c r="AH47" s="33">
        <f>COUNTIFS(MatchScoutingData!$G$2:$G$1000, $A47, MatchScoutingData!$W$2:$W$1000, "d")</f>
        <v>0</v>
      </c>
      <c r="AI47" s="33">
        <f t="shared" si="39"/>
        <v>0</v>
      </c>
      <c r="AJ47" s="33">
        <f t="shared" si="40"/>
        <v>0</v>
      </c>
      <c r="AK47" s="33">
        <f t="shared" si="41"/>
        <v>0</v>
      </c>
      <c r="AL47" s="36">
        <f t="shared" si="42"/>
        <v>0</v>
      </c>
      <c r="AM47" s="36">
        <f t="shared" si="43"/>
        <v>0</v>
      </c>
      <c r="AN47" s="37">
        <f t="shared" si="44"/>
        <v>0</v>
      </c>
      <c r="AO47" s="37">
        <f t="shared" si="45"/>
        <v>0</v>
      </c>
    </row>
    <row r="48" spans="1:41" ht="16" x14ac:dyDescent="0.2">
      <c r="A48" s="32">
        <v>6868</v>
      </c>
      <c r="B48" s="33">
        <f>COUNTIF(MatchScoutingData!G$2:G$1000, $A48)</f>
        <v>0</v>
      </c>
      <c r="C48" s="33">
        <f>SUMIF(MatchScoutingData!$G$2:$G$1000, $A48, MatchScoutingData!J$2:J$1000)</f>
        <v>0</v>
      </c>
      <c r="D48" s="33">
        <f>SUMIF(MatchScoutingData!$G$2:$G$1000, $A48, MatchScoutingData!K$2:K$1000)</f>
        <v>0</v>
      </c>
      <c r="E48" s="33">
        <f>SUMIF(MatchScoutingData!$G$2:$G$1000, $A48, MatchScoutingData!L$2:L$1000)</f>
        <v>0</v>
      </c>
      <c r="F48" s="33">
        <f>SUMIF(MatchScoutingData!$G$2:$G$1000, $A48, MatchScoutingData!M$2:M$1000)</f>
        <v>0</v>
      </c>
      <c r="G48" s="33">
        <f>SUMIF(MatchScoutingData!$G$2:$G$1000, $A48, MatchScoutingData!N$2:N$1000)</f>
        <v>0</v>
      </c>
      <c r="H48" s="33">
        <f>SUMIF(MatchScoutingData!$G$2:$G$1000, $A48, MatchScoutingData!O$2:O$1000)</f>
        <v>0</v>
      </c>
      <c r="I48" s="33">
        <f t="shared" si="23"/>
        <v>0</v>
      </c>
      <c r="J48" s="33">
        <f t="shared" si="24"/>
        <v>0</v>
      </c>
      <c r="K48" s="33">
        <f t="shared" si="25"/>
        <v>0</v>
      </c>
      <c r="L48" s="33">
        <f t="shared" si="26"/>
        <v>0</v>
      </c>
      <c r="M48" s="33">
        <f t="shared" si="27"/>
        <v>0</v>
      </c>
      <c r="N48" s="33">
        <f t="shared" si="28"/>
        <v>0</v>
      </c>
      <c r="O48" s="33">
        <f>SUMIF(MatchScoutingData!$G$2:$G$1000, $A48, MatchScoutingData!I$2:I$1000) * 3</f>
        <v>0</v>
      </c>
      <c r="P48" s="34">
        <f t="shared" si="29"/>
        <v>0</v>
      </c>
      <c r="Q48" s="34">
        <f t="shared" si="30"/>
        <v>0</v>
      </c>
      <c r="R48" s="33">
        <f>SUMIF(MatchScoutingData!$G$2:$G$1000, $A48, MatchScoutingData!P$2:P$1000)</f>
        <v>0</v>
      </c>
      <c r="S48" s="33">
        <f>SUMIF(MatchScoutingData!$G$2:$G$1000, $A48, MatchScoutingData!Q$2:Q$1000)</f>
        <v>0</v>
      </c>
      <c r="T48" s="33">
        <f>SUMIF(MatchScoutingData!$G$2:$G$1000, $A48, MatchScoutingData!R$2:R$1000)</f>
        <v>0</v>
      </c>
      <c r="U48" s="33">
        <f>SUMIF(MatchScoutingData!$G$2:$G$1000, $A48, MatchScoutingData!S$2:S$1000)</f>
        <v>0</v>
      </c>
      <c r="V48" s="33">
        <f>SUMIF(MatchScoutingData!$G$2:$G$1000, $A48, MatchScoutingData!T$2:T$1000)</f>
        <v>0</v>
      </c>
      <c r="W48" s="33">
        <f>SUMIF(MatchScoutingData!$G$2:$G$1000, $A48, MatchScoutingData!U$2:U$1000)</f>
        <v>0</v>
      </c>
      <c r="X48" s="33">
        <f t="shared" si="31"/>
        <v>0</v>
      </c>
      <c r="Y48" s="33">
        <f t="shared" si="32"/>
        <v>0</v>
      </c>
      <c r="Z48" s="33">
        <f t="shared" si="33"/>
        <v>0</v>
      </c>
      <c r="AA48" s="33">
        <f t="shared" si="34"/>
        <v>0</v>
      </c>
      <c r="AB48" s="33">
        <f t="shared" si="35"/>
        <v>0</v>
      </c>
      <c r="AC48" s="33">
        <f t="shared" si="36"/>
        <v>0</v>
      </c>
      <c r="AD48" s="35">
        <f t="shared" si="37"/>
        <v>0</v>
      </c>
      <c r="AE48" s="35">
        <f t="shared" si="38"/>
        <v>0</v>
      </c>
      <c r="AF48" s="33">
        <f>COUNTIFS(MatchScoutingData!$G$2:$G$1000, $A48, MatchScoutingData!$W$2:$W$1000, "p")</f>
        <v>0</v>
      </c>
      <c r="AG48" s="33">
        <f>COUNTIFS(MatchScoutingData!$G$2:$G$1000, $A48, MatchScoutingData!$W$2:$W$1000, "s")</f>
        <v>0</v>
      </c>
      <c r="AH48" s="33">
        <f>COUNTIFS(MatchScoutingData!$G$2:$G$1000, $A48, MatchScoutingData!$W$2:$W$1000, "d")</f>
        <v>0</v>
      </c>
      <c r="AI48" s="33">
        <f t="shared" si="39"/>
        <v>0</v>
      </c>
      <c r="AJ48" s="33">
        <f t="shared" si="40"/>
        <v>0</v>
      </c>
      <c r="AK48" s="33">
        <f t="shared" si="41"/>
        <v>0</v>
      </c>
      <c r="AL48" s="36">
        <f t="shared" si="42"/>
        <v>0</v>
      </c>
      <c r="AM48" s="36">
        <f t="shared" si="43"/>
        <v>0</v>
      </c>
      <c r="AN48" s="37">
        <f t="shared" si="44"/>
        <v>0</v>
      </c>
      <c r="AO48" s="37">
        <f t="shared" si="45"/>
        <v>0</v>
      </c>
    </row>
    <row r="49" spans="1:41" ht="16" x14ac:dyDescent="0.2">
      <c r="A49" s="32">
        <v>6911</v>
      </c>
      <c r="B49" s="33">
        <f>COUNTIF(MatchScoutingData!G$2:G$1000, $A49)</f>
        <v>0</v>
      </c>
      <c r="C49" s="33">
        <f>SUMIF(MatchScoutingData!$G$2:$G$1000, $A49, MatchScoutingData!J$2:J$1000)</f>
        <v>0</v>
      </c>
      <c r="D49" s="33">
        <f>SUMIF(MatchScoutingData!$G$2:$G$1000, $A49, MatchScoutingData!K$2:K$1000)</f>
        <v>0</v>
      </c>
      <c r="E49" s="33">
        <f>SUMIF(MatchScoutingData!$G$2:$G$1000, $A49, MatchScoutingData!L$2:L$1000)</f>
        <v>0</v>
      </c>
      <c r="F49" s="33">
        <f>SUMIF(MatchScoutingData!$G$2:$G$1000, $A49, MatchScoutingData!M$2:M$1000)</f>
        <v>0</v>
      </c>
      <c r="G49" s="33">
        <f>SUMIF(MatchScoutingData!$G$2:$G$1000, $A49, MatchScoutingData!N$2:N$1000)</f>
        <v>0</v>
      </c>
      <c r="H49" s="33">
        <f>SUMIF(MatchScoutingData!$G$2:$G$1000, $A49, MatchScoutingData!O$2:O$1000)</f>
        <v>0</v>
      </c>
      <c r="I49" s="33">
        <f t="shared" si="23"/>
        <v>0</v>
      </c>
      <c r="J49" s="33">
        <f t="shared" si="24"/>
        <v>0</v>
      </c>
      <c r="K49" s="33">
        <f t="shared" si="25"/>
        <v>0</v>
      </c>
      <c r="L49" s="33">
        <f t="shared" si="26"/>
        <v>0</v>
      </c>
      <c r="M49" s="33">
        <f t="shared" si="27"/>
        <v>0</v>
      </c>
      <c r="N49" s="33">
        <f t="shared" si="28"/>
        <v>0</v>
      </c>
      <c r="O49" s="33">
        <f>SUMIF(MatchScoutingData!$G$2:$G$1000, $A49, MatchScoutingData!I$2:I$1000) * 3</f>
        <v>0</v>
      </c>
      <c r="P49" s="34">
        <f t="shared" si="29"/>
        <v>0</v>
      </c>
      <c r="Q49" s="34">
        <f t="shared" si="30"/>
        <v>0</v>
      </c>
      <c r="R49" s="33">
        <f>SUMIF(MatchScoutingData!$G$2:$G$1000, $A49, MatchScoutingData!P$2:P$1000)</f>
        <v>0</v>
      </c>
      <c r="S49" s="33">
        <f>SUMIF(MatchScoutingData!$G$2:$G$1000, $A49, MatchScoutingData!Q$2:Q$1000)</f>
        <v>0</v>
      </c>
      <c r="T49" s="33">
        <f>SUMIF(MatchScoutingData!$G$2:$G$1000, $A49, MatchScoutingData!R$2:R$1000)</f>
        <v>0</v>
      </c>
      <c r="U49" s="33">
        <f>SUMIF(MatchScoutingData!$G$2:$G$1000, $A49, MatchScoutingData!S$2:S$1000)</f>
        <v>0</v>
      </c>
      <c r="V49" s="33">
        <f>SUMIF(MatchScoutingData!$G$2:$G$1000, $A49, MatchScoutingData!T$2:T$1000)</f>
        <v>0</v>
      </c>
      <c r="W49" s="33">
        <f>SUMIF(MatchScoutingData!$G$2:$G$1000, $A49, MatchScoutingData!U$2:U$1000)</f>
        <v>0</v>
      </c>
      <c r="X49" s="33">
        <f t="shared" si="31"/>
        <v>0</v>
      </c>
      <c r="Y49" s="33">
        <f t="shared" si="32"/>
        <v>0</v>
      </c>
      <c r="Z49" s="33">
        <f t="shared" si="33"/>
        <v>0</v>
      </c>
      <c r="AA49" s="33">
        <f t="shared" si="34"/>
        <v>0</v>
      </c>
      <c r="AB49" s="33">
        <f t="shared" si="35"/>
        <v>0</v>
      </c>
      <c r="AC49" s="33">
        <f t="shared" si="36"/>
        <v>0</v>
      </c>
      <c r="AD49" s="35">
        <f t="shared" si="37"/>
        <v>0</v>
      </c>
      <c r="AE49" s="35">
        <f t="shared" si="38"/>
        <v>0</v>
      </c>
      <c r="AF49" s="33">
        <f>COUNTIFS(MatchScoutingData!$G$2:$G$1000, $A49, MatchScoutingData!$W$2:$W$1000, "p")</f>
        <v>0</v>
      </c>
      <c r="AG49" s="33">
        <f>COUNTIFS(MatchScoutingData!$G$2:$G$1000, $A49, MatchScoutingData!$W$2:$W$1000, "s")</f>
        <v>0</v>
      </c>
      <c r="AH49" s="33">
        <f>COUNTIFS(MatchScoutingData!$G$2:$G$1000, $A49, MatchScoutingData!$W$2:$W$1000, "d")</f>
        <v>0</v>
      </c>
      <c r="AI49" s="33">
        <f t="shared" si="39"/>
        <v>0</v>
      </c>
      <c r="AJ49" s="33">
        <f t="shared" si="40"/>
        <v>0</v>
      </c>
      <c r="AK49" s="33">
        <f t="shared" si="41"/>
        <v>0</v>
      </c>
      <c r="AL49" s="36">
        <f t="shared" si="42"/>
        <v>0</v>
      </c>
      <c r="AM49" s="36">
        <f t="shared" si="43"/>
        <v>0</v>
      </c>
      <c r="AN49" s="37">
        <f t="shared" si="44"/>
        <v>0</v>
      </c>
      <c r="AO49" s="37">
        <f t="shared" si="45"/>
        <v>0</v>
      </c>
    </row>
    <row r="50" spans="1:41" ht="16" x14ac:dyDescent="0.2">
      <c r="A50" s="32">
        <v>7165</v>
      </c>
      <c r="B50" s="33">
        <f>COUNTIF(MatchScoutingData!G$2:G$1000, $A50)</f>
        <v>0</v>
      </c>
      <c r="C50" s="33">
        <f>SUMIF(MatchScoutingData!$G$2:$G$1000, $A50, MatchScoutingData!J$2:J$1000)</f>
        <v>0</v>
      </c>
      <c r="D50" s="33">
        <f>SUMIF(MatchScoutingData!$G$2:$G$1000, $A50, MatchScoutingData!K$2:K$1000)</f>
        <v>0</v>
      </c>
      <c r="E50" s="33">
        <f>SUMIF(MatchScoutingData!$G$2:$G$1000, $A50, MatchScoutingData!L$2:L$1000)</f>
        <v>0</v>
      </c>
      <c r="F50" s="33">
        <f>SUMIF(MatchScoutingData!$G$2:$G$1000, $A50, MatchScoutingData!M$2:M$1000)</f>
        <v>0</v>
      </c>
      <c r="G50" s="33">
        <f>SUMIF(MatchScoutingData!$G$2:$G$1000, $A50, MatchScoutingData!N$2:N$1000)</f>
        <v>0</v>
      </c>
      <c r="H50" s="33">
        <f>SUMIF(MatchScoutingData!$G$2:$G$1000, $A50, MatchScoutingData!O$2:O$1000)</f>
        <v>0</v>
      </c>
      <c r="I50" s="33">
        <f t="shared" si="23"/>
        <v>0</v>
      </c>
      <c r="J50" s="33">
        <f t="shared" si="24"/>
        <v>0</v>
      </c>
      <c r="K50" s="33">
        <f t="shared" si="25"/>
        <v>0</v>
      </c>
      <c r="L50" s="33">
        <f t="shared" si="26"/>
        <v>0</v>
      </c>
      <c r="M50" s="33">
        <f t="shared" si="27"/>
        <v>0</v>
      </c>
      <c r="N50" s="33">
        <f t="shared" si="28"/>
        <v>0</v>
      </c>
      <c r="O50" s="33">
        <f>SUMIF(MatchScoutingData!$G$2:$G$1000, $A50, MatchScoutingData!I$2:I$1000) * 3</f>
        <v>0</v>
      </c>
      <c r="P50" s="34">
        <f t="shared" si="29"/>
        <v>0</v>
      </c>
      <c r="Q50" s="34">
        <f t="shared" si="30"/>
        <v>0</v>
      </c>
      <c r="R50" s="33">
        <f>SUMIF(MatchScoutingData!$G$2:$G$1000, $A50, MatchScoutingData!P$2:P$1000)</f>
        <v>0</v>
      </c>
      <c r="S50" s="33">
        <f>SUMIF(MatchScoutingData!$G$2:$G$1000, $A50, MatchScoutingData!Q$2:Q$1000)</f>
        <v>0</v>
      </c>
      <c r="T50" s="33">
        <f>SUMIF(MatchScoutingData!$G$2:$G$1000, $A50, MatchScoutingData!R$2:R$1000)</f>
        <v>0</v>
      </c>
      <c r="U50" s="33">
        <f>SUMIF(MatchScoutingData!$G$2:$G$1000, $A50, MatchScoutingData!S$2:S$1000)</f>
        <v>0</v>
      </c>
      <c r="V50" s="33">
        <f>SUMIF(MatchScoutingData!$G$2:$G$1000, $A50, MatchScoutingData!T$2:T$1000)</f>
        <v>0</v>
      </c>
      <c r="W50" s="33">
        <f>SUMIF(MatchScoutingData!$G$2:$G$1000, $A50, MatchScoutingData!U$2:U$1000)</f>
        <v>0</v>
      </c>
      <c r="X50" s="33">
        <f t="shared" si="31"/>
        <v>0</v>
      </c>
      <c r="Y50" s="33">
        <f t="shared" si="32"/>
        <v>0</v>
      </c>
      <c r="Z50" s="33">
        <f t="shared" si="33"/>
        <v>0</v>
      </c>
      <c r="AA50" s="33">
        <f t="shared" si="34"/>
        <v>0</v>
      </c>
      <c r="AB50" s="33">
        <f t="shared" si="35"/>
        <v>0</v>
      </c>
      <c r="AC50" s="33">
        <f t="shared" si="36"/>
        <v>0</v>
      </c>
      <c r="AD50" s="35">
        <f t="shared" si="37"/>
        <v>0</v>
      </c>
      <c r="AE50" s="35">
        <f t="shared" si="38"/>
        <v>0</v>
      </c>
      <c r="AF50" s="33">
        <f>COUNTIFS(MatchScoutingData!$G$2:$G$1000, $A50, MatchScoutingData!$W$2:$W$1000, "p")</f>
        <v>0</v>
      </c>
      <c r="AG50" s="33">
        <f>COUNTIFS(MatchScoutingData!$G$2:$G$1000, $A50, MatchScoutingData!$W$2:$W$1000, "s")</f>
        <v>0</v>
      </c>
      <c r="AH50" s="33">
        <f>COUNTIFS(MatchScoutingData!$G$2:$G$1000, $A50, MatchScoutingData!$W$2:$W$1000, "d")</f>
        <v>0</v>
      </c>
      <c r="AI50" s="33">
        <f t="shared" si="39"/>
        <v>0</v>
      </c>
      <c r="AJ50" s="33">
        <f t="shared" si="40"/>
        <v>0</v>
      </c>
      <c r="AK50" s="33">
        <f t="shared" si="41"/>
        <v>0</v>
      </c>
      <c r="AL50" s="36">
        <f t="shared" si="42"/>
        <v>0</v>
      </c>
      <c r="AM50" s="36">
        <f t="shared" si="43"/>
        <v>0</v>
      </c>
      <c r="AN50" s="37">
        <f t="shared" si="44"/>
        <v>0</v>
      </c>
      <c r="AO50" s="37">
        <f t="shared" si="45"/>
        <v>0</v>
      </c>
    </row>
    <row r="51" spans="1:41" ht="16" x14ac:dyDescent="0.2">
      <c r="A51" s="32">
        <v>7903</v>
      </c>
      <c r="B51" s="33">
        <f>COUNTIF(MatchScoutingData!G$2:G$1000, $A51)</f>
        <v>0</v>
      </c>
      <c r="C51" s="33">
        <f>SUMIF(MatchScoutingData!$G$2:$G$1000, $A51, MatchScoutingData!J$2:J$1000)</f>
        <v>0</v>
      </c>
      <c r="D51" s="33">
        <f>SUMIF(MatchScoutingData!$G$2:$G$1000, $A51, MatchScoutingData!K$2:K$1000)</f>
        <v>0</v>
      </c>
      <c r="E51" s="33">
        <f>SUMIF(MatchScoutingData!$G$2:$G$1000, $A51, MatchScoutingData!L$2:L$1000)</f>
        <v>0</v>
      </c>
      <c r="F51" s="33">
        <f>SUMIF(MatchScoutingData!$G$2:$G$1000, $A51, MatchScoutingData!M$2:M$1000)</f>
        <v>0</v>
      </c>
      <c r="G51" s="33">
        <f>SUMIF(MatchScoutingData!$G$2:$G$1000, $A51, MatchScoutingData!N$2:N$1000)</f>
        <v>0</v>
      </c>
      <c r="H51" s="33">
        <f>SUMIF(MatchScoutingData!$G$2:$G$1000, $A51, MatchScoutingData!O$2:O$1000)</f>
        <v>0</v>
      </c>
      <c r="I51" s="33">
        <f t="shared" si="23"/>
        <v>0</v>
      </c>
      <c r="J51" s="33">
        <f t="shared" si="24"/>
        <v>0</v>
      </c>
      <c r="K51" s="33">
        <f t="shared" si="25"/>
        <v>0</v>
      </c>
      <c r="L51" s="33">
        <f t="shared" si="26"/>
        <v>0</v>
      </c>
      <c r="M51" s="33">
        <f t="shared" si="27"/>
        <v>0</v>
      </c>
      <c r="N51" s="33">
        <f t="shared" si="28"/>
        <v>0</v>
      </c>
      <c r="O51" s="33">
        <f>SUMIF(MatchScoutingData!$G$2:$G$1000, $A51, MatchScoutingData!I$2:I$1000) * 3</f>
        <v>0</v>
      </c>
      <c r="P51" s="34">
        <f t="shared" si="29"/>
        <v>0</v>
      </c>
      <c r="Q51" s="34">
        <f t="shared" si="30"/>
        <v>0</v>
      </c>
      <c r="R51" s="33">
        <f>SUMIF(MatchScoutingData!$G$2:$G$1000, $A51, MatchScoutingData!P$2:P$1000)</f>
        <v>0</v>
      </c>
      <c r="S51" s="33">
        <f>SUMIF(MatchScoutingData!$G$2:$G$1000, $A51, MatchScoutingData!Q$2:Q$1000)</f>
        <v>0</v>
      </c>
      <c r="T51" s="33">
        <f>SUMIF(MatchScoutingData!$G$2:$G$1000, $A51, MatchScoutingData!R$2:R$1000)</f>
        <v>0</v>
      </c>
      <c r="U51" s="33">
        <f>SUMIF(MatchScoutingData!$G$2:$G$1000, $A51, MatchScoutingData!S$2:S$1000)</f>
        <v>0</v>
      </c>
      <c r="V51" s="33">
        <f>SUMIF(MatchScoutingData!$G$2:$G$1000, $A51, MatchScoutingData!T$2:T$1000)</f>
        <v>0</v>
      </c>
      <c r="W51" s="33">
        <f>SUMIF(MatchScoutingData!$G$2:$G$1000, $A51, MatchScoutingData!U$2:U$1000)</f>
        <v>0</v>
      </c>
      <c r="X51" s="33">
        <f t="shared" si="31"/>
        <v>0</v>
      </c>
      <c r="Y51" s="33">
        <f t="shared" si="32"/>
        <v>0</v>
      </c>
      <c r="Z51" s="33">
        <f t="shared" si="33"/>
        <v>0</v>
      </c>
      <c r="AA51" s="33">
        <f t="shared" si="34"/>
        <v>0</v>
      </c>
      <c r="AB51" s="33">
        <f t="shared" si="35"/>
        <v>0</v>
      </c>
      <c r="AC51" s="33">
        <f t="shared" si="36"/>
        <v>0</v>
      </c>
      <c r="AD51" s="35">
        <f t="shared" si="37"/>
        <v>0</v>
      </c>
      <c r="AE51" s="35">
        <f t="shared" si="38"/>
        <v>0</v>
      </c>
      <c r="AF51" s="33">
        <f>COUNTIFS(MatchScoutingData!$G$2:$G$1000, $A51, MatchScoutingData!$W$2:$W$1000, "p")</f>
        <v>0</v>
      </c>
      <c r="AG51" s="33">
        <f>COUNTIFS(MatchScoutingData!$G$2:$G$1000, $A51, MatchScoutingData!$W$2:$W$1000, "s")</f>
        <v>0</v>
      </c>
      <c r="AH51" s="33">
        <f>COUNTIFS(MatchScoutingData!$G$2:$G$1000, $A51, MatchScoutingData!$W$2:$W$1000, "d")</f>
        <v>0</v>
      </c>
      <c r="AI51" s="33">
        <f t="shared" si="39"/>
        <v>0</v>
      </c>
      <c r="AJ51" s="33">
        <f t="shared" si="40"/>
        <v>0</v>
      </c>
      <c r="AK51" s="33">
        <f t="shared" si="41"/>
        <v>0</v>
      </c>
      <c r="AL51" s="36">
        <f t="shared" si="42"/>
        <v>0</v>
      </c>
      <c r="AM51" s="36">
        <f t="shared" si="43"/>
        <v>0</v>
      </c>
      <c r="AN51" s="37">
        <f t="shared" si="44"/>
        <v>0</v>
      </c>
      <c r="AO51" s="37">
        <f t="shared" si="45"/>
        <v>0</v>
      </c>
    </row>
    <row r="52" spans="1:41" ht="16" x14ac:dyDescent="0.2">
      <c r="A52" s="32">
        <v>8140</v>
      </c>
      <c r="B52" s="33">
        <f>COUNTIF(MatchScoutingData!G$2:G$1000, $A52)</f>
        <v>0</v>
      </c>
      <c r="C52" s="33">
        <f>SUMIF(MatchScoutingData!$G$2:$G$1000, $A52, MatchScoutingData!J$2:J$1000)</f>
        <v>0</v>
      </c>
      <c r="D52" s="33">
        <f>SUMIF(MatchScoutingData!$G$2:$G$1000, $A52, MatchScoutingData!K$2:K$1000)</f>
        <v>0</v>
      </c>
      <c r="E52" s="33">
        <f>SUMIF(MatchScoutingData!$G$2:$G$1000, $A52, MatchScoutingData!L$2:L$1000)</f>
        <v>0</v>
      </c>
      <c r="F52" s="33">
        <f>SUMIF(MatchScoutingData!$G$2:$G$1000, $A52, MatchScoutingData!M$2:M$1000)</f>
        <v>0</v>
      </c>
      <c r="G52" s="33">
        <f>SUMIF(MatchScoutingData!$G$2:$G$1000, $A52, MatchScoutingData!N$2:N$1000)</f>
        <v>0</v>
      </c>
      <c r="H52" s="33">
        <f>SUMIF(MatchScoutingData!$G$2:$G$1000, $A52, MatchScoutingData!O$2:O$1000)</f>
        <v>0</v>
      </c>
      <c r="I52" s="33">
        <f t="shared" si="23"/>
        <v>0</v>
      </c>
      <c r="J52" s="33">
        <f t="shared" si="24"/>
        <v>0</v>
      </c>
      <c r="K52" s="33">
        <f t="shared" si="25"/>
        <v>0</v>
      </c>
      <c r="L52" s="33">
        <f t="shared" si="26"/>
        <v>0</v>
      </c>
      <c r="M52" s="33">
        <f t="shared" si="27"/>
        <v>0</v>
      </c>
      <c r="N52" s="33">
        <f t="shared" si="28"/>
        <v>0</v>
      </c>
      <c r="O52" s="33">
        <f>SUMIF(MatchScoutingData!$G$2:$G$1000, $A52, MatchScoutingData!I$2:I$1000) * 3</f>
        <v>0</v>
      </c>
      <c r="P52" s="34">
        <f t="shared" si="29"/>
        <v>0</v>
      </c>
      <c r="Q52" s="34">
        <f t="shared" si="30"/>
        <v>0</v>
      </c>
      <c r="R52" s="33">
        <f>SUMIF(MatchScoutingData!$G$2:$G$1000, $A52, MatchScoutingData!P$2:P$1000)</f>
        <v>0</v>
      </c>
      <c r="S52" s="33">
        <f>SUMIF(MatchScoutingData!$G$2:$G$1000, $A52, MatchScoutingData!Q$2:Q$1000)</f>
        <v>0</v>
      </c>
      <c r="T52" s="33">
        <f>SUMIF(MatchScoutingData!$G$2:$G$1000, $A52, MatchScoutingData!R$2:R$1000)</f>
        <v>0</v>
      </c>
      <c r="U52" s="33">
        <f>SUMIF(MatchScoutingData!$G$2:$G$1000, $A52, MatchScoutingData!S$2:S$1000)</f>
        <v>0</v>
      </c>
      <c r="V52" s="33">
        <f>SUMIF(MatchScoutingData!$G$2:$G$1000, $A52, MatchScoutingData!T$2:T$1000)</f>
        <v>0</v>
      </c>
      <c r="W52" s="33">
        <f>SUMIF(MatchScoutingData!$G$2:$G$1000, $A52, MatchScoutingData!U$2:U$1000)</f>
        <v>0</v>
      </c>
      <c r="X52" s="33">
        <f t="shared" si="31"/>
        <v>0</v>
      </c>
      <c r="Y52" s="33">
        <f t="shared" si="32"/>
        <v>0</v>
      </c>
      <c r="Z52" s="33">
        <f t="shared" si="33"/>
        <v>0</v>
      </c>
      <c r="AA52" s="33">
        <f t="shared" si="34"/>
        <v>0</v>
      </c>
      <c r="AB52" s="33">
        <f t="shared" si="35"/>
        <v>0</v>
      </c>
      <c r="AC52" s="33">
        <f t="shared" si="36"/>
        <v>0</v>
      </c>
      <c r="AD52" s="35">
        <f t="shared" si="37"/>
        <v>0</v>
      </c>
      <c r="AE52" s="35">
        <f t="shared" si="38"/>
        <v>0</v>
      </c>
      <c r="AF52" s="33">
        <f>COUNTIFS(MatchScoutingData!$G$2:$G$1000, $A52, MatchScoutingData!$W$2:$W$1000, "p")</f>
        <v>0</v>
      </c>
      <c r="AG52" s="33">
        <f>COUNTIFS(MatchScoutingData!$G$2:$G$1000, $A52, MatchScoutingData!$W$2:$W$1000, "s")</f>
        <v>0</v>
      </c>
      <c r="AH52" s="33">
        <f>COUNTIFS(MatchScoutingData!$G$2:$G$1000, $A52, MatchScoutingData!$W$2:$W$1000, "d")</f>
        <v>0</v>
      </c>
      <c r="AI52" s="33">
        <f t="shared" si="39"/>
        <v>0</v>
      </c>
      <c r="AJ52" s="33">
        <f t="shared" si="40"/>
        <v>0</v>
      </c>
      <c r="AK52" s="33">
        <f t="shared" si="41"/>
        <v>0</v>
      </c>
      <c r="AL52" s="36">
        <f t="shared" si="42"/>
        <v>0</v>
      </c>
      <c r="AM52" s="36">
        <f t="shared" si="43"/>
        <v>0</v>
      </c>
      <c r="AN52" s="37">
        <f t="shared" si="44"/>
        <v>0</v>
      </c>
      <c r="AO52" s="37">
        <f t="shared" si="45"/>
        <v>0</v>
      </c>
    </row>
    <row r="53" spans="1:41" ht="16" x14ac:dyDescent="0.2">
      <c r="A53" s="32">
        <v>8243</v>
      </c>
      <c r="B53" s="33">
        <f>COUNTIF(MatchScoutingData!G$2:G$1000, $A53)</f>
        <v>0</v>
      </c>
      <c r="C53" s="33">
        <f>SUMIF(MatchScoutingData!$G$2:$G$1000, $A53, MatchScoutingData!J$2:J$1000)</f>
        <v>0</v>
      </c>
      <c r="D53" s="33">
        <f>SUMIF(MatchScoutingData!$G$2:$G$1000, $A53, MatchScoutingData!K$2:K$1000)</f>
        <v>0</v>
      </c>
      <c r="E53" s="33">
        <f>SUMIF(MatchScoutingData!$G$2:$G$1000, $A53, MatchScoutingData!L$2:L$1000)</f>
        <v>0</v>
      </c>
      <c r="F53" s="33">
        <f>SUMIF(MatchScoutingData!$G$2:$G$1000, $A53, MatchScoutingData!M$2:M$1000)</f>
        <v>0</v>
      </c>
      <c r="G53" s="33">
        <f>SUMIF(MatchScoutingData!$G$2:$G$1000, $A53, MatchScoutingData!N$2:N$1000)</f>
        <v>0</v>
      </c>
      <c r="H53" s="33">
        <f>SUMIF(MatchScoutingData!$G$2:$G$1000, $A53, MatchScoutingData!O$2:O$1000)</f>
        <v>0</v>
      </c>
      <c r="I53" s="33">
        <f t="shared" si="23"/>
        <v>0</v>
      </c>
      <c r="J53" s="33">
        <f t="shared" si="24"/>
        <v>0</v>
      </c>
      <c r="K53" s="33">
        <f t="shared" si="25"/>
        <v>0</v>
      </c>
      <c r="L53" s="33">
        <f t="shared" si="26"/>
        <v>0</v>
      </c>
      <c r="M53" s="33">
        <f t="shared" si="27"/>
        <v>0</v>
      </c>
      <c r="N53" s="33">
        <f t="shared" si="28"/>
        <v>0</v>
      </c>
      <c r="O53" s="33">
        <f>SUMIF(MatchScoutingData!$G$2:$G$1000, $A53, MatchScoutingData!I$2:I$1000) * 3</f>
        <v>0</v>
      </c>
      <c r="P53" s="34">
        <f t="shared" si="29"/>
        <v>0</v>
      </c>
      <c r="Q53" s="34">
        <f t="shared" si="30"/>
        <v>0</v>
      </c>
      <c r="R53" s="33">
        <f>SUMIF(MatchScoutingData!$G$2:$G$1000, $A53, MatchScoutingData!P$2:P$1000)</f>
        <v>0</v>
      </c>
      <c r="S53" s="33">
        <f>SUMIF(MatchScoutingData!$G$2:$G$1000, $A53, MatchScoutingData!Q$2:Q$1000)</f>
        <v>0</v>
      </c>
      <c r="T53" s="33">
        <f>SUMIF(MatchScoutingData!$G$2:$G$1000, $A53, MatchScoutingData!R$2:R$1000)</f>
        <v>0</v>
      </c>
      <c r="U53" s="33">
        <f>SUMIF(MatchScoutingData!$G$2:$G$1000, $A53, MatchScoutingData!S$2:S$1000)</f>
        <v>0</v>
      </c>
      <c r="V53" s="33">
        <f>SUMIF(MatchScoutingData!$G$2:$G$1000, $A53, MatchScoutingData!T$2:T$1000)</f>
        <v>0</v>
      </c>
      <c r="W53" s="33">
        <f>SUMIF(MatchScoutingData!$G$2:$G$1000, $A53, MatchScoutingData!U$2:U$1000)</f>
        <v>0</v>
      </c>
      <c r="X53" s="33">
        <f t="shared" si="31"/>
        <v>0</v>
      </c>
      <c r="Y53" s="33">
        <f t="shared" si="32"/>
        <v>0</v>
      </c>
      <c r="Z53" s="33">
        <f t="shared" si="33"/>
        <v>0</v>
      </c>
      <c r="AA53" s="33">
        <f t="shared" si="34"/>
        <v>0</v>
      </c>
      <c r="AB53" s="33">
        <f t="shared" si="35"/>
        <v>0</v>
      </c>
      <c r="AC53" s="33">
        <f t="shared" si="36"/>
        <v>0</v>
      </c>
      <c r="AD53" s="35">
        <f t="shared" si="37"/>
        <v>0</v>
      </c>
      <c r="AE53" s="35">
        <f t="shared" si="38"/>
        <v>0</v>
      </c>
      <c r="AF53" s="33">
        <f>COUNTIFS(MatchScoutingData!$G$2:$G$1000, $A53, MatchScoutingData!$W$2:$W$1000, "p")</f>
        <v>0</v>
      </c>
      <c r="AG53" s="33">
        <f>COUNTIFS(MatchScoutingData!$G$2:$G$1000, $A53, MatchScoutingData!$W$2:$W$1000, "s")</f>
        <v>0</v>
      </c>
      <c r="AH53" s="33">
        <f>COUNTIFS(MatchScoutingData!$G$2:$G$1000, $A53, MatchScoutingData!$W$2:$W$1000, "d")</f>
        <v>0</v>
      </c>
      <c r="AI53" s="33">
        <f t="shared" si="39"/>
        <v>0</v>
      </c>
      <c r="AJ53" s="33">
        <f t="shared" si="40"/>
        <v>0</v>
      </c>
      <c r="AK53" s="33">
        <f t="shared" si="41"/>
        <v>0</v>
      </c>
      <c r="AL53" s="36">
        <f t="shared" si="42"/>
        <v>0</v>
      </c>
      <c r="AM53" s="36">
        <f t="shared" si="43"/>
        <v>0</v>
      </c>
      <c r="AN53" s="37">
        <f t="shared" si="44"/>
        <v>0</v>
      </c>
      <c r="AO53" s="37">
        <f t="shared" si="45"/>
        <v>0</v>
      </c>
    </row>
    <row r="54" spans="1:41" ht="16" x14ac:dyDescent="0.2">
      <c r="A54" s="32">
        <v>8393</v>
      </c>
      <c r="B54" s="33">
        <f>COUNTIF(MatchScoutingData!G$2:G$1000, $A54)</f>
        <v>0</v>
      </c>
      <c r="C54" s="33">
        <f>SUMIF(MatchScoutingData!$G$2:$G$1000, $A54, MatchScoutingData!J$2:J$1000)</f>
        <v>0</v>
      </c>
      <c r="D54" s="33">
        <f>SUMIF(MatchScoutingData!$G$2:$G$1000, $A54, MatchScoutingData!K$2:K$1000)</f>
        <v>0</v>
      </c>
      <c r="E54" s="33">
        <f>SUMIF(MatchScoutingData!$G$2:$G$1000, $A54, MatchScoutingData!L$2:L$1000)</f>
        <v>0</v>
      </c>
      <c r="F54" s="33">
        <f>SUMIF(MatchScoutingData!$G$2:$G$1000, $A54, MatchScoutingData!M$2:M$1000)</f>
        <v>0</v>
      </c>
      <c r="G54" s="33">
        <f>SUMIF(MatchScoutingData!$G$2:$G$1000, $A54, MatchScoutingData!N$2:N$1000)</f>
        <v>0</v>
      </c>
      <c r="H54" s="33">
        <f>SUMIF(MatchScoutingData!$G$2:$G$1000, $A54, MatchScoutingData!O$2:O$1000)</f>
        <v>0</v>
      </c>
      <c r="I54" s="33">
        <f t="shared" si="23"/>
        <v>0</v>
      </c>
      <c r="J54" s="33">
        <f t="shared" si="24"/>
        <v>0</v>
      </c>
      <c r="K54" s="33">
        <f t="shared" si="25"/>
        <v>0</v>
      </c>
      <c r="L54" s="33">
        <f t="shared" si="26"/>
        <v>0</v>
      </c>
      <c r="M54" s="33">
        <f t="shared" si="27"/>
        <v>0</v>
      </c>
      <c r="N54" s="33">
        <f t="shared" si="28"/>
        <v>0</v>
      </c>
      <c r="O54" s="33">
        <f>SUMIF(MatchScoutingData!$G$2:$G$1000, $A54, MatchScoutingData!I$2:I$1000) * 3</f>
        <v>0</v>
      </c>
      <c r="P54" s="34">
        <f t="shared" si="29"/>
        <v>0</v>
      </c>
      <c r="Q54" s="34">
        <f t="shared" si="30"/>
        <v>0</v>
      </c>
      <c r="R54" s="33">
        <f>SUMIF(MatchScoutingData!$G$2:$G$1000, $A54, MatchScoutingData!P$2:P$1000)</f>
        <v>0</v>
      </c>
      <c r="S54" s="33">
        <f>SUMIF(MatchScoutingData!$G$2:$G$1000, $A54, MatchScoutingData!Q$2:Q$1000)</f>
        <v>0</v>
      </c>
      <c r="T54" s="33">
        <f>SUMIF(MatchScoutingData!$G$2:$G$1000, $A54, MatchScoutingData!R$2:R$1000)</f>
        <v>0</v>
      </c>
      <c r="U54" s="33">
        <f>SUMIF(MatchScoutingData!$G$2:$G$1000, $A54, MatchScoutingData!S$2:S$1000)</f>
        <v>0</v>
      </c>
      <c r="V54" s="33">
        <f>SUMIF(MatchScoutingData!$G$2:$G$1000, $A54, MatchScoutingData!T$2:T$1000)</f>
        <v>0</v>
      </c>
      <c r="W54" s="33">
        <f>SUMIF(MatchScoutingData!$G$2:$G$1000, $A54, MatchScoutingData!U$2:U$1000)</f>
        <v>0</v>
      </c>
      <c r="X54" s="33">
        <f t="shared" si="31"/>
        <v>0</v>
      </c>
      <c r="Y54" s="33">
        <f t="shared" si="32"/>
        <v>0</v>
      </c>
      <c r="Z54" s="33">
        <f t="shared" si="33"/>
        <v>0</v>
      </c>
      <c r="AA54" s="33">
        <f t="shared" si="34"/>
        <v>0</v>
      </c>
      <c r="AB54" s="33">
        <f t="shared" si="35"/>
        <v>0</v>
      </c>
      <c r="AC54" s="33">
        <f t="shared" si="36"/>
        <v>0</v>
      </c>
      <c r="AD54" s="35">
        <f t="shared" si="37"/>
        <v>0</v>
      </c>
      <c r="AE54" s="35">
        <f t="shared" si="38"/>
        <v>0</v>
      </c>
      <c r="AF54" s="33">
        <f>COUNTIFS(MatchScoutingData!$G$2:$G$1000, $A54, MatchScoutingData!$W$2:$W$1000, "p")</f>
        <v>0</v>
      </c>
      <c r="AG54" s="33">
        <f>COUNTIFS(MatchScoutingData!$G$2:$G$1000, $A54, MatchScoutingData!$W$2:$W$1000, "s")</f>
        <v>0</v>
      </c>
      <c r="AH54" s="33">
        <f>COUNTIFS(MatchScoutingData!$G$2:$G$1000, $A54, MatchScoutingData!$W$2:$W$1000, "d")</f>
        <v>0</v>
      </c>
      <c r="AI54" s="33">
        <f t="shared" si="39"/>
        <v>0</v>
      </c>
      <c r="AJ54" s="33">
        <f t="shared" si="40"/>
        <v>0</v>
      </c>
      <c r="AK54" s="33">
        <f t="shared" si="41"/>
        <v>0</v>
      </c>
      <c r="AL54" s="36">
        <f t="shared" si="42"/>
        <v>0</v>
      </c>
      <c r="AM54" s="36">
        <f t="shared" si="43"/>
        <v>0</v>
      </c>
      <c r="AN54" s="37">
        <f t="shared" si="44"/>
        <v>0</v>
      </c>
      <c r="AO54" s="37">
        <f t="shared" si="45"/>
        <v>0</v>
      </c>
    </row>
    <row r="55" spans="1:41" ht="16" x14ac:dyDescent="0.2">
      <c r="A55" s="32">
        <v>9622</v>
      </c>
      <c r="B55" s="33">
        <f>COUNTIF(MatchScoutingData!G$2:G$1000, $A55)</f>
        <v>0</v>
      </c>
      <c r="C55" s="33">
        <f>SUMIF(MatchScoutingData!$G$2:$G$1000, $A55, MatchScoutingData!J$2:J$1000)</f>
        <v>0</v>
      </c>
      <c r="D55" s="33">
        <f>SUMIF(MatchScoutingData!$G$2:$G$1000, $A55, MatchScoutingData!K$2:K$1000)</f>
        <v>0</v>
      </c>
      <c r="E55" s="33">
        <f>SUMIF(MatchScoutingData!$G$2:$G$1000, $A55, MatchScoutingData!L$2:L$1000)</f>
        <v>0</v>
      </c>
      <c r="F55" s="33">
        <f>SUMIF(MatchScoutingData!$G$2:$G$1000, $A55, MatchScoutingData!M$2:M$1000)</f>
        <v>0</v>
      </c>
      <c r="G55" s="33">
        <f>SUMIF(MatchScoutingData!$G$2:$G$1000, $A55, MatchScoutingData!N$2:N$1000)</f>
        <v>0</v>
      </c>
      <c r="H55" s="33">
        <f>SUMIF(MatchScoutingData!$G$2:$G$1000, $A55, MatchScoutingData!O$2:O$1000)</f>
        <v>0</v>
      </c>
      <c r="I55" s="33">
        <f t="shared" si="23"/>
        <v>0</v>
      </c>
      <c r="J55" s="33">
        <f t="shared" si="24"/>
        <v>0</v>
      </c>
      <c r="K55" s="33">
        <f t="shared" si="25"/>
        <v>0</v>
      </c>
      <c r="L55" s="33">
        <f t="shared" si="26"/>
        <v>0</v>
      </c>
      <c r="M55" s="33">
        <f t="shared" si="27"/>
        <v>0</v>
      </c>
      <c r="N55" s="33">
        <f t="shared" si="28"/>
        <v>0</v>
      </c>
      <c r="O55" s="33">
        <f>SUMIF(MatchScoutingData!$G$2:$G$1000, $A55, MatchScoutingData!I$2:I$1000) * 3</f>
        <v>0</v>
      </c>
      <c r="P55" s="34">
        <f t="shared" si="29"/>
        <v>0</v>
      </c>
      <c r="Q55" s="34">
        <f t="shared" si="30"/>
        <v>0</v>
      </c>
      <c r="R55" s="33">
        <f>SUMIF(MatchScoutingData!$G$2:$G$1000, $A55, MatchScoutingData!P$2:P$1000)</f>
        <v>0</v>
      </c>
      <c r="S55" s="33">
        <f>SUMIF(MatchScoutingData!$G$2:$G$1000, $A55, MatchScoutingData!Q$2:Q$1000)</f>
        <v>0</v>
      </c>
      <c r="T55" s="33">
        <f>SUMIF(MatchScoutingData!$G$2:$G$1000, $A55, MatchScoutingData!R$2:R$1000)</f>
        <v>0</v>
      </c>
      <c r="U55" s="33">
        <f>SUMIF(MatchScoutingData!$G$2:$G$1000, $A55, MatchScoutingData!S$2:S$1000)</f>
        <v>0</v>
      </c>
      <c r="V55" s="33">
        <f>SUMIF(MatchScoutingData!$G$2:$G$1000, $A55, MatchScoutingData!T$2:T$1000)</f>
        <v>0</v>
      </c>
      <c r="W55" s="33">
        <f>SUMIF(MatchScoutingData!$G$2:$G$1000, $A55, MatchScoutingData!U$2:U$1000)</f>
        <v>0</v>
      </c>
      <c r="X55" s="33">
        <f t="shared" si="31"/>
        <v>0</v>
      </c>
      <c r="Y55" s="33">
        <f t="shared" si="32"/>
        <v>0</v>
      </c>
      <c r="Z55" s="33">
        <f t="shared" si="33"/>
        <v>0</v>
      </c>
      <c r="AA55" s="33">
        <f t="shared" si="34"/>
        <v>0</v>
      </c>
      <c r="AB55" s="33">
        <f t="shared" si="35"/>
        <v>0</v>
      </c>
      <c r="AC55" s="33">
        <f t="shared" si="36"/>
        <v>0</v>
      </c>
      <c r="AD55" s="35">
        <f t="shared" si="37"/>
        <v>0</v>
      </c>
      <c r="AE55" s="35">
        <f t="shared" si="38"/>
        <v>0</v>
      </c>
      <c r="AF55" s="33">
        <f>COUNTIFS(MatchScoutingData!$G$2:$G$1000, $A55, MatchScoutingData!$W$2:$W$1000, "p")</f>
        <v>0</v>
      </c>
      <c r="AG55" s="33">
        <f>COUNTIFS(MatchScoutingData!$G$2:$G$1000, $A55, MatchScoutingData!$W$2:$W$1000, "s")</f>
        <v>0</v>
      </c>
      <c r="AH55" s="33">
        <f>COUNTIFS(MatchScoutingData!$G$2:$G$1000, $A55, MatchScoutingData!$W$2:$W$1000, "d")</f>
        <v>0</v>
      </c>
      <c r="AI55" s="33">
        <f t="shared" si="39"/>
        <v>0</v>
      </c>
      <c r="AJ55" s="33">
        <f t="shared" si="40"/>
        <v>0</v>
      </c>
      <c r="AK55" s="33">
        <f t="shared" si="41"/>
        <v>0</v>
      </c>
      <c r="AL55" s="36">
        <f t="shared" si="42"/>
        <v>0</v>
      </c>
      <c r="AM55" s="36">
        <f t="shared" si="43"/>
        <v>0</v>
      </c>
      <c r="AN55" s="37">
        <f t="shared" si="44"/>
        <v>0</v>
      </c>
      <c r="AO55" s="37">
        <f t="shared" si="45"/>
        <v>0</v>
      </c>
    </row>
    <row r="56" spans="1:41" ht="16" x14ac:dyDescent="0.2">
      <c r="A56" s="32">
        <v>9643</v>
      </c>
      <c r="B56" s="33">
        <f>COUNTIF(MatchScoutingData!G$2:G$1000, $A56)</f>
        <v>0</v>
      </c>
      <c r="C56" s="33">
        <f>SUMIF(MatchScoutingData!$G$2:$G$1000, $A56, MatchScoutingData!J$2:J$1000)</f>
        <v>0</v>
      </c>
      <c r="D56" s="33">
        <f>SUMIF(MatchScoutingData!$G$2:$G$1000, $A56, MatchScoutingData!K$2:K$1000)</f>
        <v>0</v>
      </c>
      <c r="E56" s="33">
        <f>SUMIF(MatchScoutingData!$G$2:$G$1000, $A56, MatchScoutingData!L$2:L$1000)</f>
        <v>0</v>
      </c>
      <c r="F56" s="33">
        <f>SUMIF(MatchScoutingData!$G$2:$G$1000, $A56, MatchScoutingData!M$2:M$1000)</f>
        <v>0</v>
      </c>
      <c r="G56" s="33">
        <f>SUMIF(MatchScoutingData!$G$2:$G$1000, $A56, MatchScoutingData!N$2:N$1000)</f>
        <v>0</v>
      </c>
      <c r="H56" s="33">
        <f>SUMIF(MatchScoutingData!$G$2:$G$1000, $A56, MatchScoutingData!O$2:O$1000)</f>
        <v>0</v>
      </c>
      <c r="I56" s="33">
        <f t="shared" si="23"/>
        <v>0</v>
      </c>
      <c r="J56" s="33">
        <f t="shared" si="24"/>
        <v>0</v>
      </c>
      <c r="K56" s="33">
        <f t="shared" si="25"/>
        <v>0</v>
      </c>
      <c r="L56" s="33">
        <f t="shared" si="26"/>
        <v>0</v>
      </c>
      <c r="M56" s="33">
        <f t="shared" si="27"/>
        <v>0</v>
      </c>
      <c r="N56" s="33">
        <f t="shared" si="28"/>
        <v>0</v>
      </c>
      <c r="O56" s="33">
        <f>SUMIF(MatchScoutingData!$G$2:$G$1000, $A56, MatchScoutingData!I$2:I$1000) * 3</f>
        <v>0</v>
      </c>
      <c r="P56" s="34">
        <f t="shared" si="29"/>
        <v>0</v>
      </c>
      <c r="Q56" s="34">
        <f t="shared" si="30"/>
        <v>0</v>
      </c>
      <c r="R56" s="33">
        <f>SUMIF(MatchScoutingData!$G$2:$G$1000, $A56, MatchScoutingData!P$2:P$1000)</f>
        <v>0</v>
      </c>
      <c r="S56" s="33">
        <f>SUMIF(MatchScoutingData!$G$2:$G$1000, $A56, MatchScoutingData!Q$2:Q$1000)</f>
        <v>0</v>
      </c>
      <c r="T56" s="33">
        <f>SUMIF(MatchScoutingData!$G$2:$G$1000, $A56, MatchScoutingData!R$2:R$1000)</f>
        <v>0</v>
      </c>
      <c r="U56" s="33">
        <f>SUMIF(MatchScoutingData!$G$2:$G$1000, $A56, MatchScoutingData!S$2:S$1000)</f>
        <v>0</v>
      </c>
      <c r="V56" s="33">
        <f>SUMIF(MatchScoutingData!$G$2:$G$1000, $A56, MatchScoutingData!T$2:T$1000)</f>
        <v>0</v>
      </c>
      <c r="W56" s="33">
        <f>SUMIF(MatchScoutingData!$G$2:$G$1000, $A56, MatchScoutingData!U$2:U$1000)</f>
        <v>0</v>
      </c>
      <c r="X56" s="33">
        <f t="shared" si="31"/>
        <v>0</v>
      </c>
      <c r="Y56" s="33">
        <f t="shared" si="32"/>
        <v>0</v>
      </c>
      <c r="Z56" s="33">
        <f t="shared" si="33"/>
        <v>0</v>
      </c>
      <c r="AA56" s="33">
        <f t="shared" si="34"/>
        <v>0</v>
      </c>
      <c r="AB56" s="33">
        <f t="shared" si="35"/>
        <v>0</v>
      </c>
      <c r="AC56" s="33">
        <f t="shared" si="36"/>
        <v>0</v>
      </c>
      <c r="AD56" s="35">
        <f t="shared" si="37"/>
        <v>0</v>
      </c>
      <c r="AE56" s="35">
        <f t="shared" si="38"/>
        <v>0</v>
      </c>
      <c r="AF56" s="33">
        <f>COUNTIFS(MatchScoutingData!$G$2:$G$1000, $A56, MatchScoutingData!$W$2:$W$1000, "p")</f>
        <v>0</v>
      </c>
      <c r="AG56" s="33">
        <f>COUNTIFS(MatchScoutingData!$G$2:$G$1000, $A56, MatchScoutingData!$W$2:$W$1000, "s")</f>
        <v>0</v>
      </c>
      <c r="AH56" s="33">
        <f>COUNTIFS(MatchScoutingData!$G$2:$G$1000, $A56, MatchScoutingData!$W$2:$W$1000, "d")</f>
        <v>0</v>
      </c>
      <c r="AI56" s="33">
        <f t="shared" si="39"/>
        <v>0</v>
      </c>
      <c r="AJ56" s="33">
        <f t="shared" si="40"/>
        <v>0</v>
      </c>
      <c r="AK56" s="33">
        <f t="shared" si="41"/>
        <v>0</v>
      </c>
      <c r="AL56" s="36">
        <f t="shared" si="42"/>
        <v>0</v>
      </c>
      <c r="AM56" s="36">
        <f t="shared" si="43"/>
        <v>0</v>
      </c>
      <c r="AN56" s="37">
        <f t="shared" si="44"/>
        <v>0</v>
      </c>
      <c r="AO56" s="37">
        <f t="shared" si="45"/>
        <v>0</v>
      </c>
    </row>
    <row r="57" spans="1:41" ht="16" x14ac:dyDescent="0.2">
      <c r="A57" s="32">
        <v>10223</v>
      </c>
      <c r="B57" s="33">
        <f>COUNTIF(MatchScoutingData!G$2:G$1000, $A57)</f>
        <v>0</v>
      </c>
      <c r="C57" s="33">
        <f>SUMIF(MatchScoutingData!$G$2:$G$1000, $A57, MatchScoutingData!J$2:J$1000)</f>
        <v>0</v>
      </c>
      <c r="D57" s="33">
        <f>SUMIF(MatchScoutingData!$G$2:$G$1000, $A57, MatchScoutingData!K$2:K$1000)</f>
        <v>0</v>
      </c>
      <c r="E57" s="33">
        <f>SUMIF(MatchScoutingData!$G$2:$G$1000, $A57, MatchScoutingData!L$2:L$1000)</f>
        <v>0</v>
      </c>
      <c r="F57" s="33">
        <f>SUMIF(MatchScoutingData!$G$2:$G$1000, $A57, MatchScoutingData!M$2:M$1000)</f>
        <v>0</v>
      </c>
      <c r="G57" s="33">
        <f>SUMIF(MatchScoutingData!$G$2:$G$1000, $A57, MatchScoutingData!N$2:N$1000)</f>
        <v>0</v>
      </c>
      <c r="H57" s="33">
        <f>SUMIF(MatchScoutingData!$G$2:$G$1000, $A57, MatchScoutingData!O$2:O$1000)</f>
        <v>0</v>
      </c>
      <c r="I57" s="33">
        <f t="shared" si="23"/>
        <v>0</v>
      </c>
      <c r="J57" s="33">
        <f t="shared" si="24"/>
        <v>0</v>
      </c>
      <c r="K57" s="33">
        <f t="shared" si="25"/>
        <v>0</v>
      </c>
      <c r="L57" s="33">
        <f t="shared" si="26"/>
        <v>0</v>
      </c>
      <c r="M57" s="33">
        <f t="shared" si="27"/>
        <v>0</v>
      </c>
      <c r="N57" s="33">
        <f t="shared" si="28"/>
        <v>0</v>
      </c>
      <c r="O57" s="33">
        <f>SUMIF(MatchScoutingData!$G$2:$G$1000, $A57, MatchScoutingData!I$2:I$1000) * 3</f>
        <v>0</v>
      </c>
      <c r="P57" s="34">
        <f t="shared" si="29"/>
        <v>0</v>
      </c>
      <c r="Q57" s="34">
        <f t="shared" si="30"/>
        <v>0</v>
      </c>
      <c r="R57" s="33">
        <f>SUMIF(MatchScoutingData!$G$2:$G$1000, $A57, MatchScoutingData!P$2:P$1000)</f>
        <v>0</v>
      </c>
      <c r="S57" s="33">
        <f>SUMIF(MatchScoutingData!$G$2:$G$1000, $A57, MatchScoutingData!Q$2:Q$1000)</f>
        <v>0</v>
      </c>
      <c r="T57" s="33">
        <f>SUMIF(MatchScoutingData!$G$2:$G$1000, $A57, MatchScoutingData!R$2:R$1000)</f>
        <v>0</v>
      </c>
      <c r="U57" s="33">
        <f>SUMIF(MatchScoutingData!$G$2:$G$1000, $A57, MatchScoutingData!S$2:S$1000)</f>
        <v>0</v>
      </c>
      <c r="V57" s="33">
        <f>SUMIF(MatchScoutingData!$G$2:$G$1000, $A57, MatchScoutingData!T$2:T$1000)</f>
        <v>0</v>
      </c>
      <c r="W57" s="33">
        <f>SUMIF(MatchScoutingData!$G$2:$G$1000, $A57, MatchScoutingData!U$2:U$1000)</f>
        <v>0</v>
      </c>
      <c r="X57" s="33">
        <f t="shared" si="31"/>
        <v>0</v>
      </c>
      <c r="Y57" s="33">
        <f t="shared" si="32"/>
        <v>0</v>
      </c>
      <c r="Z57" s="33">
        <f t="shared" si="33"/>
        <v>0</v>
      </c>
      <c r="AA57" s="33">
        <f t="shared" si="34"/>
        <v>0</v>
      </c>
      <c r="AB57" s="33">
        <f t="shared" si="35"/>
        <v>0</v>
      </c>
      <c r="AC57" s="33">
        <f t="shared" si="36"/>
        <v>0</v>
      </c>
      <c r="AD57" s="35">
        <f t="shared" si="37"/>
        <v>0</v>
      </c>
      <c r="AE57" s="35">
        <f t="shared" si="38"/>
        <v>0</v>
      </c>
      <c r="AF57" s="33">
        <f>COUNTIFS(MatchScoutingData!$G$2:$G$1000, $A57, MatchScoutingData!$W$2:$W$1000, "p")</f>
        <v>0</v>
      </c>
      <c r="AG57" s="33">
        <f>COUNTIFS(MatchScoutingData!$G$2:$G$1000, $A57, MatchScoutingData!$W$2:$W$1000, "s")</f>
        <v>0</v>
      </c>
      <c r="AH57" s="33">
        <f>COUNTIFS(MatchScoutingData!$G$2:$G$1000, $A57, MatchScoutingData!$W$2:$W$1000, "d")</f>
        <v>0</v>
      </c>
      <c r="AI57" s="33">
        <f t="shared" si="39"/>
        <v>0</v>
      </c>
      <c r="AJ57" s="33">
        <f t="shared" si="40"/>
        <v>0</v>
      </c>
      <c r="AK57" s="33">
        <f t="shared" si="41"/>
        <v>0</v>
      </c>
      <c r="AL57" s="36">
        <f t="shared" si="42"/>
        <v>0</v>
      </c>
      <c r="AM57" s="36">
        <f t="shared" si="43"/>
        <v>0</v>
      </c>
      <c r="AN57" s="37">
        <f t="shared" si="44"/>
        <v>0</v>
      </c>
      <c r="AO57" s="37">
        <f t="shared" si="45"/>
        <v>0</v>
      </c>
    </row>
  </sheetData>
  <autoFilter ref="A3:AO3" xr:uid="{00000000-0009-0000-0000-000004000000}">
    <sortState xmlns:xlrd2="http://schemas.microsoft.com/office/spreadsheetml/2017/richdata2" ref="A4:AO34">
      <sortCondition ref="A3:A34"/>
    </sortState>
  </autoFilter>
  <mergeCells count="10">
    <mergeCell ref="AF2:AH2"/>
    <mergeCell ref="AF1:AM1"/>
    <mergeCell ref="X2:AE2"/>
    <mergeCell ref="AN1:AO2"/>
    <mergeCell ref="AI2:AM2"/>
    <mergeCell ref="C2:H2"/>
    <mergeCell ref="C1:Q1"/>
    <mergeCell ref="I2:Q2"/>
    <mergeCell ref="R1:AE1"/>
    <mergeCell ref="R2:W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7"/>
  <sheetViews>
    <sheetView zoomScale="150" zoomScaleNormal="150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2" max="13" width="8" customWidth="1"/>
  </cols>
  <sheetData>
    <row r="1" spans="1:13" ht="17" customHeight="1" thickBot="1" x14ac:dyDescent="0.25">
      <c r="A1" s="15"/>
      <c r="B1" s="52" t="s">
        <v>313</v>
      </c>
      <c r="C1" s="40"/>
      <c r="D1" s="40"/>
      <c r="E1" s="40"/>
      <c r="F1" s="40"/>
      <c r="G1" s="40"/>
      <c r="H1" s="40"/>
      <c r="I1" s="41"/>
      <c r="J1" s="53" t="s">
        <v>314</v>
      </c>
      <c r="K1" s="40"/>
      <c r="L1" s="40"/>
      <c r="M1" s="40"/>
    </row>
    <row r="2" spans="1:13" ht="17" customHeight="1" thickBot="1" x14ac:dyDescent="0.25">
      <c r="A2" s="15"/>
      <c r="B2" s="48" t="s">
        <v>295</v>
      </c>
      <c r="C2" s="47"/>
      <c r="D2" s="50" t="s">
        <v>296</v>
      </c>
      <c r="E2" s="51"/>
      <c r="F2" s="43" t="s">
        <v>297</v>
      </c>
      <c r="G2" s="41"/>
      <c r="H2" s="49" t="s">
        <v>315</v>
      </c>
      <c r="I2" s="41"/>
      <c r="J2" s="16"/>
      <c r="K2" s="17"/>
      <c r="L2" s="18"/>
      <c r="M2" s="19"/>
    </row>
    <row r="3" spans="1:13" ht="110" customHeight="1" thickBot="1" x14ac:dyDescent="0.25">
      <c r="A3" s="15" t="s">
        <v>6</v>
      </c>
      <c r="B3" s="12" t="s">
        <v>298</v>
      </c>
      <c r="C3" s="12" t="s">
        <v>309</v>
      </c>
      <c r="D3" s="20" t="s">
        <v>298</v>
      </c>
      <c r="E3" s="20" t="s">
        <v>309</v>
      </c>
      <c r="F3" s="14" t="s">
        <v>298</v>
      </c>
      <c r="G3" s="14" t="s">
        <v>309</v>
      </c>
      <c r="H3" s="21" t="s">
        <v>298</v>
      </c>
      <c r="I3" s="21" t="s">
        <v>309</v>
      </c>
      <c r="J3" s="13" t="s">
        <v>295</v>
      </c>
      <c r="K3" s="22" t="s">
        <v>296</v>
      </c>
      <c r="L3" s="23" t="s">
        <v>297</v>
      </c>
      <c r="M3" s="24" t="s">
        <v>298</v>
      </c>
    </row>
    <row r="4" spans="1:13" ht="16" x14ac:dyDescent="0.2">
      <c r="A4" s="32">
        <v>20</v>
      </c>
      <c r="B4" s="33">
        <f>INDEX('Team Scores'!P$4:P$57, MATCH(A4,'Team Scores'!A$4:A$57, 0))</f>
        <v>0</v>
      </c>
      <c r="C4" s="33">
        <f>INDEX('Team Scores'!Q$4:Q$57, MATCH(A4,'Team Scores'!A$4:A$57, 0))</f>
        <v>0</v>
      </c>
      <c r="D4" s="33">
        <f>INDEX('Team Scores'!AD$4:AD$57, MATCH(A4,'Team Scores'!A$4:A$57, 0))</f>
        <v>0</v>
      </c>
      <c r="E4" s="33">
        <f>INDEX('Team Scores'!AE$4:AE$57, MATCH(A4,'Team Scores'!A$4:A$57, 0))</f>
        <v>0</v>
      </c>
      <c r="F4" s="33">
        <f>INDEX('Team Scores'!AL$4:AL$57, MATCH(A4,'Team Scores'!A$4:A$57, 0))</f>
        <v>0</v>
      </c>
      <c r="G4" s="33">
        <f>INDEX('Team Scores'!AM$4:AM$57, MATCH(A4,'Team Scores'!A$4:A$57, 0))</f>
        <v>0</v>
      </c>
      <c r="H4" s="33">
        <f>INDEX('Team Scores'!AN$4:AN$57, MATCH(A4,'Team Scores'!A$4:A$57, 0))</f>
        <v>0</v>
      </c>
      <c r="I4" s="33">
        <f>INDEX('Team Scores'!AO$4:AO$57, MATCH(A4,'Team Scores'!A$4:A$57, 0))</f>
        <v>0</v>
      </c>
      <c r="J4" s="38">
        <f t="shared" ref="J4:J35" si="0">PERCENTRANK(B$2:B$57, B4, 3)</f>
        <v>0</v>
      </c>
      <c r="K4" s="38">
        <f t="shared" ref="K4:K35" si="1">PERCENTRANK(D$2:D$57, D4, 3)</f>
        <v>0</v>
      </c>
      <c r="L4" s="38">
        <f t="shared" ref="L4:L35" si="2">PERCENTRANK(F$2:F$57, F4, 3)</f>
        <v>0</v>
      </c>
      <c r="M4" s="38">
        <f t="shared" ref="M4:M35" si="3">PERCENTRANK(H$2:H$57, H4, 3)</f>
        <v>0</v>
      </c>
    </row>
    <row r="5" spans="1:13" ht="16" x14ac:dyDescent="0.2">
      <c r="A5" s="32">
        <v>191</v>
      </c>
      <c r="B5" s="33">
        <f>INDEX('Team Scores'!P$4:P$57, MATCH(A5,'Team Scores'!A$4:A$57, 0))</f>
        <v>0</v>
      </c>
      <c r="C5" s="33">
        <f>INDEX('Team Scores'!Q$4:Q$57, MATCH(A5,'Team Scores'!A$4:A$57, 0))</f>
        <v>0</v>
      </c>
      <c r="D5" s="33">
        <f>INDEX('Team Scores'!AD$4:AD$57, MATCH(A5,'Team Scores'!A$4:A$57, 0))</f>
        <v>0</v>
      </c>
      <c r="E5" s="33">
        <f>INDEX('Team Scores'!AE$4:AE$57, MATCH(A5,'Team Scores'!A$4:A$57, 0))</f>
        <v>0</v>
      </c>
      <c r="F5" s="33">
        <f>INDEX('Team Scores'!AL$4:AL$57, MATCH(A5,'Team Scores'!A$4:A$57, 0))</f>
        <v>0</v>
      </c>
      <c r="G5" s="33">
        <f>INDEX('Team Scores'!AM$4:AM$57, MATCH(A5,'Team Scores'!A$4:A$57, 0))</f>
        <v>0</v>
      </c>
      <c r="H5" s="33">
        <f>INDEX('Team Scores'!AN$4:AN$57, MATCH(A5,'Team Scores'!A$4:A$57, 0))</f>
        <v>0</v>
      </c>
      <c r="I5" s="33">
        <f>INDEX('Team Scores'!AO$4:AO$57, MATCH(A5,'Team Scores'!A$4:A$57, 0))</f>
        <v>0</v>
      </c>
      <c r="J5" s="38">
        <f t="shared" si="0"/>
        <v>0</v>
      </c>
      <c r="K5" s="38">
        <f t="shared" si="1"/>
        <v>0</v>
      </c>
      <c r="L5" s="38">
        <f t="shared" si="2"/>
        <v>0</v>
      </c>
      <c r="M5" s="38">
        <f t="shared" si="3"/>
        <v>0</v>
      </c>
    </row>
    <row r="6" spans="1:13" ht="16" x14ac:dyDescent="0.2">
      <c r="A6" s="32">
        <v>229</v>
      </c>
      <c r="B6" s="33">
        <f>INDEX('Team Scores'!P$4:P$57, MATCH(A6,'Team Scores'!A$4:A$57, 0))</f>
        <v>0</v>
      </c>
      <c r="C6" s="33">
        <f>INDEX('Team Scores'!Q$4:Q$57, MATCH(A6,'Team Scores'!A$4:A$57, 0))</f>
        <v>0</v>
      </c>
      <c r="D6" s="33">
        <f>INDEX('Team Scores'!AD$4:AD$57, MATCH(A6,'Team Scores'!A$4:A$57, 0))</f>
        <v>0</v>
      </c>
      <c r="E6" s="33">
        <f>INDEX('Team Scores'!AE$4:AE$57, MATCH(A6,'Team Scores'!A$4:A$57, 0))</f>
        <v>0</v>
      </c>
      <c r="F6" s="33">
        <f>INDEX('Team Scores'!AL$4:AL$57, MATCH(A6,'Team Scores'!A$4:A$57, 0))</f>
        <v>0</v>
      </c>
      <c r="G6" s="33">
        <f>INDEX('Team Scores'!AM$4:AM$57, MATCH(A6,'Team Scores'!A$4:A$57, 0))</f>
        <v>0</v>
      </c>
      <c r="H6" s="33">
        <f>INDEX('Team Scores'!AN$4:AN$57, MATCH(A6,'Team Scores'!A$4:A$57, 0))</f>
        <v>0</v>
      </c>
      <c r="I6" s="33">
        <f>INDEX('Team Scores'!AO$4:AO$57, MATCH(A6,'Team Scores'!A$4:A$57, 0))</f>
        <v>0</v>
      </c>
      <c r="J6" s="38">
        <f t="shared" si="0"/>
        <v>0</v>
      </c>
      <c r="K6" s="38">
        <f t="shared" si="1"/>
        <v>0</v>
      </c>
      <c r="L6" s="38">
        <f t="shared" si="2"/>
        <v>0</v>
      </c>
      <c r="M6" s="38">
        <f t="shared" si="3"/>
        <v>0</v>
      </c>
    </row>
    <row r="7" spans="1:13" ht="16" x14ac:dyDescent="0.2">
      <c r="A7" s="32">
        <v>250</v>
      </c>
      <c r="B7" s="33">
        <f>INDEX('Team Scores'!P$4:P$57, MATCH(A7,'Team Scores'!A$4:A$57, 0))</f>
        <v>0</v>
      </c>
      <c r="C7" s="33">
        <f>INDEX('Team Scores'!Q$4:Q$57, MATCH(A7,'Team Scores'!A$4:A$57, 0))</f>
        <v>0</v>
      </c>
      <c r="D7" s="33">
        <f>INDEX('Team Scores'!AD$4:AD$57, MATCH(A7,'Team Scores'!A$4:A$57, 0))</f>
        <v>0</v>
      </c>
      <c r="E7" s="33">
        <f>INDEX('Team Scores'!AE$4:AE$57, MATCH(A7,'Team Scores'!A$4:A$57, 0))</f>
        <v>0</v>
      </c>
      <c r="F7" s="33">
        <f>INDEX('Team Scores'!AL$4:AL$57, MATCH(A7,'Team Scores'!A$4:A$57, 0))</f>
        <v>0</v>
      </c>
      <c r="G7" s="33">
        <f>INDEX('Team Scores'!AM$4:AM$57, MATCH(A7,'Team Scores'!A$4:A$57, 0))</f>
        <v>0</v>
      </c>
      <c r="H7" s="33">
        <f>INDEX('Team Scores'!AN$4:AN$57, MATCH(A7,'Team Scores'!A$4:A$57, 0))</f>
        <v>0</v>
      </c>
      <c r="I7" s="33">
        <f>INDEX('Team Scores'!AO$4:AO$57, MATCH(A7,'Team Scores'!A$4:A$57, 0))</f>
        <v>0</v>
      </c>
      <c r="J7" s="38">
        <f t="shared" si="0"/>
        <v>0</v>
      </c>
      <c r="K7" s="38">
        <f t="shared" si="1"/>
        <v>0</v>
      </c>
      <c r="L7" s="38">
        <f t="shared" si="2"/>
        <v>0</v>
      </c>
      <c r="M7" s="38">
        <f t="shared" si="3"/>
        <v>0</v>
      </c>
    </row>
    <row r="8" spans="1:13" ht="16" x14ac:dyDescent="0.2">
      <c r="A8" s="32">
        <v>271</v>
      </c>
      <c r="B8" s="33">
        <f>INDEX('Team Scores'!P$4:P$57, MATCH(A8,'Team Scores'!A$4:A$57, 0))</f>
        <v>0</v>
      </c>
      <c r="C8" s="33">
        <f>INDEX('Team Scores'!Q$4:Q$57, MATCH(A8,'Team Scores'!A$4:A$57, 0))</f>
        <v>0</v>
      </c>
      <c r="D8" s="33">
        <f>INDEX('Team Scores'!AD$4:AD$57, MATCH(A8,'Team Scores'!A$4:A$57, 0))</f>
        <v>0</v>
      </c>
      <c r="E8" s="33">
        <f>INDEX('Team Scores'!AE$4:AE$57, MATCH(A8,'Team Scores'!A$4:A$57, 0))</f>
        <v>0</v>
      </c>
      <c r="F8" s="33">
        <f>INDEX('Team Scores'!AL$4:AL$57, MATCH(A8,'Team Scores'!A$4:A$57, 0))</f>
        <v>0</v>
      </c>
      <c r="G8" s="33">
        <f>INDEX('Team Scores'!AM$4:AM$57, MATCH(A8,'Team Scores'!A$4:A$57, 0))</f>
        <v>0</v>
      </c>
      <c r="H8" s="33">
        <f>INDEX('Team Scores'!AN$4:AN$57, MATCH(A8,'Team Scores'!A$4:A$57, 0))</f>
        <v>0</v>
      </c>
      <c r="I8" s="33">
        <f>INDEX('Team Scores'!AO$4:AO$57, MATCH(A8,'Team Scores'!A$4:A$57, 0))</f>
        <v>0</v>
      </c>
      <c r="J8" s="38">
        <f t="shared" si="0"/>
        <v>0</v>
      </c>
      <c r="K8" s="38">
        <f t="shared" si="1"/>
        <v>0</v>
      </c>
      <c r="L8" s="38">
        <f t="shared" si="2"/>
        <v>0</v>
      </c>
      <c r="M8" s="38">
        <f t="shared" si="3"/>
        <v>0</v>
      </c>
    </row>
    <row r="9" spans="1:13" ht="16" x14ac:dyDescent="0.2">
      <c r="A9" s="32">
        <v>340</v>
      </c>
      <c r="B9" s="33">
        <f>INDEX('Team Scores'!P$4:P$57, MATCH(A9,'Team Scores'!A$4:A$57, 0))</f>
        <v>0</v>
      </c>
      <c r="C9" s="33">
        <f>INDEX('Team Scores'!Q$4:Q$57, MATCH(A9,'Team Scores'!A$4:A$57, 0))</f>
        <v>0</v>
      </c>
      <c r="D9" s="33">
        <f>INDEX('Team Scores'!AD$4:AD$57, MATCH(A9,'Team Scores'!A$4:A$57, 0))</f>
        <v>0</v>
      </c>
      <c r="E9" s="33">
        <f>INDEX('Team Scores'!AE$4:AE$57, MATCH(A9,'Team Scores'!A$4:A$57, 0))</f>
        <v>0</v>
      </c>
      <c r="F9" s="33">
        <f>INDEX('Team Scores'!AL$4:AL$57, MATCH(A9,'Team Scores'!A$4:A$57, 0))</f>
        <v>0</v>
      </c>
      <c r="G9" s="33">
        <f>INDEX('Team Scores'!AM$4:AM$57, MATCH(A9,'Team Scores'!A$4:A$57, 0))</f>
        <v>0</v>
      </c>
      <c r="H9" s="33">
        <f>INDEX('Team Scores'!AN$4:AN$57, MATCH(A9,'Team Scores'!A$4:A$57, 0))</f>
        <v>0</v>
      </c>
      <c r="I9" s="33">
        <f>INDEX('Team Scores'!AO$4:AO$57, MATCH(A9,'Team Scores'!A$4:A$57, 0))</f>
        <v>0</v>
      </c>
      <c r="J9" s="38">
        <f t="shared" si="0"/>
        <v>0</v>
      </c>
      <c r="K9" s="38">
        <f t="shared" si="1"/>
        <v>0</v>
      </c>
      <c r="L9" s="38">
        <f t="shared" si="2"/>
        <v>0</v>
      </c>
      <c r="M9" s="38">
        <f t="shared" si="3"/>
        <v>0</v>
      </c>
    </row>
    <row r="10" spans="1:13" ht="16" x14ac:dyDescent="0.2">
      <c r="A10" s="32">
        <v>378</v>
      </c>
      <c r="B10" s="33">
        <f>INDEX('Team Scores'!P$4:P$57, MATCH(A10,'Team Scores'!A$4:A$57, 0))</f>
        <v>0</v>
      </c>
      <c r="C10" s="33">
        <f>INDEX('Team Scores'!Q$4:Q$57, MATCH(A10,'Team Scores'!A$4:A$57, 0))</f>
        <v>0</v>
      </c>
      <c r="D10" s="33">
        <f>INDEX('Team Scores'!AD$4:AD$57, MATCH(A10,'Team Scores'!A$4:A$57, 0))</f>
        <v>0</v>
      </c>
      <c r="E10" s="33">
        <f>INDEX('Team Scores'!AE$4:AE$57, MATCH(A10,'Team Scores'!A$4:A$57, 0))</f>
        <v>0</v>
      </c>
      <c r="F10" s="33">
        <f>INDEX('Team Scores'!AL$4:AL$57, MATCH(A10,'Team Scores'!A$4:A$57, 0))</f>
        <v>0</v>
      </c>
      <c r="G10" s="33">
        <f>INDEX('Team Scores'!AM$4:AM$57, MATCH(A10,'Team Scores'!A$4:A$57, 0))</f>
        <v>0</v>
      </c>
      <c r="H10" s="33">
        <f>INDEX('Team Scores'!AN$4:AN$57, MATCH(A10,'Team Scores'!A$4:A$57, 0))</f>
        <v>0</v>
      </c>
      <c r="I10" s="33">
        <f>INDEX('Team Scores'!AO$4:AO$57, MATCH(A10,'Team Scores'!A$4:A$57, 0))</f>
        <v>0</v>
      </c>
      <c r="J10" s="38">
        <f t="shared" si="0"/>
        <v>0</v>
      </c>
      <c r="K10" s="38">
        <f t="shared" si="1"/>
        <v>0</v>
      </c>
      <c r="L10" s="38">
        <f t="shared" si="2"/>
        <v>0</v>
      </c>
      <c r="M10" s="38">
        <f t="shared" si="3"/>
        <v>0</v>
      </c>
    </row>
    <row r="11" spans="1:13" ht="16" x14ac:dyDescent="0.2">
      <c r="A11" s="32">
        <v>424</v>
      </c>
      <c r="B11" s="33">
        <f>INDEX('Team Scores'!P$4:P$57, MATCH(A11,'Team Scores'!A$4:A$57, 0))</f>
        <v>0</v>
      </c>
      <c r="C11" s="33">
        <f>INDEX('Team Scores'!Q$4:Q$57, MATCH(A11,'Team Scores'!A$4:A$57, 0))</f>
        <v>0</v>
      </c>
      <c r="D11" s="33">
        <f>INDEX('Team Scores'!AD$4:AD$57, MATCH(A11,'Team Scores'!A$4:A$57, 0))</f>
        <v>0</v>
      </c>
      <c r="E11" s="33">
        <f>INDEX('Team Scores'!AE$4:AE$57, MATCH(A11,'Team Scores'!A$4:A$57, 0))</f>
        <v>0</v>
      </c>
      <c r="F11" s="33">
        <f>INDEX('Team Scores'!AL$4:AL$57, MATCH(A11,'Team Scores'!A$4:A$57, 0))</f>
        <v>0</v>
      </c>
      <c r="G11" s="33">
        <f>INDEX('Team Scores'!AM$4:AM$57, MATCH(A11,'Team Scores'!A$4:A$57, 0))</f>
        <v>0</v>
      </c>
      <c r="H11" s="33">
        <f>INDEX('Team Scores'!AN$4:AN$57, MATCH(A11,'Team Scores'!A$4:A$57, 0))</f>
        <v>0</v>
      </c>
      <c r="I11" s="33">
        <f>INDEX('Team Scores'!AO$4:AO$57, MATCH(A11,'Team Scores'!A$4:A$57, 0))</f>
        <v>0</v>
      </c>
      <c r="J11" s="38">
        <f t="shared" si="0"/>
        <v>0</v>
      </c>
      <c r="K11" s="38">
        <f t="shared" si="1"/>
        <v>0</v>
      </c>
      <c r="L11" s="38">
        <f t="shared" si="2"/>
        <v>0</v>
      </c>
      <c r="M11" s="38">
        <f t="shared" si="3"/>
        <v>0</v>
      </c>
    </row>
    <row r="12" spans="1:13" ht="16" x14ac:dyDescent="0.2">
      <c r="A12" s="32">
        <v>533</v>
      </c>
      <c r="B12" s="33">
        <f>INDEX('Team Scores'!P$4:P$57, MATCH(A12,'Team Scores'!A$4:A$57, 0))</f>
        <v>0</v>
      </c>
      <c r="C12" s="33">
        <f>INDEX('Team Scores'!Q$4:Q$57, MATCH(A12,'Team Scores'!A$4:A$57, 0))</f>
        <v>0</v>
      </c>
      <c r="D12" s="33">
        <f>INDEX('Team Scores'!AD$4:AD$57, MATCH(A12,'Team Scores'!A$4:A$57, 0))</f>
        <v>0</v>
      </c>
      <c r="E12" s="33">
        <f>INDEX('Team Scores'!AE$4:AE$57, MATCH(A12,'Team Scores'!A$4:A$57, 0))</f>
        <v>0</v>
      </c>
      <c r="F12" s="33">
        <f>INDEX('Team Scores'!AL$4:AL$57, MATCH(A12,'Team Scores'!A$4:A$57, 0))</f>
        <v>0</v>
      </c>
      <c r="G12" s="33">
        <f>INDEX('Team Scores'!AM$4:AM$57, MATCH(A12,'Team Scores'!A$4:A$57, 0))</f>
        <v>0</v>
      </c>
      <c r="H12" s="33">
        <f>INDEX('Team Scores'!AN$4:AN$57, MATCH(A12,'Team Scores'!A$4:A$57, 0))</f>
        <v>0</v>
      </c>
      <c r="I12" s="33">
        <f>INDEX('Team Scores'!AO$4:AO$57, MATCH(A12,'Team Scores'!A$4:A$57, 0))</f>
        <v>0</v>
      </c>
      <c r="J12" s="38">
        <f t="shared" si="0"/>
        <v>0</v>
      </c>
      <c r="K12" s="38">
        <f t="shared" si="1"/>
        <v>0</v>
      </c>
      <c r="L12" s="38">
        <f t="shared" si="2"/>
        <v>0</v>
      </c>
      <c r="M12" s="38">
        <f t="shared" si="3"/>
        <v>0</v>
      </c>
    </row>
    <row r="13" spans="1:13" ht="16" x14ac:dyDescent="0.2">
      <c r="A13" s="32">
        <v>564</v>
      </c>
      <c r="B13" s="33">
        <f>INDEX('Team Scores'!P$4:P$57, MATCH(A13,'Team Scores'!A$4:A$57, 0))</f>
        <v>0</v>
      </c>
      <c r="C13" s="33">
        <f>INDEX('Team Scores'!Q$4:Q$57, MATCH(A13,'Team Scores'!A$4:A$57, 0))</f>
        <v>0</v>
      </c>
      <c r="D13" s="33">
        <f>INDEX('Team Scores'!AD$4:AD$57, MATCH(A13,'Team Scores'!A$4:A$57, 0))</f>
        <v>0</v>
      </c>
      <c r="E13" s="33">
        <f>INDEX('Team Scores'!AE$4:AE$57, MATCH(A13,'Team Scores'!A$4:A$57, 0))</f>
        <v>0</v>
      </c>
      <c r="F13" s="33">
        <f>INDEX('Team Scores'!AL$4:AL$57, MATCH(A13,'Team Scores'!A$4:A$57, 0))</f>
        <v>0</v>
      </c>
      <c r="G13" s="33">
        <f>INDEX('Team Scores'!AM$4:AM$57, MATCH(A13,'Team Scores'!A$4:A$57, 0))</f>
        <v>0</v>
      </c>
      <c r="H13" s="33">
        <f>INDEX('Team Scores'!AN$4:AN$57, MATCH(A13,'Team Scores'!A$4:A$57, 0))</f>
        <v>0</v>
      </c>
      <c r="I13" s="33">
        <f>INDEX('Team Scores'!AO$4:AO$57, MATCH(A13,'Team Scores'!A$4:A$57, 0))</f>
        <v>0</v>
      </c>
      <c r="J13" s="38">
        <f t="shared" si="0"/>
        <v>0</v>
      </c>
      <c r="K13" s="38">
        <f t="shared" si="1"/>
        <v>0</v>
      </c>
      <c r="L13" s="38">
        <f t="shared" si="2"/>
        <v>0</v>
      </c>
      <c r="M13" s="38">
        <f t="shared" si="3"/>
        <v>0</v>
      </c>
    </row>
    <row r="14" spans="1:13" ht="16" x14ac:dyDescent="0.2">
      <c r="A14" s="32">
        <v>578</v>
      </c>
      <c r="B14" s="33">
        <f>INDEX('Team Scores'!P$4:P$57, MATCH(A14,'Team Scores'!A$4:A$57, 0))</f>
        <v>0</v>
      </c>
      <c r="C14" s="33">
        <f>INDEX('Team Scores'!Q$4:Q$57, MATCH(A14,'Team Scores'!A$4:A$57, 0))</f>
        <v>0</v>
      </c>
      <c r="D14" s="33">
        <f>INDEX('Team Scores'!AD$4:AD$57, MATCH(A14,'Team Scores'!A$4:A$57, 0))</f>
        <v>0</v>
      </c>
      <c r="E14" s="33">
        <f>INDEX('Team Scores'!AE$4:AE$57, MATCH(A14,'Team Scores'!A$4:A$57, 0))</f>
        <v>0</v>
      </c>
      <c r="F14" s="33">
        <f>INDEX('Team Scores'!AL$4:AL$57, MATCH(A14,'Team Scores'!A$4:A$57, 0))</f>
        <v>0</v>
      </c>
      <c r="G14" s="33">
        <f>INDEX('Team Scores'!AM$4:AM$57, MATCH(A14,'Team Scores'!A$4:A$57, 0))</f>
        <v>0</v>
      </c>
      <c r="H14" s="33">
        <f>INDEX('Team Scores'!AN$4:AN$57, MATCH(A14,'Team Scores'!A$4:A$57, 0))</f>
        <v>0</v>
      </c>
      <c r="I14" s="33">
        <f>INDEX('Team Scores'!AO$4:AO$57, MATCH(A14,'Team Scores'!A$4:A$57, 0))</f>
        <v>0</v>
      </c>
      <c r="J14" s="38">
        <f t="shared" si="0"/>
        <v>0</v>
      </c>
      <c r="K14" s="38">
        <f t="shared" si="1"/>
        <v>0</v>
      </c>
      <c r="L14" s="38">
        <f t="shared" si="2"/>
        <v>0</v>
      </c>
      <c r="M14" s="38">
        <f t="shared" si="3"/>
        <v>0</v>
      </c>
    </row>
    <row r="15" spans="1:13" ht="16" x14ac:dyDescent="0.2">
      <c r="A15" s="32">
        <v>639</v>
      </c>
      <c r="B15" s="33">
        <f>INDEX('Team Scores'!P$4:P$57, MATCH(A15,'Team Scores'!A$4:A$57, 0))</f>
        <v>0</v>
      </c>
      <c r="C15" s="33">
        <f>INDEX('Team Scores'!Q$4:Q$57, MATCH(A15,'Team Scores'!A$4:A$57, 0))</f>
        <v>0</v>
      </c>
      <c r="D15" s="33">
        <f>INDEX('Team Scores'!AD$4:AD$57, MATCH(A15,'Team Scores'!A$4:A$57, 0))</f>
        <v>0</v>
      </c>
      <c r="E15" s="33">
        <f>INDEX('Team Scores'!AE$4:AE$57, MATCH(A15,'Team Scores'!A$4:A$57, 0))</f>
        <v>0</v>
      </c>
      <c r="F15" s="33">
        <f>INDEX('Team Scores'!AL$4:AL$57, MATCH(A15,'Team Scores'!A$4:A$57, 0))</f>
        <v>0</v>
      </c>
      <c r="G15" s="33">
        <f>INDEX('Team Scores'!AM$4:AM$57, MATCH(A15,'Team Scores'!A$4:A$57, 0))</f>
        <v>0</v>
      </c>
      <c r="H15" s="33">
        <f>INDEX('Team Scores'!AN$4:AN$57, MATCH(A15,'Team Scores'!A$4:A$57, 0))</f>
        <v>0</v>
      </c>
      <c r="I15" s="33">
        <f>INDEX('Team Scores'!AO$4:AO$57, MATCH(A15,'Team Scores'!A$4:A$57, 0))</f>
        <v>0</v>
      </c>
      <c r="J15" s="38">
        <f t="shared" si="0"/>
        <v>0</v>
      </c>
      <c r="K15" s="38">
        <f t="shared" si="1"/>
        <v>0</v>
      </c>
      <c r="L15" s="38">
        <f t="shared" si="2"/>
        <v>0</v>
      </c>
      <c r="M15" s="38">
        <f t="shared" si="3"/>
        <v>0</v>
      </c>
    </row>
    <row r="16" spans="1:13" ht="16" x14ac:dyDescent="0.2">
      <c r="A16" s="32">
        <v>695</v>
      </c>
      <c r="B16" s="33">
        <f>INDEX('Team Scores'!P$4:P$57, MATCH(A16,'Team Scores'!A$4:A$57, 0))</f>
        <v>0</v>
      </c>
      <c r="C16" s="33">
        <f>INDEX('Team Scores'!Q$4:Q$57, MATCH(A16,'Team Scores'!A$4:A$57, 0))</f>
        <v>0</v>
      </c>
      <c r="D16" s="33">
        <f>INDEX('Team Scores'!AD$4:AD$57, MATCH(A16,'Team Scores'!A$4:A$57, 0))</f>
        <v>0</v>
      </c>
      <c r="E16" s="33">
        <f>INDEX('Team Scores'!AE$4:AE$57, MATCH(A16,'Team Scores'!A$4:A$57, 0))</f>
        <v>0</v>
      </c>
      <c r="F16" s="33">
        <f>INDEX('Team Scores'!AL$4:AL$57, MATCH(A16,'Team Scores'!A$4:A$57, 0))</f>
        <v>0</v>
      </c>
      <c r="G16" s="33">
        <f>INDEX('Team Scores'!AM$4:AM$57, MATCH(A16,'Team Scores'!A$4:A$57, 0))</f>
        <v>0</v>
      </c>
      <c r="H16" s="33">
        <f>INDEX('Team Scores'!AN$4:AN$57, MATCH(A16,'Team Scores'!A$4:A$57, 0))</f>
        <v>0</v>
      </c>
      <c r="I16" s="33">
        <f>INDEX('Team Scores'!AO$4:AO$57, MATCH(A16,'Team Scores'!A$4:A$57, 0))</f>
        <v>0</v>
      </c>
      <c r="J16" s="38">
        <f t="shared" si="0"/>
        <v>0</v>
      </c>
      <c r="K16" s="38">
        <f t="shared" si="1"/>
        <v>0</v>
      </c>
      <c r="L16" s="38">
        <f t="shared" si="2"/>
        <v>0</v>
      </c>
      <c r="M16" s="38">
        <f t="shared" si="3"/>
        <v>0</v>
      </c>
    </row>
    <row r="17" spans="1:13" ht="16" x14ac:dyDescent="0.2">
      <c r="A17" s="32">
        <v>1126</v>
      </c>
      <c r="B17" s="33">
        <f>INDEX('Team Scores'!P$4:P$57, MATCH(A17,'Team Scores'!A$4:A$57, 0))</f>
        <v>0</v>
      </c>
      <c r="C17" s="33">
        <f>INDEX('Team Scores'!Q$4:Q$57, MATCH(A17,'Team Scores'!A$4:A$57, 0))</f>
        <v>0</v>
      </c>
      <c r="D17" s="33">
        <f>INDEX('Team Scores'!AD$4:AD$57, MATCH(A17,'Team Scores'!A$4:A$57, 0))</f>
        <v>0</v>
      </c>
      <c r="E17" s="33">
        <f>INDEX('Team Scores'!AE$4:AE$57, MATCH(A17,'Team Scores'!A$4:A$57, 0))</f>
        <v>0</v>
      </c>
      <c r="F17" s="33">
        <f>INDEX('Team Scores'!AL$4:AL$57, MATCH(A17,'Team Scores'!A$4:A$57, 0))</f>
        <v>0</v>
      </c>
      <c r="G17" s="33">
        <f>INDEX('Team Scores'!AM$4:AM$57, MATCH(A17,'Team Scores'!A$4:A$57, 0))</f>
        <v>0</v>
      </c>
      <c r="H17" s="33">
        <f>INDEX('Team Scores'!AN$4:AN$57, MATCH(A17,'Team Scores'!A$4:A$57, 0))</f>
        <v>0</v>
      </c>
      <c r="I17" s="33">
        <f>INDEX('Team Scores'!AO$4:AO$57, MATCH(A17,'Team Scores'!A$4:A$57, 0))</f>
        <v>0</v>
      </c>
      <c r="J17" s="38">
        <f t="shared" si="0"/>
        <v>0</v>
      </c>
      <c r="K17" s="38">
        <f t="shared" si="1"/>
        <v>0</v>
      </c>
      <c r="L17" s="38">
        <f t="shared" si="2"/>
        <v>0</v>
      </c>
      <c r="M17" s="38">
        <f t="shared" si="3"/>
        <v>0</v>
      </c>
    </row>
    <row r="18" spans="1:13" ht="16" x14ac:dyDescent="0.2">
      <c r="A18" s="32">
        <v>1308</v>
      </c>
      <c r="B18" s="33">
        <f>INDEX('Team Scores'!P$4:P$57, MATCH(A18,'Team Scores'!A$4:A$57, 0))</f>
        <v>0</v>
      </c>
      <c r="C18" s="33">
        <f>INDEX('Team Scores'!Q$4:Q$57, MATCH(A18,'Team Scores'!A$4:A$57, 0))</f>
        <v>0</v>
      </c>
      <c r="D18" s="33">
        <f>INDEX('Team Scores'!AD$4:AD$57, MATCH(A18,'Team Scores'!A$4:A$57, 0))</f>
        <v>0</v>
      </c>
      <c r="E18" s="33">
        <f>INDEX('Team Scores'!AE$4:AE$57, MATCH(A18,'Team Scores'!A$4:A$57, 0))</f>
        <v>0</v>
      </c>
      <c r="F18" s="33">
        <f>INDEX('Team Scores'!AL$4:AL$57, MATCH(A18,'Team Scores'!A$4:A$57, 0))</f>
        <v>0</v>
      </c>
      <c r="G18" s="33">
        <f>INDEX('Team Scores'!AM$4:AM$57, MATCH(A18,'Team Scores'!A$4:A$57, 0))</f>
        <v>0</v>
      </c>
      <c r="H18" s="33">
        <f>INDEX('Team Scores'!AN$4:AN$57, MATCH(A18,'Team Scores'!A$4:A$57, 0))</f>
        <v>0</v>
      </c>
      <c r="I18" s="33">
        <f>INDEX('Team Scores'!AO$4:AO$57, MATCH(A18,'Team Scores'!A$4:A$57, 0))</f>
        <v>0</v>
      </c>
      <c r="J18" s="38">
        <f t="shared" si="0"/>
        <v>0</v>
      </c>
      <c r="K18" s="38">
        <f t="shared" si="1"/>
        <v>0</v>
      </c>
      <c r="L18" s="38">
        <f t="shared" si="2"/>
        <v>0</v>
      </c>
      <c r="M18" s="38">
        <f t="shared" si="3"/>
        <v>0</v>
      </c>
    </row>
    <row r="19" spans="1:13" ht="16" x14ac:dyDescent="0.2">
      <c r="A19" s="32">
        <v>1405</v>
      </c>
      <c r="B19" s="33">
        <f>INDEX('Team Scores'!P$4:P$57, MATCH(A19,'Team Scores'!A$4:A$57, 0))</f>
        <v>0</v>
      </c>
      <c r="C19" s="33">
        <f>INDEX('Team Scores'!Q$4:Q$57, MATCH(A19,'Team Scores'!A$4:A$57, 0))</f>
        <v>0</v>
      </c>
      <c r="D19" s="33">
        <f>INDEX('Team Scores'!AD$4:AD$57, MATCH(A19,'Team Scores'!A$4:A$57, 0))</f>
        <v>0</v>
      </c>
      <c r="E19" s="33">
        <f>INDEX('Team Scores'!AE$4:AE$57, MATCH(A19,'Team Scores'!A$4:A$57, 0))</f>
        <v>0</v>
      </c>
      <c r="F19" s="33">
        <f>INDEX('Team Scores'!AL$4:AL$57, MATCH(A19,'Team Scores'!A$4:A$57, 0))</f>
        <v>0</v>
      </c>
      <c r="G19" s="33">
        <f>INDEX('Team Scores'!AM$4:AM$57, MATCH(A19,'Team Scores'!A$4:A$57, 0))</f>
        <v>0</v>
      </c>
      <c r="H19" s="33">
        <f>INDEX('Team Scores'!AN$4:AN$57, MATCH(A19,'Team Scores'!A$4:A$57, 0))</f>
        <v>0</v>
      </c>
      <c r="I19" s="33">
        <f>INDEX('Team Scores'!AO$4:AO$57, MATCH(A19,'Team Scores'!A$4:A$57, 0))</f>
        <v>0</v>
      </c>
      <c r="J19" s="38">
        <f t="shared" si="0"/>
        <v>0</v>
      </c>
      <c r="K19" s="38">
        <f t="shared" si="1"/>
        <v>0</v>
      </c>
      <c r="L19" s="38">
        <f t="shared" si="2"/>
        <v>0</v>
      </c>
      <c r="M19" s="38">
        <f t="shared" si="3"/>
        <v>0</v>
      </c>
    </row>
    <row r="20" spans="1:13" ht="16" x14ac:dyDescent="0.2">
      <c r="A20" s="32">
        <v>1507</v>
      </c>
      <c r="B20" s="33">
        <f>INDEX('Team Scores'!P$4:P$57, MATCH(A20,'Team Scores'!A$4:A$57, 0))</f>
        <v>0</v>
      </c>
      <c r="C20" s="33">
        <f>INDEX('Team Scores'!Q$4:Q$57, MATCH(A20,'Team Scores'!A$4:A$57, 0))</f>
        <v>0</v>
      </c>
      <c r="D20" s="33">
        <f>INDEX('Team Scores'!AD$4:AD$57, MATCH(A20,'Team Scores'!A$4:A$57, 0))</f>
        <v>0</v>
      </c>
      <c r="E20" s="33">
        <f>INDEX('Team Scores'!AE$4:AE$57, MATCH(A20,'Team Scores'!A$4:A$57, 0))</f>
        <v>0</v>
      </c>
      <c r="F20" s="33">
        <f>INDEX('Team Scores'!AL$4:AL$57, MATCH(A20,'Team Scores'!A$4:A$57, 0))</f>
        <v>0</v>
      </c>
      <c r="G20" s="33">
        <f>INDEX('Team Scores'!AM$4:AM$57, MATCH(A20,'Team Scores'!A$4:A$57, 0))</f>
        <v>0</v>
      </c>
      <c r="H20" s="33">
        <f>INDEX('Team Scores'!AN$4:AN$57, MATCH(A20,'Team Scores'!A$4:A$57, 0))</f>
        <v>0</v>
      </c>
      <c r="I20" s="33">
        <f>INDEX('Team Scores'!AO$4:AO$57, MATCH(A20,'Team Scores'!A$4:A$57, 0))</f>
        <v>0</v>
      </c>
      <c r="J20" s="38">
        <f t="shared" si="0"/>
        <v>0</v>
      </c>
      <c r="K20" s="38">
        <f t="shared" si="1"/>
        <v>0</v>
      </c>
      <c r="L20" s="38">
        <f t="shared" si="2"/>
        <v>0</v>
      </c>
      <c r="M20" s="38">
        <f t="shared" si="3"/>
        <v>0</v>
      </c>
    </row>
    <row r="21" spans="1:13" ht="16" x14ac:dyDescent="0.2">
      <c r="A21" s="32">
        <v>1511</v>
      </c>
      <c r="B21" s="33">
        <f>INDEX('Team Scores'!P$4:P$57, MATCH(A21,'Team Scores'!A$4:A$57, 0))</f>
        <v>0</v>
      </c>
      <c r="C21" s="33">
        <f>INDEX('Team Scores'!Q$4:Q$57, MATCH(A21,'Team Scores'!A$4:A$57, 0))</f>
        <v>0</v>
      </c>
      <c r="D21" s="33">
        <f>INDEX('Team Scores'!AD$4:AD$57, MATCH(A21,'Team Scores'!A$4:A$57, 0))</f>
        <v>0</v>
      </c>
      <c r="E21" s="33">
        <f>INDEX('Team Scores'!AE$4:AE$57, MATCH(A21,'Team Scores'!A$4:A$57, 0))</f>
        <v>0</v>
      </c>
      <c r="F21" s="33">
        <f>INDEX('Team Scores'!AL$4:AL$57, MATCH(A21,'Team Scores'!A$4:A$57, 0))</f>
        <v>0</v>
      </c>
      <c r="G21" s="33">
        <f>INDEX('Team Scores'!AM$4:AM$57, MATCH(A21,'Team Scores'!A$4:A$57, 0))</f>
        <v>0</v>
      </c>
      <c r="H21" s="33">
        <f>INDEX('Team Scores'!AN$4:AN$57, MATCH(A21,'Team Scores'!A$4:A$57, 0))</f>
        <v>0</v>
      </c>
      <c r="I21" s="33">
        <f>INDEX('Team Scores'!AO$4:AO$57, MATCH(A21,'Team Scores'!A$4:A$57, 0))</f>
        <v>0</v>
      </c>
      <c r="J21" s="38">
        <f t="shared" si="0"/>
        <v>0</v>
      </c>
      <c r="K21" s="38">
        <f t="shared" si="1"/>
        <v>0</v>
      </c>
      <c r="L21" s="38">
        <f t="shared" si="2"/>
        <v>0</v>
      </c>
      <c r="M21" s="38">
        <f t="shared" si="3"/>
        <v>0</v>
      </c>
    </row>
    <row r="22" spans="1:13" ht="16" x14ac:dyDescent="0.2">
      <c r="A22" s="32">
        <v>1518</v>
      </c>
      <c r="B22" s="33">
        <f>INDEX('Team Scores'!P$4:P$57, MATCH(A22,'Team Scores'!A$4:A$57, 0))</f>
        <v>0</v>
      </c>
      <c r="C22" s="33">
        <f>INDEX('Team Scores'!Q$4:Q$57, MATCH(A22,'Team Scores'!A$4:A$57, 0))</f>
        <v>0</v>
      </c>
      <c r="D22" s="33">
        <f>INDEX('Team Scores'!AD$4:AD$57, MATCH(A22,'Team Scores'!A$4:A$57, 0))</f>
        <v>0</v>
      </c>
      <c r="E22" s="33">
        <f>INDEX('Team Scores'!AE$4:AE$57, MATCH(A22,'Team Scores'!A$4:A$57, 0))</f>
        <v>0</v>
      </c>
      <c r="F22" s="33">
        <f>INDEX('Team Scores'!AL$4:AL$57, MATCH(A22,'Team Scores'!A$4:A$57, 0))</f>
        <v>0</v>
      </c>
      <c r="G22" s="33">
        <f>INDEX('Team Scores'!AM$4:AM$57, MATCH(A22,'Team Scores'!A$4:A$57, 0))</f>
        <v>0</v>
      </c>
      <c r="H22" s="33">
        <f>INDEX('Team Scores'!AN$4:AN$57, MATCH(A22,'Team Scores'!A$4:A$57, 0))</f>
        <v>0</v>
      </c>
      <c r="I22" s="33">
        <f>INDEX('Team Scores'!AO$4:AO$57, MATCH(A22,'Team Scores'!A$4:A$57, 0))</f>
        <v>0</v>
      </c>
      <c r="J22" s="38">
        <f t="shared" si="0"/>
        <v>0</v>
      </c>
      <c r="K22" s="38">
        <f t="shared" si="1"/>
        <v>0</v>
      </c>
      <c r="L22" s="38">
        <f t="shared" si="2"/>
        <v>0</v>
      </c>
      <c r="M22" s="38">
        <f t="shared" si="3"/>
        <v>0</v>
      </c>
    </row>
    <row r="23" spans="1:13" ht="16" x14ac:dyDescent="0.2">
      <c r="A23" s="32">
        <v>1559</v>
      </c>
      <c r="B23" s="33">
        <f>INDEX('Team Scores'!P$4:P$57, MATCH(A23,'Team Scores'!A$4:A$57, 0))</f>
        <v>0</v>
      </c>
      <c r="C23" s="33">
        <f>INDEX('Team Scores'!Q$4:Q$57, MATCH(A23,'Team Scores'!A$4:A$57, 0))</f>
        <v>0</v>
      </c>
      <c r="D23" s="33">
        <f>INDEX('Team Scores'!AD$4:AD$57, MATCH(A23,'Team Scores'!A$4:A$57, 0))</f>
        <v>0</v>
      </c>
      <c r="E23" s="33">
        <f>INDEX('Team Scores'!AE$4:AE$57, MATCH(A23,'Team Scores'!A$4:A$57, 0))</f>
        <v>0</v>
      </c>
      <c r="F23" s="33">
        <f>INDEX('Team Scores'!AL$4:AL$57, MATCH(A23,'Team Scores'!A$4:A$57, 0))</f>
        <v>0</v>
      </c>
      <c r="G23" s="33">
        <f>INDEX('Team Scores'!AM$4:AM$57, MATCH(A23,'Team Scores'!A$4:A$57, 0))</f>
        <v>0</v>
      </c>
      <c r="H23" s="33">
        <f>INDEX('Team Scores'!AN$4:AN$57, MATCH(A23,'Team Scores'!A$4:A$57, 0))</f>
        <v>0</v>
      </c>
      <c r="I23" s="33">
        <f>INDEX('Team Scores'!AO$4:AO$57, MATCH(A23,'Team Scores'!A$4:A$57, 0))</f>
        <v>0</v>
      </c>
      <c r="J23" s="38">
        <f t="shared" si="0"/>
        <v>0</v>
      </c>
      <c r="K23" s="38">
        <f t="shared" si="1"/>
        <v>0</v>
      </c>
      <c r="L23" s="38">
        <f t="shared" si="2"/>
        <v>0</v>
      </c>
      <c r="M23" s="38">
        <f t="shared" si="3"/>
        <v>0</v>
      </c>
    </row>
    <row r="24" spans="1:13" ht="16" x14ac:dyDescent="0.2">
      <c r="A24" s="32">
        <v>1585</v>
      </c>
      <c r="B24" s="33">
        <f>INDEX('Team Scores'!P$4:P$57, MATCH(A24,'Team Scores'!A$4:A$57, 0))</f>
        <v>0</v>
      </c>
      <c r="C24" s="33">
        <f>INDEX('Team Scores'!Q$4:Q$57, MATCH(A24,'Team Scores'!A$4:A$57, 0))</f>
        <v>0</v>
      </c>
      <c r="D24" s="33">
        <f>INDEX('Team Scores'!AD$4:AD$57, MATCH(A24,'Team Scores'!A$4:A$57, 0))</f>
        <v>0</v>
      </c>
      <c r="E24" s="33">
        <f>INDEX('Team Scores'!AE$4:AE$57, MATCH(A24,'Team Scores'!A$4:A$57, 0))</f>
        <v>0</v>
      </c>
      <c r="F24" s="33">
        <f>INDEX('Team Scores'!AL$4:AL$57, MATCH(A24,'Team Scores'!A$4:A$57, 0))</f>
        <v>0</v>
      </c>
      <c r="G24" s="33">
        <f>INDEX('Team Scores'!AM$4:AM$57, MATCH(A24,'Team Scores'!A$4:A$57, 0))</f>
        <v>0</v>
      </c>
      <c r="H24" s="33">
        <f>INDEX('Team Scores'!AN$4:AN$57, MATCH(A24,'Team Scores'!A$4:A$57, 0))</f>
        <v>0</v>
      </c>
      <c r="I24" s="33">
        <f>INDEX('Team Scores'!AO$4:AO$57, MATCH(A24,'Team Scores'!A$4:A$57, 0))</f>
        <v>0</v>
      </c>
      <c r="J24" s="38">
        <f t="shared" si="0"/>
        <v>0</v>
      </c>
      <c r="K24" s="38">
        <f t="shared" si="1"/>
        <v>0</v>
      </c>
      <c r="L24" s="38">
        <f t="shared" si="2"/>
        <v>0</v>
      </c>
      <c r="M24" s="38">
        <f t="shared" si="3"/>
        <v>0</v>
      </c>
    </row>
    <row r="25" spans="1:13" ht="16" x14ac:dyDescent="0.2">
      <c r="A25" s="32">
        <v>1591</v>
      </c>
      <c r="B25" s="33">
        <f>INDEX('Team Scores'!P$4:P$57, MATCH(A25,'Team Scores'!A$4:A$57, 0))</f>
        <v>0</v>
      </c>
      <c r="C25" s="33">
        <f>INDEX('Team Scores'!Q$4:Q$57, MATCH(A25,'Team Scores'!A$4:A$57, 0))</f>
        <v>0</v>
      </c>
      <c r="D25" s="33">
        <f>INDEX('Team Scores'!AD$4:AD$57, MATCH(A25,'Team Scores'!A$4:A$57, 0))</f>
        <v>0</v>
      </c>
      <c r="E25" s="33">
        <f>INDEX('Team Scores'!AE$4:AE$57, MATCH(A25,'Team Scores'!A$4:A$57, 0))</f>
        <v>0</v>
      </c>
      <c r="F25" s="33">
        <f>INDEX('Team Scores'!AL$4:AL$57, MATCH(A25,'Team Scores'!A$4:A$57, 0))</f>
        <v>0</v>
      </c>
      <c r="G25" s="33">
        <f>INDEX('Team Scores'!AM$4:AM$57, MATCH(A25,'Team Scores'!A$4:A$57, 0))</f>
        <v>0</v>
      </c>
      <c r="H25" s="33">
        <f>INDEX('Team Scores'!AN$4:AN$57, MATCH(A25,'Team Scores'!A$4:A$57, 0))</f>
        <v>0</v>
      </c>
      <c r="I25" s="33">
        <f>INDEX('Team Scores'!AO$4:AO$57, MATCH(A25,'Team Scores'!A$4:A$57, 0))</f>
        <v>0</v>
      </c>
      <c r="J25" s="38">
        <f t="shared" si="0"/>
        <v>0</v>
      </c>
      <c r="K25" s="38">
        <f t="shared" si="1"/>
        <v>0</v>
      </c>
      <c r="L25" s="38">
        <f t="shared" si="2"/>
        <v>0</v>
      </c>
      <c r="M25" s="38">
        <f t="shared" si="3"/>
        <v>0</v>
      </c>
    </row>
    <row r="26" spans="1:13" ht="16" x14ac:dyDescent="0.2">
      <c r="A26" s="32">
        <v>1787</v>
      </c>
      <c r="B26" s="33">
        <f>INDEX('Team Scores'!P$4:P$57, MATCH(A26,'Team Scores'!A$4:A$57, 0))</f>
        <v>0</v>
      </c>
      <c r="C26" s="33">
        <f>INDEX('Team Scores'!Q$4:Q$57, MATCH(A26,'Team Scores'!A$4:A$57, 0))</f>
        <v>0</v>
      </c>
      <c r="D26" s="33">
        <f>INDEX('Team Scores'!AD$4:AD$57, MATCH(A26,'Team Scores'!A$4:A$57, 0))</f>
        <v>0</v>
      </c>
      <c r="E26" s="33">
        <f>INDEX('Team Scores'!AE$4:AE$57, MATCH(A26,'Team Scores'!A$4:A$57, 0))</f>
        <v>0</v>
      </c>
      <c r="F26" s="33">
        <f>INDEX('Team Scores'!AL$4:AL$57, MATCH(A26,'Team Scores'!A$4:A$57, 0))</f>
        <v>0</v>
      </c>
      <c r="G26" s="33">
        <f>INDEX('Team Scores'!AM$4:AM$57, MATCH(A26,'Team Scores'!A$4:A$57, 0))</f>
        <v>0</v>
      </c>
      <c r="H26" s="33">
        <f>INDEX('Team Scores'!AN$4:AN$57, MATCH(A26,'Team Scores'!A$4:A$57, 0))</f>
        <v>0</v>
      </c>
      <c r="I26" s="33">
        <f>INDEX('Team Scores'!AO$4:AO$57, MATCH(A26,'Team Scores'!A$4:A$57, 0))</f>
        <v>0</v>
      </c>
      <c r="J26" s="38">
        <f t="shared" si="0"/>
        <v>0</v>
      </c>
      <c r="K26" s="38">
        <f t="shared" si="1"/>
        <v>0</v>
      </c>
      <c r="L26" s="38">
        <f t="shared" si="2"/>
        <v>0</v>
      </c>
      <c r="M26" s="38">
        <f t="shared" si="3"/>
        <v>0</v>
      </c>
    </row>
    <row r="27" spans="1:13" ht="16" x14ac:dyDescent="0.2">
      <c r="A27" s="32">
        <v>2010</v>
      </c>
      <c r="B27" s="33">
        <f>INDEX('Team Scores'!P$4:P$57, MATCH(A27,'Team Scores'!A$4:A$57, 0))</f>
        <v>0</v>
      </c>
      <c r="C27" s="33">
        <f>INDEX('Team Scores'!Q$4:Q$57, MATCH(A27,'Team Scores'!A$4:A$57, 0))</f>
        <v>0</v>
      </c>
      <c r="D27" s="33">
        <f>INDEX('Team Scores'!AD$4:AD$57, MATCH(A27,'Team Scores'!A$4:A$57, 0))</f>
        <v>0</v>
      </c>
      <c r="E27" s="33">
        <f>INDEX('Team Scores'!AE$4:AE$57, MATCH(A27,'Team Scores'!A$4:A$57, 0))</f>
        <v>0</v>
      </c>
      <c r="F27" s="33">
        <f>INDEX('Team Scores'!AL$4:AL$57, MATCH(A27,'Team Scores'!A$4:A$57, 0))</f>
        <v>0</v>
      </c>
      <c r="G27" s="33">
        <f>INDEX('Team Scores'!AM$4:AM$57, MATCH(A27,'Team Scores'!A$4:A$57, 0))</f>
        <v>0</v>
      </c>
      <c r="H27" s="33">
        <f>INDEX('Team Scores'!AN$4:AN$57, MATCH(A27,'Team Scores'!A$4:A$57, 0))</f>
        <v>0</v>
      </c>
      <c r="I27" s="33">
        <f>INDEX('Team Scores'!AO$4:AO$57, MATCH(A27,'Team Scores'!A$4:A$57, 0))</f>
        <v>0</v>
      </c>
      <c r="J27" s="38">
        <f t="shared" si="0"/>
        <v>0</v>
      </c>
      <c r="K27" s="38">
        <f t="shared" si="1"/>
        <v>0</v>
      </c>
      <c r="L27" s="38">
        <f t="shared" si="2"/>
        <v>0</v>
      </c>
      <c r="M27" s="38">
        <f t="shared" si="3"/>
        <v>0</v>
      </c>
    </row>
    <row r="28" spans="1:13" ht="16" x14ac:dyDescent="0.2">
      <c r="A28" s="32">
        <v>2228</v>
      </c>
      <c r="B28" s="33">
        <f>INDEX('Team Scores'!P$4:P$57, MATCH(A28,'Team Scores'!A$4:A$57, 0))</f>
        <v>0</v>
      </c>
      <c r="C28" s="33">
        <f>INDEX('Team Scores'!Q$4:Q$57, MATCH(A28,'Team Scores'!A$4:A$57, 0))</f>
        <v>0</v>
      </c>
      <c r="D28" s="33">
        <f>INDEX('Team Scores'!AD$4:AD$57, MATCH(A28,'Team Scores'!A$4:A$57, 0))</f>
        <v>0</v>
      </c>
      <c r="E28" s="33">
        <f>INDEX('Team Scores'!AE$4:AE$57, MATCH(A28,'Team Scores'!A$4:A$57, 0))</f>
        <v>0</v>
      </c>
      <c r="F28" s="33">
        <f>INDEX('Team Scores'!AL$4:AL$57, MATCH(A28,'Team Scores'!A$4:A$57, 0))</f>
        <v>0</v>
      </c>
      <c r="G28" s="33">
        <f>INDEX('Team Scores'!AM$4:AM$57, MATCH(A28,'Team Scores'!A$4:A$57, 0))</f>
        <v>0</v>
      </c>
      <c r="H28" s="33">
        <f>INDEX('Team Scores'!AN$4:AN$57, MATCH(A28,'Team Scores'!A$4:A$57, 0))</f>
        <v>0</v>
      </c>
      <c r="I28" s="33">
        <f>INDEX('Team Scores'!AO$4:AO$57, MATCH(A28,'Team Scores'!A$4:A$57, 0))</f>
        <v>0</v>
      </c>
      <c r="J28" s="38">
        <f t="shared" si="0"/>
        <v>0</v>
      </c>
      <c r="K28" s="38">
        <f t="shared" si="1"/>
        <v>0</v>
      </c>
      <c r="L28" s="38">
        <f t="shared" si="2"/>
        <v>0</v>
      </c>
      <c r="M28" s="38">
        <f t="shared" si="3"/>
        <v>0</v>
      </c>
    </row>
    <row r="29" spans="1:13" ht="16" x14ac:dyDescent="0.2">
      <c r="A29" s="32">
        <v>2252</v>
      </c>
      <c r="B29" s="33">
        <f>INDEX('Team Scores'!P$4:P$57, MATCH(A29,'Team Scores'!A$4:A$57, 0))</f>
        <v>0</v>
      </c>
      <c r="C29" s="33">
        <f>INDEX('Team Scores'!Q$4:Q$57, MATCH(A29,'Team Scores'!A$4:A$57, 0))</f>
        <v>0</v>
      </c>
      <c r="D29" s="33">
        <f>INDEX('Team Scores'!AD$4:AD$57, MATCH(A29,'Team Scores'!A$4:A$57, 0))</f>
        <v>0</v>
      </c>
      <c r="E29" s="33">
        <f>INDEX('Team Scores'!AE$4:AE$57, MATCH(A29,'Team Scores'!A$4:A$57, 0))</f>
        <v>0</v>
      </c>
      <c r="F29" s="33">
        <f>INDEX('Team Scores'!AL$4:AL$57, MATCH(A29,'Team Scores'!A$4:A$57, 0))</f>
        <v>0</v>
      </c>
      <c r="G29" s="33">
        <f>INDEX('Team Scores'!AM$4:AM$57, MATCH(A29,'Team Scores'!A$4:A$57, 0))</f>
        <v>0</v>
      </c>
      <c r="H29" s="33">
        <f>INDEX('Team Scores'!AN$4:AN$57, MATCH(A29,'Team Scores'!A$4:A$57, 0))</f>
        <v>0</v>
      </c>
      <c r="I29" s="33">
        <f>INDEX('Team Scores'!AO$4:AO$57, MATCH(A29,'Team Scores'!A$4:A$57, 0))</f>
        <v>0</v>
      </c>
      <c r="J29" s="38">
        <f t="shared" si="0"/>
        <v>0</v>
      </c>
      <c r="K29" s="38">
        <f t="shared" si="1"/>
        <v>0</v>
      </c>
      <c r="L29" s="38">
        <f t="shared" si="2"/>
        <v>0</v>
      </c>
      <c r="M29" s="38">
        <f t="shared" si="3"/>
        <v>0</v>
      </c>
    </row>
    <row r="30" spans="1:13" ht="16" x14ac:dyDescent="0.2">
      <c r="A30" s="32">
        <v>2340</v>
      </c>
      <c r="B30" s="33">
        <f>INDEX('Team Scores'!P$4:P$57, MATCH(A30,'Team Scores'!A$4:A$57, 0))</f>
        <v>0</v>
      </c>
      <c r="C30" s="33">
        <f>INDEX('Team Scores'!Q$4:Q$57, MATCH(A30,'Team Scores'!A$4:A$57, 0))</f>
        <v>0</v>
      </c>
      <c r="D30" s="33">
        <f>INDEX('Team Scores'!AD$4:AD$57, MATCH(A30,'Team Scores'!A$4:A$57, 0))</f>
        <v>0</v>
      </c>
      <c r="E30" s="33">
        <f>INDEX('Team Scores'!AE$4:AE$57, MATCH(A30,'Team Scores'!A$4:A$57, 0))</f>
        <v>0</v>
      </c>
      <c r="F30" s="33">
        <f>INDEX('Team Scores'!AL$4:AL$57, MATCH(A30,'Team Scores'!A$4:A$57, 0))</f>
        <v>0</v>
      </c>
      <c r="G30" s="33">
        <f>INDEX('Team Scores'!AM$4:AM$57, MATCH(A30,'Team Scores'!A$4:A$57, 0))</f>
        <v>0</v>
      </c>
      <c r="H30" s="33">
        <f>INDEX('Team Scores'!AN$4:AN$57, MATCH(A30,'Team Scores'!A$4:A$57, 0))</f>
        <v>0</v>
      </c>
      <c r="I30" s="33">
        <f>INDEX('Team Scores'!AO$4:AO$57, MATCH(A30,'Team Scores'!A$4:A$57, 0))</f>
        <v>0</v>
      </c>
      <c r="J30" s="38">
        <f t="shared" si="0"/>
        <v>0</v>
      </c>
      <c r="K30" s="38">
        <f t="shared" si="1"/>
        <v>0</v>
      </c>
      <c r="L30" s="38">
        <f t="shared" si="2"/>
        <v>0</v>
      </c>
      <c r="M30" s="38">
        <f t="shared" si="3"/>
        <v>0</v>
      </c>
    </row>
    <row r="31" spans="1:13" ht="16" x14ac:dyDescent="0.2">
      <c r="A31" s="32">
        <v>2614</v>
      </c>
      <c r="B31" s="33">
        <f>INDEX('Team Scores'!P$4:P$57, MATCH(A31,'Team Scores'!A$4:A$57, 0))</f>
        <v>0</v>
      </c>
      <c r="C31" s="33">
        <f>INDEX('Team Scores'!Q$4:Q$57, MATCH(A31,'Team Scores'!A$4:A$57, 0))</f>
        <v>0</v>
      </c>
      <c r="D31" s="33">
        <f>INDEX('Team Scores'!AD$4:AD$57, MATCH(A31,'Team Scores'!A$4:A$57, 0))</f>
        <v>0</v>
      </c>
      <c r="E31" s="33">
        <f>INDEX('Team Scores'!AE$4:AE$57, MATCH(A31,'Team Scores'!A$4:A$57, 0))</f>
        <v>0</v>
      </c>
      <c r="F31" s="33">
        <f>INDEX('Team Scores'!AL$4:AL$57, MATCH(A31,'Team Scores'!A$4:A$57, 0))</f>
        <v>0</v>
      </c>
      <c r="G31" s="33">
        <f>INDEX('Team Scores'!AM$4:AM$57, MATCH(A31,'Team Scores'!A$4:A$57, 0))</f>
        <v>0</v>
      </c>
      <c r="H31" s="33">
        <f>INDEX('Team Scores'!AN$4:AN$57, MATCH(A31,'Team Scores'!A$4:A$57, 0))</f>
        <v>0</v>
      </c>
      <c r="I31" s="33">
        <f>INDEX('Team Scores'!AO$4:AO$57, MATCH(A31,'Team Scores'!A$4:A$57, 0))</f>
        <v>0</v>
      </c>
      <c r="J31" s="38">
        <f t="shared" si="0"/>
        <v>0</v>
      </c>
      <c r="K31" s="38">
        <f t="shared" si="1"/>
        <v>0</v>
      </c>
      <c r="L31" s="38">
        <f t="shared" si="2"/>
        <v>0</v>
      </c>
      <c r="M31" s="38">
        <f t="shared" si="3"/>
        <v>0</v>
      </c>
    </row>
    <row r="32" spans="1:13" ht="16" x14ac:dyDescent="0.2">
      <c r="A32" s="32">
        <v>2791</v>
      </c>
      <c r="B32" s="33">
        <f>INDEX('Team Scores'!P$4:P$57, MATCH(A32,'Team Scores'!A$4:A$57, 0))</f>
        <v>0</v>
      </c>
      <c r="C32" s="33">
        <f>INDEX('Team Scores'!Q$4:Q$57, MATCH(A32,'Team Scores'!A$4:A$57, 0))</f>
        <v>0</v>
      </c>
      <c r="D32" s="33">
        <f>INDEX('Team Scores'!AD$4:AD$57, MATCH(A32,'Team Scores'!A$4:A$57, 0))</f>
        <v>0</v>
      </c>
      <c r="E32" s="33">
        <f>INDEX('Team Scores'!AE$4:AE$57, MATCH(A32,'Team Scores'!A$4:A$57, 0))</f>
        <v>0</v>
      </c>
      <c r="F32" s="33">
        <f>INDEX('Team Scores'!AL$4:AL$57, MATCH(A32,'Team Scores'!A$4:A$57, 0))</f>
        <v>0</v>
      </c>
      <c r="G32" s="33">
        <f>INDEX('Team Scores'!AM$4:AM$57, MATCH(A32,'Team Scores'!A$4:A$57, 0))</f>
        <v>0</v>
      </c>
      <c r="H32" s="33">
        <f>INDEX('Team Scores'!AN$4:AN$57, MATCH(A32,'Team Scores'!A$4:A$57, 0))</f>
        <v>0</v>
      </c>
      <c r="I32" s="33">
        <f>INDEX('Team Scores'!AO$4:AO$57, MATCH(A32,'Team Scores'!A$4:A$57, 0))</f>
        <v>0</v>
      </c>
      <c r="J32" s="38">
        <f t="shared" si="0"/>
        <v>0</v>
      </c>
      <c r="K32" s="38">
        <f t="shared" si="1"/>
        <v>0</v>
      </c>
      <c r="L32" s="38">
        <f t="shared" si="2"/>
        <v>0</v>
      </c>
      <c r="M32" s="38">
        <f t="shared" si="3"/>
        <v>0</v>
      </c>
    </row>
    <row r="33" spans="1:13" ht="16" x14ac:dyDescent="0.2">
      <c r="A33" s="32">
        <v>3003</v>
      </c>
      <c r="B33" s="33">
        <f>INDEX('Team Scores'!P$4:P$57, MATCH(A33,'Team Scores'!A$4:A$57, 0))</f>
        <v>0</v>
      </c>
      <c r="C33" s="33">
        <f>INDEX('Team Scores'!Q$4:Q$57, MATCH(A33,'Team Scores'!A$4:A$57, 0))</f>
        <v>0</v>
      </c>
      <c r="D33" s="33">
        <f>INDEX('Team Scores'!AD$4:AD$57, MATCH(A33,'Team Scores'!A$4:A$57, 0))</f>
        <v>0</v>
      </c>
      <c r="E33" s="33">
        <f>INDEX('Team Scores'!AE$4:AE$57, MATCH(A33,'Team Scores'!A$4:A$57, 0))</f>
        <v>0</v>
      </c>
      <c r="F33" s="33">
        <f>INDEX('Team Scores'!AL$4:AL$57, MATCH(A33,'Team Scores'!A$4:A$57, 0))</f>
        <v>0</v>
      </c>
      <c r="G33" s="33">
        <f>INDEX('Team Scores'!AM$4:AM$57, MATCH(A33,'Team Scores'!A$4:A$57, 0))</f>
        <v>0</v>
      </c>
      <c r="H33" s="33">
        <f>INDEX('Team Scores'!AN$4:AN$57, MATCH(A33,'Team Scores'!A$4:A$57, 0))</f>
        <v>0</v>
      </c>
      <c r="I33" s="33">
        <f>INDEX('Team Scores'!AO$4:AO$57, MATCH(A33,'Team Scores'!A$4:A$57, 0))</f>
        <v>0</v>
      </c>
      <c r="J33" s="38">
        <f t="shared" si="0"/>
        <v>0</v>
      </c>
      <c r="K33" s="38">
        <f t="shared" si="1"/>
        <v>0</v>
      </c>
      <c r="L33" s="38">
        <f t="shared" si="2"/>
        <v>0</v>
      </c>
      <c r="M33" s="38">
        <f t="shared" si="3"/>
        <v>0</v>
      </c>
    </row>
    <row r="34" spans="1:13" ht="16" x14ac:dyDescent="0.2">
      <c r="A34" s="32">
        <v>3004</v>
      </c>
      <c r="B34" s="33">
        <f>INDEX('Team Scores'!P$4:P$57, MATCH(A34,'Team Scores'!A$4:A$57, 0))</f>
        <v>0</v>
      </c>
      <c r="C34" s="33">
        <f>INDEX('Team Scores'!Q$4:Q$57, MATCH(A34,'Team Scores'!A$4:A$57, 0))</f>
        <v>0</v>
      </c>
      <c r="D34" s="33">
        <f>INDEX('Team Scores'!AD$4:AD$57, MATCH(A34,'Team Scores'!A$4:A$57, 0))</f>
        <v>0</v>
      </c>
      <c r="E34" s="33">
        <f>INDEX('Team Scores'!AE$4:AE$57, MATCH(A34,'Team Scores'!A$4:A$57, 0))</f>
        <v>0</v>
      </c>
      <c r="F34" s="33">
        <f>INDEX('Team Scores'!AL$4:AL$57, MATCH(A34,'Team Scores'!A$4:A$57, 0))</f>
        <v>0</v>
      </c>
      <c r="G34" s="33">
        <f>INDEX('Team Scores'!AM$4:AM$57, MATCH(A34,'Team Scores'!A$4:A$57, 0))</f>
        <v>0</v>
      </c>
      <c r="H34" s="33">
        <f>INDEX('Team Scores'!AN$4:AN$57, MATCH(A34,'Team Scores'!A$4:A$57, 0))</f>
        <v>0</v>
      </c>
      <c r="I34" s="33">
        <f>INDEX('Team Scores'!AO$4:AO$57, MATCH(A34,'Team Scores'!A$4:A$57, 0))</f>
        <v>0</v>
      </c>
      <c r="J34" s="38">
        <f t="shared" si="0"/>
        <v>0</v>
      </c>
      <c r="K34" s="38">
        <f t="shared" si="1"/>
        <v>0</v>
      </c>
      <c r="L34" s="38">
        <f t="shared" si="2"/>
        <v>0</v>
      </c>
      <c r="M34" s="38">
        <f t="shared" si="3"/>
        <v>0</v>
      </c>
    </row>
    <row r="35" spans="1:13" ht="16" x14ac:dyDescent="0.2">
      <c r="A35" s="32">
        <v>3015</v>
      </c>
      <c r="B35" s="33">
        <f>INDEX('Team Scores'!P$4:P$57, MATCH(A35,'Team Scores'!A$4:A$57, 0))</f>
        <v>0</v>
      </c>
      <c r="C35" s="33">
        <f>INDEX('Team Scores'!Q$4:Q$57, MATCH(A35,'Team Scores'!A$4:A$57, 0))</f>
        <v>0</v>
      </c>
      <c r="D35" s="33">
        <f>INDEX('Team Scores'!AD$4:AD$57, MATCH(A35,'Team Scores'!A$4:A$57, 0))</f>
        <v>0</v>
      </c>
      <c r="E35" s="33">
        <f>INDEX('Team Scores'!AE$4:AE$57, MATCH(A35,'Team Scores'!A$4:A$57, 0))</f>
        <v>0</v>
      </c>
      <c r="F35" s="33">
        <f>INDEX('Team Scores'!AL$4:AL$57, MATCH(A35,'Team Scores'!A$4:A$57, 0))</f>
        <v>0</v>
      </c>
      <c r="G35" s="33">
        <f>INDEX('Team Scores'!AM$4:AM$57, MATCH(A35,'Team Scores'!A$4:A$57, 0))</f>
        <v>0</v>
      </c>
      <c r="H35" s="33">
        <f>INDEX('Team Scores'!AN$4:AN$57, MATCH(A35,'Team Scores'!A$4:A$57, 0))</f>
        <v>0</v>
      </c>
      <c r="I35" s="33">
        <f>INDEX('Team Scores'!AO$4:AO$57, MATCH(A35,'Team Scores'!A$4:A$57, 0))</f>
        <v>0</v>
      </c>
      <c r="J35" s="38">
        <f t="shared" si="0"/>
        <v>0</v>
      </c>
      <c r="K35" s="38">
        <f t="shared" si="1"/>
        <v>0</v>
      </c>
      <c r="L35" s="38">
        <f t="shared" si="2"/>
        <v>0</v>
      </c>
      <c r="M35" s="38">
        <f t="shared" si="3"/>
        <v>0</v>
      </c>
    </row>
    <row r="36" spans="1:13" ht="16" x14ac:dyDescent="0.2">
      <c r="A36" s="32">
        <v>3044</v>
      </c>
      <c r="B36" s="33">
        <f>INDEX('Team Scores'!P$4:P$57, MATCH(A36,'Team Scores'!A$4:A$57, 0))</f>
        <v>0</v>
      </c>
      <c r="C36" s="33">
        <f>INDEX('Team Scores'!Q$4:Q$57, MATCH(A36,'Team Scores'!A$4:A$57, 0))</f>
        <v>0</v>
      </c>
      <c r="D36" s="33">
        <f>INDEX('Team Scores'!AD$4:AD$57, MATCH(A36,'Team Scores'!A$4:A$57, 0))</f>
        <v>0</v>
      </c>
      <c r="E36" s="33">
        <f>INDEX('Team Scores'!AE$4:AE$57, MATCH(A36,'Team Scores'!A$4:A$57, 0))</f>
        <v>0</v>
      </c>
      <c r="F36" s="33">
        <f>INDEX('Team Scores'!AL$4:AL$57, MATCH(A36,'Team Scores'!A$4:A$57, 0))</f>
        <v>0</v>
      </c>
      <c r="G36" s="33">
        <f>INDEX('Team Scores'!AM$4:AM$57, MATCH(A36,'Team Scores'!A$4:A$57, 0))</f>
        <v>0</v>
      </c>
      <c r="H36" s="33">
        <f>INDEX('Team Scores'!AN$4:AN$57, MATCH(A36,'Team Scores'!A$4:A$57, 0))</f>
        <v>0</v>
      </c>
      <c r="I36" s="33">
        <f>INDEX('Team Scores'!AO$4:AO$57, MATCH(A36,'Team Scores'!A$4:A$57, 0))</f>
        <v>0</v>
      </c>
      <c r="J36" s="38">
        <f t="shared" ref="J36:J57" si="4">PERCENTRANK(B$2:B$57, B36, 3)</f>
        <v>0</v>
      </c>
      <c r="K36" s="38">
        <f t="shared" ref="K36:K57" si="5">PERCENTRANK(D$2:D$57, D36, 3)</f>
        <v>0</v>
      </c>
      <c r="L36" s="38">
        <f t="shared" ref="L36:L57" si="6">PERCENTRANK(F$2:F$57, F36, 3)</f>
        <v>0</v>
      </c>
      <c r="M36" s="38">
        <f t="shared" ref="M36:M57" si="7">PERCENTRANK(H$2:H$57, H36, 3)</f>
        <v>0</v>
      </c>
    </row>
    <row r="37" spans="1:13" ht="16" x14ac:dyDescent="0.2">
      <c r="A37" s="32">
        <v>3171</v>
      </c>
      <c r="B37" s="33">
        <f>INDEX('Team Scores'!P$4:P$57, MATCH(A37,'Team Scores'!A$4:A$57, 0))</f>
        <v>0</v>
      </c>
      <c r="C37" s="33">
        <f>INDEX('Team Scores'!Q$4:Q$57, MATCH(A37,'Team Scores'!A$4:A$57, 0))</f>
        <v>0</v>
      </c>
      <c r="D37" s="33">
        <f>INDEX('Team Scores'!AD$4:AD$57, MATCH(A37,'Team Scores'!A$4:A$57, 0))</f>
        <v>0</v>
      </c>
      <c r="E37" s="33">
        <f>INDEX('Team Scores'!AE$4:AE$57, MATCH(A37,'Team Scores'!A$4:A$57, 0))</f>
        <v>0</v>
      </c>
      <c r="F37" s="33">
        <f>INDEX('Team Scores'!AL$4:AL$57, MATCH(A37,'Team Scores'!A$4:A$57, 0))</f>
        <v>0</v>
      </c>
      <c r="G37" s="33">
        <f>INDEX('Team Scores'!AM$4:AM$57, MATCH(A37,'Team Scores'!A$4:A$57, 0))</f>
        <v>0</v>
      </c>
      <c r="H37" s="33">
        <f>INDEX('Team Scores'!AN$4:AN$57, MATCH(A37,'Team Scores'!A$4:A$57, 0))</f>
        <v>0</v>
      </c>
      <c r="I37" s="33">
        <f>INDEX('Team Scores'!AO$4:AO$57, MATCH(A37,'Team Scores'!A$4:A$57, 0))</f>
        <v>0</v>
      </c>
      <c r="J37" s="38">
        <f t="shared" si="4"/>
        <v>0</v>
      </c>
      <c r="K37" s="38">
        <f t="shared" si="5"/>
        <v>0</v>
      </c>
      <c r="L37" s="38">
        <f t="shared" si="6"/>
        <v>0</v>
      </c>
      <c r="M37" s="38">
        <f t="shared" si="7"/>
        <v>0</v>
      </c>
    </row>
    <row r="38" spans="1:13" ht="16" x14ac:dyDescent="0.2">
      <c r="A38" s="32">
        <v>3173</v>
      </c>
      <c r="B38" s="33">
        <f>INDEX('Team Scores'!P$4:P$57, MATCH(A38,'Team Scores'!A$4:A$57, 0))</f>
        <v>0</v>
      </c>
      <c r="C38" s="33">
        <f>INDEX('Team Scores'!Q$4:Q$57, MATCH(A38,'Team Scores'!A$4:A$57, 0))</f>
        <v>0</v>
      </c>
      <c r="D38" s="33">
        <f>INDEX('Team Scores'!AD$4:AD$57, MATCH(A38,'Team Scores'!A$4:A$57, 0))</f>
        <v>0</v>
      </c>
      <c r="E38" s="33">
        <f>INDEX('Team Scores'!AE$4:AE$57, MATCH(A38,'Team Scores'!A$4:A$57, 0))</f>
        <v>0</v>
      </c>
      <c r="F38" s="33">
        <f>INDEX('Team Scores'!AL$4:AL$57, MATCH(A38,'Team Scores'!A$4:A$57, 0))</f>
        <v>0</v>
      </c>
      <c r="G38" s="33">
        <f>INDEX('Team Scores'!AM$4:AM$57, MATCH(A38,'Team Scores'!A$4:A$57, 0))</f>
        <v>0</v>
      </c>
      <c r="H38" s="33">
        <f>INDEX('Team Scores'!AN$4:AN$57, MATCH(A38,'Team Scores'!A$4:A$57, 0))</f>
        <v>0</v>
      </c>
      <c r="I38" s="33">
        <f>INDEX('Team Scores'!AO$4:AO$57, MATCH(A38,'Team Scores'!A$4:A$57, 0))</f>
        <v>0</v>
      </c>
      <c r="J38" s="38">
        <f t="shared" si="4"/>
        <v>0</v>
      </c>
      <c r="K38" s="38">
        <f t="shared" si="5"/>
        <v>0</v>
      </c>
      <c r="L38" s="38">
        <f t="shared" si="6"/>
        <v>0</v>
      </c>
      <c r="M38" s="38">
        <f t="shared" si="7"/>
        <v>0</v>
      </c>
    </row>
    <row r="39" spans="1:13" ht="16" x14ac:dyDescent="0.2">
      <c r="A39" s="32">
        <v>3181</v>
      </c>
      <c r="B39" s="33">
        <f>INDEX('Team Scores'!P$4:P$57, MATCH(A39,'Team Scores'!A$4:A$57, 0))</f>
        <v>0</v>
      </c>
      <c r="C39" s="33">
        <f>INDEX('Team Scores'!Q$4:Q$57, MATCH(A39,'Team Scores'!A$4:A$57, 0))</f>
        <v>0</v>
      </c>
      <c r="D39" s="33">
        <f>INDEX('Team Scores'!AD$4:AD$57, MATCH(A39,'Team Scores'!A$4:A$57, 0))</f>
        <v>0</v>
      </c>
      <c r="E39" s="33">
        <f>INDEX('Team Scores'!AE$4:AE$57, MATCH(A39,'Team Scores'!A$4:A$57, 0))</f>
        <v>0</v>
      </c>
      <c r="F39" s="33">
        <f>INDEX('Team Scores'!AL$4:AL$57, MATCH(A39,'Team Scores'!A$4:A$57, 0))</f>
        <v>0</v>
      </c>
      <c r="G39" s="33">
        <f>INDEX('Team Scores'!AM$4:AM$57, MATCH(A39,'Team Scores'!A$4:A$57, 0))</f>
        <v>0</v>
      </c>
      <c r="H39" s="33">
        <f>INDEX('Team Scores'!AN$4:AN$57, MATCH(A39,'Team Scores'!A$4:A$57, 0))</f>
        <v>0</v>
      </c>
      <c r="I39" s="33">
        <f>INDEX('Team Scores'!AO$4:AO$57, MATCH(A39,'Team Scores'!A$4:A$57, 0))</f>
        <v>0</v>
      </c>
      <c r="J39" s="38">
        <f t="shared" si="4"/>
        <v>0</v>
      </c>
      <c r="K39" s="38">
        <f t="shared" si="5"/>
        <v>0</v>
      </c>
      <c r="L39" s="38">
        <f t="shared" si="6"/>
        <v>0</v>
      </c>
      <c r="M39" s="38">
        <f t="shared" si="7"/>
        <v>0</v>
      </c>
    </row>
    <row r="40" spans="1:13" ht="16" x14ac:dyDescent="0.2">
      <c r="A40" s="32">
        <v>3799</v>
      </c>
      <c r="B40" s="33">
        <f>INDEX('Team Scores'!P$4:P$57, MATCH(A40,'Team Scores'!A$4:A$57, 0))</f>
        <v>0</v>
      </c>
      <c r="C40" s="33">
        <f>INDEX('Team Scores'!Q$4:Q$57, MATCH(A40,'Team Scores'!A$4:A$57, 0))</f>
        <v>0</v>
      </c>
      <c r="D40" s="33">
        <f>INDEX('Team Scores'!AD$4:AD$57, MATCH(A40,'Team Scores'!A$4:A$57, 0))</f>
        <v>0</v>
      </c>
      <c r="E40" s="33">
        <f>INDEX('Team Scores'!AE$4:AE$57, MATCH(A40,'Team Scores'!A$4:A$57, 0))</f>
        <v>0</v>
      </c>
      <c r="F40" s="33">
        <f>INDEX('Team Scores'!AL$4:AL$57, MATCH(A40,'Team Scores'!A$4:A$57, 0))</f>
        <v>0</v>
      </c>
      <c r="G40" s="33">
        <f>INDEX('Team Scores'!AM$4:AM$57, MATCH(A40,'Team Scores'!A$4:A$57, 0))</f>
        <v>0</v>
      </c>
      <c r="H40" s="33">
        <f>INDEX('Team Scores'!AN$4:AN$57, MATCH(A40,'Team Scores'!A$4:A$57, 0))</f>
        <v>0</v>
      </c>
      <c r="I40" s="33">
        <f>INDEX('Team Scores'!AO$4:AO$57, MATCH(A40,'Team Scores'!A$4:A$57, 0))</f>
        <v>0</v>
      </c>
      <c r="J40" s="38">
        <f t="shared" si="4"/>
        <v>0</v>
      </c>
      <c r="K40" s="38">
        <f t="shared" si="5"/>
        <v>0</v>
      </c>
      <c r="L40" s="38">
        <f t="shared" si="6"/>
        <v>0</v>
      </c>
      <c r="M40" s="38">
        <f t="shared" si="7"/>
        <v>0</v>
      </c>
    </row>
    <row r="41" spans="1:13" ht="16" x14ac:dyDescent="0.2">
      <c r="A41" s="32">
        <v>3838</v>
      </c>
      <c r="B41" s="33">
        <f>INDEX('Team Scores'!P$4:P$57, MATCH(A41,'Team Scores'!A$4:A$57, 0))</f>
        <v>0</v>
      </c>
      <c r="C41" s="33">
        <f>INDEX('Team Scores'!Q$4:Q$57, MATCH(A41,'Team Scores'!A$4:A$57, 0))</f>
        <v>0</v>
      </c>
      <c r="D41" s="33">
        <f>INDEX('Team Scores'!AD$4:AD$57, MATCH(A41,'Team Scores'!A$4:A$57, 0))</f>
        <v>0</v>
      </c>
      <c r="E41" s="33">
        <f>INDEX('Team Scores'!AE$4:AE$57, MATCH(A41,'Team Scores'!A$4:A$57, 0))</f>
        <v>0</v>
      </c>
      <c r="F41" s="33">
        <f>INDEX('Team Scores'!AL$4:AL$57, MATCH(A41,'Team Scores'!A$4:A$57, 0))</f>
        <v>0</v>
      </c>
      <c r="G41" s="33">
        <f>INDEX('Team Scores'!AM$4:AM$57, MATCH(A41,'Team Scores'!A$4:A$57, 0))</f>
        <v>0</v>
      </c>
      <c r="H41" s="33">
        <f>INDEX('Team Scores'!AN$4:AN$57, MATCH(A41,'Team Scores'!A$4:A$57, 0))</f>
        <v>0</v>
      </c>
      <c r="I41" s="33">
        <f>INDEX('Team Scores'!AO$4:AO$57, MATCH(A41,'Team Scores'!A$4:A$57, 0))</f>
        <v>0</v>
      </c>
      <c r="J41" s="38">
        <f t="shared" si="4"/>
        <v>0</v>
      </c>
      <c r="K41" s="38">
        <f t="shared" si="5"/>
        <v>0</v>
      </c>
      <c r="L41" s="38">
        <f t="shared" si="6"/>
        <v>0</v>
      </c>
      <c r="M41" s="38">
        <f t="shared" si="7"/>
        <v>0</v>
      </c>
    </row>
    <row r="42" spans="1:13" ht="16" x14ac:dyDescent="0.2">
      <c r="A42" s="32">
        <v>3951</v>
      </c>
      <c r="B42" s="33">
        <f>INDEX('Team Scores'!P$4:P$57, MATCH(A42,'Team Scores'!A$4:A$57, 0))</f>
        <v>0</v>
      </c>
      <c r="C42" s="33">
        <f>INDEX('Team Scores'!Q$4:Q$57, MATCH(A42,'Team Scores'!A$4:A$57, 0))</f>
        <v>0</v>
      </c>
      <c r="D42" s="33">
        <f>INDEX('Team Scores'!AD$4:AD$57, MATCH(A42,'Team Scores'!A$4:A$57, 0))</f>
        <v>0</v>
      </c>
      <c r="E42" s="33">
        <f>INDEX('Team Scores'!AE$4:AE$57, MATCH(A42,'Team Scores'!A$4:A$57, 0))</f>
        <v>0</v>
      </c>
      <c r="F42" s="33">
        <f>INDEX('Team Scores'!AL$4:AL$57, MATCH(A42,'Team Scores'!A$4:A$57, 0))</f>
        <v>0</v>
      </c>
      <c r="G42" s="33">
        <f>INDEX('Team Scores'!AM$4:AM$57, MATCH(A42,'Team Scores'!A$4:A$57, 0))</f>
        <v>0</v>
      </c>
      <c r="H42" s="33">
        <f>INDEX('Team Scores'!AN$4:AN$57, MATCH(A42,'Team Scores'!A$4:A$57, 0))</f>
        <v>0</v>
      </c>
      <c r="I42" s="33">
        <f>INDEX('Team Scores'!AO$4:AO$57, MATCH(A42,'Team Scores'!A$4:A$57, 0))</f>
        <v>0</v>
      </c>
      <c r="J42" s="38">
        <f t="shared" si="4"/>
        <v>0</v>
      </c>
      <c r="K42" s="38">
        <f t="shared" si="5"/>
        <v>0</v>
      </c>
      <c r="L42" s="38">
        <f t="shared" si="6"/>
        <v>0</v>
      </c>
      <c r="M42" s="38">
        <f t="shared" si="7"/>
        <v>0</v>
      </c>
    </row>
    <row r="43" spans="1:13" ht="16" x14ac:dyDescent="0.2">
      <c r="A43" s="32">
        <v>4611</v>
      </c>
      <c r="B43" s="33">
        <f>INDEX('Team Scores'!P$4:P$57, MATCH(A43,'Team Scores'!A$4:A$57, 0))</f>
        <v>0</v>
      </c>
      <c r="C43" s="33">
        <f>INDEX('Team Scores'!Q$4:Q$57, MATCH(A43,'Team Scores'!A$4:A$57, 0))</f>
        <v>0</v>
      </c>
      <c r="D43" s="33">
        <f>INDEX('Team Scores'!AD$4:AD$57, MATCH(A43,'Team Scores'!A$4:A$57, 0))</f>
        <v>0</v>
      </c>
      <c r="E43" s="33">
        <f>INDEX('Team Scores'!AE$4:AE$57, MATCH(A43,'Team Scores'!A$4:A$57, 0))</f>
        <v>0</v>
      </c>
      <c r="F43" s="33">
        <f>INDEX('Team Scores'!AL$4:AL$57, MATCH(A43,'Team Scores'!A$4:A$57, 0))</f>
        <v>0</v>
      </c>
      <c r="G43" s="33">
        <f>INDEX('Team Scores'!AM$4:AM$57, MATCH(A43,'Team Scores'!A$4:A$57, 0))</f>
        <v>0</v>
      </c>
      <c r="H43" s="33">
        <f>INDEX('Team Scores'!AN$4:AN$57, MATCH(A43,'Team Scores'!A$4:A$57, 0))</f>
        <v>0</v>
      </c>
      <c r="I43" s="33">
        <f>INDEX('Team Scores'!AO$4:AO$57, MATCH(A43,'Team Scores'!A$4:A$57, 0))</f>
        <v>0</v>
      </c>
      <c r="J43" s="38">
        <f t="shared" si="4"/>
        <v>0</v>
      </c>
      <c r="K43" s="38">
        <f t="shared" si="5"/>
        <v>0</v>
      </c>
      <c r="L43" s="38">
        <f t="shared" si="6"/>
        <v>0</v>
      </c>
      <c r="M43" s="38">
        <f t="shared" si="7"/>
        <v>0</v>
      </c>
    </row>
    <row r="44" spans="1:13" ht="16" x14ac:dyDescent="0.2">
      <c r="A44" s="32">
        <v>4930</v>
      </c>
      <c r="B44" s="33">
        <f>INDEX('Team Scores'!P$4:P$57, MATCH(A44,'Team Scores'!A$4:A$57, 0))</f>
        <v>0</v>
      </c>
      <c r="C44" s="33">
        <f>INDEX('Team Scores'!Q$4:Q$57, MATCH(A44,'Team Scores'!A$4:A$57, 0))</f>
        <v>0</v>
      </c>
      <c r="D44" s="33">
        <f>INDEX('Team Scores'!AD$4:AD$57, MATCH(A44,'Team Scores'!A$4:A$57, 0))</f>
        <v>0</v>
      </c>
      <c r="E44" s="33">
        <f>INDEX('Team Scores'!AE$4:AE$57, MATCH(A44,'Team Scores'!A$4:A$57, 0))</f>
        <v>0</v>
      </c>
      <c r="F44" s="33">
        <f>INDEX('Team Scores'!AL$4:AL$57, MATCH(A44,'Team Scores'!A$4:A$57, 0))</f>
        <v>0</v>
      </c>
      <c r="G44" s="33">
        <f>INDEX('Team Scores'!AM$4:AM$57, MATCH(A44,'Team Scores'!A$4:A$57, 0))</f>
        <v>0</v>
      </c>
      <c r="H44" s="33">
        <f>INDEX('Team Scores'!AN$4:AN$57, MATCH(A44,'Team Scores'!A$4:A$57, 0))</f>
        <v>0</v>
      </c>
      <c r="I44" s="33">
        <f>INDEX('Team Scores'!AO$4:AO$57, MATCH(A44,'Team Scores'!A$4:A$57, 0))</f>
        <v>0</v>
      </c>
      <c r="J44" s="38">
        <f t="shared" si="4"/>
        <v>0</v>
      </c>
      <c r="K44" s="38">
        <f t="shared" si="5"/>
        <v>0</v>
      </c>
      <c r="L44" s="38">
        <f t="shared" si="6"/>
        <v>0</v>
      </c>
      <c r="M44" s="38">
        <f t="shared" si="7"/>
        <v>0</v>
      </c>
    </row>
    <row r="45" spans="1:13" ht="16" x14ac:dyDescent="0.2">
      <c r="A45" s="32">
        <v>5590</v>
      </c>
      <c r="B45" s="33">
        <f>INDEX('Team Scores'!P$4:P$57, MATCH(A45,'Team Scores'!A$4:A$57, 0))</f>
        <v>0</v>
      </c>
      <c r="C45" s="33">
        <f>INDEX('Team Scores'!Q$4:Q$57, MATCH(A45,'Team Scores'!A$4:A$57, 0))</f>
        <v>0</v>
      </c>
      <c r="D45" s="33">
        <f>INDEX('Team Scores'!AD$4:AD$57, MATCH(A45,'Team Scores'!A$4:A$57, 0))</f>
        <v>0</v>
      </c>
      <c r="E45" s="33">
        <f>INDEX('Team Scores'!AE$4:AE$57, MATCH(A45,'Team Scores'!A$4:A$57, 0))</f>
        <v>0</v>
      </c>
      <c r="F45" s="33">
        <f>INDEX('Team Scores'!AL$4:AL$57, MATCH(A45,'Team Scores'!A$4:A$57, 0))</f>
        <v>0</v>
      </c>
      <c r="G45" s="33">
        <f>INDEX('Team Scores'!AM$4:AM$57, MATCH(A45,'Team Scores'!A$4:A$57, 0))</f>
        <v>0</v>
      </c>
      <c r="H45" s="33">
        <f>INDEX('Team Scores'!AN$4:AN$57, MATCH(A45,'Team Scores'!A$4:A$57, 0))</f>
        <v>0</v>
      </c>
      <c r="I45" s="33">
        <f>INDEX('Team Scores'!AO$4:AO$57, MATCH(A45,'Team Scores'!A$4:A$57, 0))</f>
        <v>0</v>
      </c>
      <c r="J45" s="38">
        <f t="shared" si="4"/>
        <v>0</v>
      </c>
      <c r="K45" s="38">
        <f t="shared" si="5"/>
        <v>0</v>
      </c>
      <c r="L45" s="38">
        <f t="shared" si="6"/>
        <v>0</v>
      </c>
      <c r="M45" s="38">
        <f t="shared" si="7"/>
        <v>0</v>
      </c>
    </row>
    <row r="46" spans="1:13" ht="16" x14ac:dyDescent="0.2">
      <c r="A46" s="32">
        <v>5881</v>
      </c>
      <c r="B46" s="33">
        <f>INDEX('Team Scores'!P$4:P$57, MATCH(A46,'Team Scores'!A$4:A$57, 0))</f>
        <v>0</v>
      </c>
      <c r="C46" s="33">
        <f>INDEX('Team Scores'!Q$4:Q$57, MATCH(A46,'Team Scores'!A$4:A$57, 0))</f>
        <v>0</v>
      </c>
      <c r="D46" s="33">
        <f>INDEX('Team Scores'!AD$4:AD$57, MATCH(A46,'Team Scores'!A$4:A$57, 0))</f>
        <v>0</v>
      </c>
      <c r="E46" s="33">
        <f>INDEX('Team Scores'!AE$4:AE$57, MATCH(A46,'Team Scores'!A$4:A$57, 0))</f>
        <v>0</v>
      </c>
      <c r="F46" s="33">
        <f>INDEX('Team Scores'!AL$4:AL$57, MATCH(A46,'Team Scores'!A$4:A$57, 0))</f>
        <v>0</v>
      </c>
      <c r="G46" s="33">
        <f>INDEX('Team Scores'!AM$4:AM$57, MATCH(A46,'Team Scores'!A$4:A$57, 0))</f>
        <v>0</v>
      </c>
      <c r="H46" s="33">
        <f>INDEX('Team Scores'!AN$4:AN$57, MATCH(A46,'Team Scores'!A$4:A$57, 0))</f>
        <v>0</v>
      </c>
      <c r="I46" s="33">
        <f>INDEX('Team Scores'!AO$4:AO$57, MATCH(A46,'Team Scores'!A$4:A$57, 0))</f>
        <v>0</v>
      </c>
      <c r="J46" s="38">
        <f t="shared" si="4"/>
        <v>0</v>
      </c>
      <c r="K46" s="38">
        <f t="shared" si="5"/>
        <v>0</v>
      </c>
      <c r="L46" s="38">
        <f t="shared" si="6"/>
        <v>0</v>
      </c>
      <c r="M46" s="38">
        <f t="shared" si="7"/>
        <v>0</v>
      </c>
    </row>
    <row r="47" spans="1:13" ht="16" x14ac:dyDescent="0.2">
      <c r="A47" s="32">
        <v>6621</v>
      </c>
      <c r="B47" s="33">
        <f>INDEX('Team Scores'!P$4:P$57, MATCH(A47,'Team Scores'!A$4:A$57, 0))</f>
        <v>0</v>
      </c>
      <c r="C47" s="33">
        <f>INDEX('Team Scores'!Q$4:Q$57, MATCH(A47,'Team Scores'!A$4:A$57, 0))</f>
        <v>0</v>
      </c>
      <c r="D47" s="33">
        <f>INDEX('Team Scores'!AD$4:AD$57, MATCH(A47,'Team Scores'!A$4:A$57, 0))</f>
        <v>0</v>
      </c>
      <c r="E47" s="33">
        <f>INDEX('Team Scores'!AE$4:AE$57, MATCH(A47,'Team Scores'!A$4:A$57, 0))</f>
        <v>0</v>
      </c>
      <c r="F47" s="33">
        <f>INDEX('Team Scores'!AL$4:AL$57, MATCH(A47,'Team Scores'!A$4:A$57, 0))</f>
        <v>0</v>
      </c>
      <c r="G47" s="33">
        <f>INDEX('Team Scores'!AM$4:AM$57, MATCH(A47,'Team Scores'!A$4:A$57, 0))</f>
        <v>0</v>
      </c>
      <c r="H47" s="33">
        <f>INDEX('Team Scores'!AN$4:AN$57, MATCH(A47,'Team Scores'!A$4:A$57, 0))</f>
        <v>0</v>
      </c>
      <c r="I47" s="33">
        <f>INDEX('Team Scores'!AO$4:AO$57, MATCH(A47,'Team Scores'!A$4:A$57, 0))</f>
        <v>0</v>
      </c>
      <c r="J47" s="38">
        <f t="shared" si="4"/>
        <v>0</v>
      </c>
      <c r="K47" s="38">
        <f t="shared" si="5"/>
        <v>0</v>
      </c>
      <c r="L47" s="38">
        <f t="shared" si="6"/>
        <v>0</v>
      </c>
      <c r="M47" s="38">
        <f t="shared" si="7"/>
        <v>0</v>
      </c>
    </row>
    <row r="48" spans="1:13" ht="16" x14ac:dyDescent="0.2">
      <c r="A48" s="32">
        <v>6868</v>
      </c>
      <c r="B48" s="33">
        <f>INDEX('Team Scores'!P$4:P$57, MATCH(A48,'Team Scores'!A$4:A$57, 0))</f>
        <v>0</v>
      </c>
      <c r="C48" s="33">
        <f>INDEX('Team Scores'!Q$4:Q$57, MATCH(A48,'Team Scores'!A$4:A$57, 0))</f>
        <v>0</v>
      </c>
      <c r="D48" s="33">
        <f>INDEX('Team Scores'!AD$4:AD$57, MATCH(A48,'Team Scores'!A$4:A$57, 0))</f>
        <v>0</v>
      </c>
      <c r="E48" s="33">
        <f>INDEX('Team Scores'!AE$4:AE$57, MATCH(A48,'Team Scores'!A$4:A$57, 0))</f>
        <v>0</v>
      </c>
      <c r="F48" s="33">
        <f>INDEX('Team Scores'!AL$4:AL$57, MATCH(A48,'Team Scores'!A$4:A$57, 0))</f>
        <v>0</v>
      </c>
      <c r="G48" s="33">
        <f>INDEX('Team Scores'!AM$4:AM$57, MATCH(A48,'Team Scores'!A$4:A$57, 0))</f>
        <v>0</v>
      </c>
      <c r="H48" s="33">
        <f>INDEX('Team Scores'!AN$4:AN$57, MATCH(A48,'Team Scores'!A$4:A$57, 0))</f>
        <v>0</v>
      </c>
      <c r="I48" s="33">
        <f>INDEX('Team Scores'!AO$4:AO$57, MATCH(A48,'Team Scores'!A$4:A$57, 0))</f>
        <v>0</v>
      </c>
      <c r="J48" s="38">
        <f t="shared" si="4"/>
        <v>0</v>
      </c>
      <c r="K48" s="38">
        <f t="shared" si="5"/>
        <v>0</v>
      </c>
      <c r="L48" s="38">
        <f t="shared" si="6"/>
        <v>0</v>
      </c>
      <c r="M48" s="38">
        <f t="shared" si="7"/>
        <v>0</v>
      </c>
    </row>
    <row r="49" spans="1:13" ht="16" x14ac:dyDescent="0.2">
      <c r="A49" s="32">
        <v>6911</v>
      </c>
      <c r="B49" s="33">
        <f>INDEX('Team Scores'!P$4:P$57, MATCH(A49,'Team Scores'!A$4:A$57, 0))</f>
        <v>0</v>
      </c>
      <c r="C49" s="33">
        <f>INDEX('Team Scores'!Q$4:Q$57, MATCH(A49,'Team Scores'!A$4:A$57, 0))</f>
        <v>0</v>
      </c>
      <c r="D49" s="33">
        <f>INDEX('Team Scores'!AD$4:AD$57, MATCH(A49,'Team Scores'!A$4:A$57, 0))</f>
        <v>0</v>
      </c>
      <c r="E49" s="33">
        <f>INDEX('Team Scores'!AE$4:AE$57, MATCH(A49,'Team Scores'!A$4:A$57, 0))</f>
        <v>0</v>
      </c>
      <c r="F49" s="33">
        <f>INDEX('Team Scores'!AL$4:AL$57, MATCH(A49,'Team Scores'!A$4:A$57, 0))</f>
        <v>0</v>
      </c>
      <c r="G49" s="33">
        <f>INDEX('Team Scores'!AM$4:AM$57, MATCH(A49,'Team Scores'!A$4:A$57, 0))</f>
        <v>0</v>
      </c>
      <c r="H49" s="33">
        <f>INDEX('Team Scores'!AN$4:AN$57, MATCH(A49,'Team Scores'!A$4:A$57, 0))</f>
        <v>0</v>
      </c>
      <c r="I49" s="33">
        <f>INDEX('Team Scores'!AO$4:AO$57, MATCH(A49,'Team Scores'!A$4:A$57, 0))</f>
        <v>0</v>
      </c>
      <c r="J49" s="38">
        <f t="shared" si="4"/>
        <v>0</v>
      </c>
      <c r="K49" s="38">
        <f t="shared" si="5"/>
        <v>0</v>
      </c>
      <c r="L49" s="38">
        <f t="shared" si="6"/>
        <v>0</v>
      </c>
      <c r="M49" s="38">
        <f t="shared" si="7"/>
        <v>0</v>
      </c>
    </row>
    <row r="50" spans="1:13" ht="16" x14ac:dyDescent="0.2">
      <c r="A50" s="32">
        <v>7165</v>
      </c>
      <c r="B50" s="33">
        <f>INDEX('Team Scores'!P$4:P$57, MATCH(A50,'Team Scores'!A$4:A$57, 0))</f>
        <v>0</v>
      </c>
      <c r="C50" s="33">
        <f>INDEX('Team Scores'!Q$4:Q$57, MATCH(A50,'Team Scores'!A$4:A$57, 0))</f>
        <v>0</v>
      </c>
      <c r="D50" s="33">
        <f>INDEX('Team Scores'!AD$4:AD$57, MATCH(A50,'Team Scores'!A$4:A$57, 0))</f>
        <v>0</v>
      </c>
      <c r="E50" s="33">
        <f>INDEX('Team Scores'!AE$4:AE$57, MATCH(A50,'Team Scores'!A$4:A$57, 0))</f>
        <v>0</v>
      </c>
      <c r="F50" s="33">
        <f>INDEX('Team Scores'!AL$4:AL$57, MATCH(A50,'Team Scores'!A$4:A$57, 0))</f>
        <v>0</v>
      </c>
      <c r="G50" s="33">
        <f>INDEX('Team Scores'!AM$4:AM$57, MATCH(A50,'Team Scores'!A$4:A$57, 0))</f>
        <v>0</v>
      </c>
      <c r="H50" s="33">
        <f>INDEX('Team Scores'!AN$4:AN$57, MATCH(A50,'Team Scores'!A$4:A$57, 0))</f>
        <v>0</v>
      </c>
      <c r="I50" s="33">
        <f>INDEX('Team Scores'!AO$4:AO$57, MATCH(A50,'Team Scores'!A$4:A$57, 0))</f>
        <v>0</v>
      </c>
      <c r="J50" s="38">
        <f t="shared" si="4"/>
        <v>0</v>
      </c>
      <c r="K50" s="38">
        <f t="shared" si="5"/>
        <v>0</v>
      </c>
      <c r="L50" s="38">
        <f t="shared" si="6"/>
        <v>0</v>
      </c>
      <c r="M50" s="38">
        <f t="shared" si="7"/>
        <v>0</v>
      </c>
    </row>
    <row r="51" spans="1:13" ht="16" x14ac:dyDescent="0.2">
      <c r="A51" s="32">
        <v>7903</v>
      </c>
      <c r="B51" s="33">
        <f>INDEX('Team Scores'!P$4:P$57, MATCH(A51,'Team Scores'!A$4:A$57, 0))</f>
        <v>0</v>
      </c>
      <c r="C51" s="33">
        <f>INDEX('Team Scores'!Q$4:Q$57, MATCH(A51,'Team Scores'!A$4:A$57, 0))</f>
        <v>0</v>
      </c>
      <c r="D51" s="33">
        <f>INDEX('Team Scores'!AD$4:AD$57, MATCH(A51,'Team Scores'!A$4:A$57, 0))</f>
        <v>0</v>
      </c>
      <c r="E51" s="33">
        <f>INDEX('Team Scores'!AE$4:AE$57, MATCH(A51,'Team Scores'!A$4:A$57, 0))</f>
        <v>0</v>
      </c>
      <c r="F51" s="33">
        <f>INDEX('Team Scores'!AL$4:AL$57, MATCH(A51,'Team Scores'!A$4:A$57, 0))</f>
        <v>0</v>
      </c>
      <c r="G51" s="33">
        <f>INDEX('Team Scores'!AM$4:AM$57, MATCH(A51,'Team Scores'!A$4:A$57, 0))</f>
        <v>0</v>
      </c>
      <c r="H51" s="33">
        <f>INDEX('Team Scores'!AN$4:AN$57, MATCH(A51,'Team Scores'!A$4:A$57, 0))</f>
        <v>0</v>
      </c>
      <c r="I51" s="33">
        <f>INDEX('Team Scores'!AO$4:AO$57, MATCH(A51,'Team Scores'!A$4:A$57, 0))</f>
        <v>0</v>
      </c>
      <c r="J51" s="38">
        <f t="shared" si="4"/>
        <v>0</v>
      </c>
      <c r="K51" s="38">
        <f t="shared" si="5"/>
        <v>0</v>
      </c>
      <c r="L51" s="38">
        <f t="shared" si="6"/>
        <v>0</v>
      </c>
      <c r="M51" s="38">
        <f t="shared" si="7"/>
        <v>0</v>
      </c>
    </row>
    <row r="52" spans="1:13" ht="16" x14ac:dyDescent="0.2">
      <c r="A52" s="32">
        <v>8140</v>
      </c>
      <c r="B52" s="33">
        <f>INDEX('Team Scores'!P$4:P$57, MATCH(A52,'Team Scores'!A$4:A$57, 0))</f>
        <v>0</v>
      </c>
      <c r="C52" s="33">
        <f>INDEX('Team Scores'!Q$4:Q$57, MATCH(A52,'Team Scores'!A$4:A$57, 0))</f>
        <v>0</v>
      </c>
      <c r="D52" s="33">
        <f>INDEX('Team Scores'!AD$4:AD$57, MATCH(A52,'Team Scores'!A$4:A$57, 0))</f>
        <v>0</v>
      </c>
      <c r="E52" s="33">
        <f>INDEX('Team Scores'!AE$4:AE$57, MATCH(A52,'Team Scores'!A$4:A$57, 0))</f>
        <v>0</v>
      </c>
      <c r="F52" s="33">
        <f>INDEX('Team Scores'!AL$4:AL$57, MATCH(A52,'Team Scores'!A$4:A$57, 0))</f>
        <v>0</v>
      </c>
      <c r="G52" s="33">
        <f>INDEX('Team Scores'!AM$4:AM$57, MATCH(A52,'Team Scores'!A$4:A$57, 0))</f>
        <v>0</v>
      </c>
      <c r="H52" s="33">
        <f>INDEX('Team Scores'!AN$4:AN$57, MATCH(A52,'Team Scores'!A$4:A$57, 0))</f>
        <v>0</v>
      </c>
      <c r="I52" s="33">
        <f>INDEX('Team Scores'!AO$4:AO$57, MATCH(A52,'Team Scores'!A$4:A$57, 0))</f>
        <v>0</v>
      </c>
      <c r="J52" s="38">
        <f t="shared" si="4"/>
        <v>0</v>
      </c>
      <c r="K52" s="38">
        <f t="shared" si="5"/>
        <v>0</v>
      </c>
      <c r="L52" s="38">
        <f t="shared" si="6"/>
        <v>0</v>
      </c>
      <c r="M52" s="38">
        <f t="shared" si="7"/>
        <v>0</v>
      </c>
    </row>
    <row r="53" spans="1:13" ht="16" x14ac:dyDescent="0.2">
      <c r="A53" s="32">
        <v>8243</v>
      </c>
      <c r="B53" s="33">
        <f>INDEX('Team Scores'!P$4:P$57, MATCH(A53,'Team Scores'!A$4:A$57, 0))</f>
        <v>0</v>
      </c>
      <c r="C53" s="33">
        <f>INDEX('Team Scores'!Q$4:Q$57, MATCH(A53,'Team Scores'!A$4:A$57, 0))</f>
        <v>0</v>
      </c>
      <c r="D53" s="33">
        <f>INDEX('Team Scores'!AD$4:AD$57, MATCH(A53,'Team Scores'!A$4:A$57, 0))</f>
        <v>0</v>
      </c>
      <c r="E53" s="33">
        <f>INDEX('Team Scores'!AE$4:AE$57, MATCH(A53,'Team Scores'!A$4:A$57, 0))</f>
        <v>0</v>
      </c>
      <c r="F53" s="33">
        <f>INDEX('Team Scores'!AL$4:AL$57, MATCH(A53,'Team Scores'!A$4:A$57, 0))</f>
        <v>0</v>
      </c>
      <c r="G53" s="33">
        <f>INDEX('Team Scores'!AM$4:AM$57, MATCH(A53,'Team Scores'!A$4:A$57, 0))</f>
        <v>0</v>
      </c>
      <c r="H53" s="33">
        <f>INDEX('Team Scores'!AN$4:AN$57, MATCH(A53,'Team Scores'!A$4:A$57, 0))</f>
        <v>0</v>
      </c>
      <c r="I53" s="33">
        <f>INDEX('Team Scores'!AO$4:AO$57, MATCH(A53,'Team Scores'!A$4:A$57, 0))</f>
        <v>0</v>
      </c>
      <c r="J53" s="38">
        <f t="shared" si="4"/>
        <v>0</v>
      </c>
      <c r="K53" s="38">
        <f t="shared" si="5"/>
        <v>0</v>
      </c>
      <c r="L53" s="38">
        <f t="shared" si="6"/>
        <v>0</v>
      </c>
      <c r="M53" s="38">
        <f t="shared" si="7"/>
        <v>0</v>
      </c>
    </row>
    <row r="54" spans="1:13" ht="16" x14ac:dyDescent="0.2">
      <c r="A54" s="32">
        <v>8393</v>
      </c>
      <c r="B54" s="33">
        <f>INDEX('Team Scores'!P$4:P$57, MATCH(A54,'Team Scores'!A$4:A$57, 0))</f>
        <v>0</v>
      </c>
      <c r="C54" s="33">
        <f>INDEX('Team Scores'!Q$4:Q$57, MATCH(A54,'Team Scores'!A$4:A$57, 0))</f>
        <v>0</v>
      </c>
      <c r="D54" s="33">
        <f>INDEX('Team Scores'!AD$4:AD$57, MATCH(A54,'Team Scores'!A$4:A$57, 0))</f>
        <v>0</v>
      </c>
      <c r="E54" s="33">
        <f>INDEX('Team Scores'!AE$4:AE$57, MATCH(A54,'Team Scores'!A$4:A$57, 0))</f>
        <v>0</v>
      </c>
      <c r="F54" s="33">
        <f>INDEX('Team Scores'!AL$4:AL$57, MATCH(A54,'Team Scores'!A$4:A$57, 0))</f>
        <v>0</v>
      </c>
      <c r="G54" s="33">
        <f>INDEX('Team Scores'!AM$4:AM$57, MATCH(A54,'Team Scores'!A$4:A$57, 0))</f>
        <v>0</v>
      </c>
      <c r="H54" s="33">
        <f>INDEX('Team Scores'!AN$4:AN$57, MATCH(A54,'Team Scores'!A$4:A$57, 0))</f>
        <v>0</v>
      </c>
      <c r="I54" s="33">
        <f>INDEX('Team Scores'!AO$4:AO$57, MATCH(A54,'Team Scores'!A$4:A$57, 0))</f>
        <v>0</v>
      </c>
      <c r="J54" s="38">
        <f t="shared" si="4"/>
        <v>0</v>
      </c>
      <c r="K54" s="38">
        <f t="shared" si="5"/>
        <v>0</v>
      </c>
      <c r="L54" s="38">
        <f t="shared" si="6"/>
        <v>0</v>
      </c>
      <c r="M54" s="38">
        <f t="shared" si="7"/>
        <v>0</v>
      </c>
    </row>
    <row r="55" spans="1:13" ht="16" x14ac:dyDescent="0.2">
      <c r="A55" s="32">
        <v>9622</v>
      </c>
      <c r="B55" s="33">
        <f>INDEX('Team Scores'!P$4:P$57, MATCH(A55,'Team Scores'!A$4:A$57, 0))</f>
        <v>0</v>
      </c>
      <c r="C55" s="33">
        <f>INDEX('Team Scores'!Q$4:Q$57, MATCH(A55,'Team Scores'!A$4:A$57, 0))</f>
        <v>0</v>
      </c>
      <c r="D55" s="33">
        <f>INDEX('Team Scores'!AD$4:AD$57, MATCH(A55,'Team Scores'!A$4:A$57, 0))</f>
        <v>0</v>
      </c>
      <c r="E55" s="33">
        <f>INDEX('Team Scores'!AE$4:AE$57, MATCH(A55,'Team Scores'!A$4:A$57, 0))</f>
        <v>0</v>
      </c>
      <c r="F55" s="33">
        <f>INDEX('Team Scores'!AL$4:AL$57, MATCH(A55,'Team Scores'!A$4:A$57, 0))</f>
        <v>0</v>
      </c>
      <c r="G55" s="33">
        <f>INDEX('Team Scores'!AM$4:AM$57, MATCH(A55,'Team Scores'!A$4:A$57, 0))</f>
        <v>0</v>
      </c>
      <c r="H55" s="33">
        <f>INDEX('Team Scores'!AN$4:AN$57, MATCH(A55,'Team Scores'!A$4:A$57, 0))</f>
        <v>0</v>
      </c>
      <c r="I55" s="33">
        <f>INDEX('Team Scores'!AO$4:AO$57, MATCH(A55,'Team Scores'!A$4:A$57, 0))</f>
        <v>0</v>
      </c>
      <c r="J55" s="38">
        <f t="shared" si="4"/>
        <v>0</v>
      </c>
      <c r="K55" s="38">
        <f t="shared" si="5"/>
        <v>0</v>
      </c>
      <c r="L55" s="38">
        <f t="shared" si="6"/>
        <v>0</v>
      </c>
      <c r="M55" s="38">
        <f t="shared" si="7"/>
        <v>0</v>
      </c>
    </row>
    <row r="56" spans="1:13" ht="16" x14ac:dyDescent="0.2">
      <c r="A56" s="32">
        <v>9643</v>
      </c>
      <c r="B56" s="33">
        <f>INDEX('Team Scores'!P$4:P$57, MATCH(A56,'Team Scores'!A$4:A$57, 0))</f>
        <v>0</v>
      </c>
      <c r="C56" s="33">
        <f>INDEX('Team Scores'!Q$4:Q$57, MATCH(A56,'Team Scores'!A$4:A$57, 0))</f>
        <v>0</v>
      </c>
      <c r="D56" s="33">
        <f>INDEX('Team Scores'!AD$4:AD$57, MATCH(A56,'Team Scores'!A$4:A$57, 0))</f>
        <v>0</v>
      </c>
      <c r="E56" s="33">
        <f>INDEX('Team Scores'!AE$4:AE$57, MATCH(A56,'Team Scores'!A$4:A$57, 0))</f>
        <v>0</v>
      </c>
      <c r="F56" s="33">
        <f>INDEX('Team Scores'!AL$4:AL$57, MATCH(A56,'Team Scores'!A$4:A$57, 0))</f>
        <v>0</v>
      </c>
      <c r="G56" s="33">
        <f>INDEX('Team Scores'!AM$4:AM$57, MATCH(A56,'Team Scores'!A$4:A$57, 0))</f>
        <v>0</v>
      </c>
      <c r="H56" s="33">
        <f>INDEX('Team Scores'!AN$4:AN$57, MATCH(A56,'Team Scores'!A$4:A$57, 0))</f>
        <v>0</v>
      </c>
      <c r="I56" s="33">
        <f>INDEX('Team Scores'!AO$4:AO$57, MATCH(A56,'Team Scores'!A$4:A$57, 0))</f>
        <v>0</v>
      </c>
      <c r="J56" s="38">
        <f t="shared" si="4"/>
        <v>0</v>
      </c>
      <c r="K56" s="38">
        <f t="shared" si="5"/>
        <v>0</v>
      </c>
      <c r="L56" s="38">
        <f t="shared" si="6"/>
        <v>0</v>
      </c>
      <c r="M56" s="38">
        <f t="shared" si="7"/>
        <v>0</v>
      </c>
    </row>
    <row r="57" spans="1:13" ht="16" x14ac:dyDescent="0.2">
      <c r="A57" s="32">
        <v>10223</v>
      </c>
      <c r="B57" s="33">
        <f>INDEX('Team Scores'!P$4:P$57, MATCH(A57,'Team Scores'!A$4:A$57, 0))</f>
        <v>0</v>
      </c>
      <c r="C57" s="33">
        <f>INDEX('Team Scores'!Q$4:Q$57, MATCH(A57,'Team Scores'!A$4:A$57, 0))</f>
        <v>0</v>
      </c>
      <c r="D57" s="33">
        <f>INDEX('Team Scores'!AD$4:AD$57, MATCH(A57,'Team Scores'!A$4:A$57, 0))</f>
        <v>0</v>
      </c>
      <c r="E57" s="33">
        <f>INDEX('Team Scores'!AE$4:AE$57, MATCH(A57,'Team Scores'!A$4:A$57, 0))</f>
        <v>0</v>
      </c>
      <c r="F57" s="33">
        <f>INDEX('Team Scores'!AL$4:AL$57, MATCH(A57,'Team Scores'!A$4:A$57, 0))</f>
        <v>0</v>
      </c>
      <c r="G57" s="33">
        <f>INDEX('Team Scores'!AM$4:AM$57, MATCH(A57,'Team Scores'!A$4:A$57, 0))</f>
        <v>0</v>
      </c>
      <c r="H57" s="33">
        <f>INDEX('Team Scores'!AN$4:AN$57, MATCH(A57,'Team Scores'!A$4:A$57, 0))</f>
        <v>0</v>
      </c>
      <c r="I57" s="33">
        <f>INDEX('Team Scores'!AO$4:AO$57, MATCH(A57,'Team Scores'!A$4:A$57, 0))</f>
        <v>0</v>
      </c>
      <c r="J57" s="38">
        <f t="shared" si="4"/>
        <v>0</v>
      </c>
      <c r="K57" s="38">
        <f t="shared" si="5"/>
        <v>0</v>
      </c>
      <c r="L57" s="38">
        <f t="shared" si="6"/>
        <v>0</v>
      </c>
      <c r="M57" s="38">
        <f t="shared" si="7"/>
        <v>0</v>
      </c>
    </row>
  </sheetData>
  <autoFilter ref="A3:M3" xr:uid="{00000000-0009-0000-0000-000005000000}"/>
  <mergeCells count="6">
    <mergeCell ref="J1:M1"/>
    <mergeCell ref="F2:G2"/>
    <mergeCell ref="B2:C2"/>
    <mergeCell ref="H2:I2"/>
    <mergeCell ref="D2:E2"/>
    <mergeCell ref="B1:I1"/>
  </mergeCells>
  <conditionalFormatting sqref="J4:M57">
    <cfRule type="colorScale" priority="1">
      <colorScale>
        <cfvo type="min"/>
        <cfvo type="percentile" val="50"/>
        <cfvo type="max"/>
        <color rgb="FFCB4335"/>
        <color rgb="FFD68910"/>
        <color rgb="FF229954"/>
      </colorScale>
    </cfRule>
  </conditionalFormatting>
  <conditionalFormatting sqref="R4:U57">
    <cfRule type="colorScale" priority="2">
      <colorScale>
        <cfvo type="min"/>
        <cfvo type="percentile" val="50"/>
        <cfvo type="max"/>
        <color rgb="FFCB4335"/>
        <color rgb="FFD68910"/>
        <color rgb="FF229954"/>
      </colorScale>
    </cfRule>
  </conditionalFormatting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2" width="25.83203125" customWidth="1"/>
  </cols>
  <sheetData>
    <row r="1" spans="1:2" ht="16" customHeight="1" x14ac:dyDescent="0.2">
      <c r="A1" s="5" t="s">
        <v>316</v>
      </c>
      <c r="B1" s="5" t="s">
        <v>317</v>
      </c>
    </row>
    <row r="2" spans="1:2" x14ac:dyDescent="0.2">
      <c r="A2" s="26">
        <f t="array" ref="A2">_xlfn._xlws.SORT(_xlfn.UNIQUE(MatchScoutingData!B2:B9998))</f>
        <v>0</v>
      </c>
      <c r="B2" s="26">
        <f>COUNTIF(MatchScoutingData!B$2:B$9998, $A2)</f>
        <v>0</v>
      </c>
    </row>
    <row r="3" spans="1:2" x14ac:dyDescent="0.2">
      <c r="A3" s="26"/>
      <c r="B3" s="26">
        <f>COUNTIF(MatchScoutingData!B$2:B$9998, $A3)</f>
        <v>0</v>
      </c>
    </row>
    <row r="4" spans="1:2" x14ac:dyDescent="0.2">
      <c r="A4" s="26"/>
      <c r="B4" s="26">
        <f>COUNTIF(MatchScoutingData!B$2:B$9998, $A4)</f>
        <v>0</v>
      </c>
    </row>
    <row r="5" spans="1:2" x14ac:dyDescent="0.2">
      <c r="A5" s="26"/>
      <c r="B5" s="26">
        <f>COUNTIF(MatchScoutingData!B$2:B$9998, $A5)</f>
        <v>0</v>
      </c>
    </row>
    <row r="6" spans="1:2" x14ac:dyDescent="0.2">
      <c r="A6" s="26"/>
      <c r="B6" s="26">
        <f>COUNTIF(MatchScoutingData!B$2:B$9998, $A6)</f>
        <v>0</v>
      </c>
    </row>
    <row r="7" spans="1:2" x14ac:dyDescent="0.2">
      <c r="A7" s="26"/>
      <c r="B7" s="26">
        <f>COUNTIF(MatchScoutingData!B$2:B$9998, $A7)</f>
        <v>0</v>
      </c>
    </row>
    <row r="8" spans="1:2" x14ac:dyDescent="0.2">
      <c r="A8" s="26"/>
      <c r="B8" s="26">
        <f>COUNTIF(MatchScoutingData!B$2:B$9998, $A8)</f>
        <v>0</v>
      </c>
    </row>
    <row r="9" spans="1:2" x14ac:dyDescent="0.2">
      <c r="A9" s="26"/>
      <c r="B9" s="26">
        <f>COUNTIF(MatchScoutingData!B$2:B$9998, $A9)</f>
        <v>0</v>
      </c>
    </row>
    <row r="10" spans="1:2" x14ac:dyDescent="0.2">
      <c r="A10" s="26"/>
      <c r="B10" s="26">
        <f>COUNTIF(MatchScoutingData!B$2:B$9998, $A10)</f>
        <v>0</v>
      </c>
    </row>
    <row r="11" spans="1:2" x14ac:dyDescent="0.2">
      <c r="A11" s="26"/>
      <c r="B11" s="26">
        <f>COUNTIF(MatchScoutingData!B$2:B$9998, $A11)</f>
        <v>0</v>
      </c>
    </row>
    <row r="12" spans="1:2" x14ac:dyDescent="0.2">
      <c r="A12" s="26"/>
      <c r="B12" s="26">
        <f>COUNTIF(MatchScoutingData!B$2:B$9998, $A12)</f>
        <v>0</v>
      </c>
    </row>
    <row r="13" spans="1:2" x14ac:dyDescent="0.2">
      <c r="A13" s="26"/>
      <c r="B13" s="26">
        <f>COUNTIF(MatchScoutingData!B$2:B$9998, $A13)</f>
        <v>0</v>
      </c>
    </row>
    <row r="14" spans="1:2" x14ac:dyDescent="0.2">
      <c r="A14" s="26"/>
      <c r="B14" s="26">
        <f>COUNTIF(MatchScoutingData!B$2:B$9998, $A14)</f>
        <v>0</v>
      </c>
    </row>
    <row r="15" spans="1:2" x14ac:dyDescent="0.2">
      <c r="A15" s="26"/>
      <c r="B15" s="26">
        <f>COUNTIF(MatchScoutingData!B$2:B$9998, $A15)</f>
        <v>0</v>
      </c>
    </row>
    <row r="16" spans="1:2" x14ac:dyDescent="0.2">
      <c r="A16" s="26"/>
      <c r="B16" s="26">
        <f>COUNTIF(MatchScoutingData!B$2:B$9998, $A16)</f>
        <v>0</v>
      </c>
    </row>
    <row r="17" spans="1:2" x14ac:dyDescent="0.2">
      <c r="A17" s="26"/>
      <c r="B17" s="26">
        <f>COUNTIF(MatchScoutingData!B$2:B$9998, $A17)</f>
        <v>0</v>
      </c>
    </row>
    <row r="18" spans="1:2" x14ac:dyDescent="0.2">
      <c r="A18" s="26"/>
      <c r="B18" s="26">
        <f>COUNTIF(MatchScoutingData!B$2:B$9998, $A18)</f>
        <v>0</v>
      </c>
    </row>
    <row r="19" spans="1:2" x14ac:dyDescent="0.2">
      <c r="A19" s="26"/>
      <c r="B19" s="26">
        <f>COUNTIF(MatchScoutingData!B$2:B$9998, $A19)</f>
        <v>0</v>
      </c>
    </row>
    <row r="20" spans="1:2" x14ac:dyDescent="0.2">
      <c r="A20" s="26"/>
      <c r="B20" s="26">
        <f>COUNTIF(MatchScoutingData!B$2:B$9998, $A20)</f>
        <v>0</v>
      </c>
    </row>
    <row r="21" spans="1:2" x14ac:dyDescent="0.2">
      <c r="A21" s="26"/>
      <c r="B21" s="26">
        <f>COUNTIF(MatchScoutingData!B$2:B$9998, $A21)</f>
        <v>0</v>
      </c>
    </row>
    <row r="22" spans="1:2" x14ac:dyDescent="0.2">
      <c r="A22" s="26"/>
      <c r="B22" s="26">
        <f>COUNTIF(MatchScoutingData!B$2:B$9998, $A22)</f>
        <v>0</v>
      </c>
    </row>
    <row r="23" spans="1:2" x14ac:dyDescent="0.2">
      <c r="A23" s="26"/>
      <c r="B23" s="26">
        <f>COUNTIF(MatchScoutingData!B$2:B$9998, $A23)</f>
        <v>0</v>
      </c>
    </row>
    <row r="24" spans="1:2" x14ac:dyDescent="0.2">
      <c r="A24" s="26"/>
      <c r="B24" s="26">
        <f>COUNTIF(MatchScoutingData!B$2:B$9998, $A24)</f>
        <v>0</v>
      </c>
    </row>
    <row r="25" spans="1:2" x14ac:dyDescent="0.2">
      <c r="A25" s="26"/>
      <c r="B25" s="26">
        <f>COUNTIF(MatchScoutingData!B$2:B$9998, $A25)</f>
        <v>0</v>
      </c>
    </row>
    <row r="26" spans="1:2" x14ac:dyDescent="0.2">
      <c r="A26" s="26"/>
      <c r="B26" s="26">
        <f>COUNTIF(MatchScoutingData!B$2:B$9998, $A26)</f>
        <v>0</v>
      </c>
    </row>
    <row r="27" spans="1:2" x14ac:dyDescent="0.2">
      <c r="A27" s="26"/>
      <c r="B27" s="26">
        <f>COUNTIF(MatchScoutingData!B$2:B$9998, $A27)</f>
        <v>0</v>
      </c>
    </row>
    <row r="28" spans="1:2" x14ac:dyDescent="0.2">
      <c r="A28" s="26"/>
      <c r="B28" s="26">
        <f>COUNTIF(MatchScoutingData!B$2:B$9998, $A28)</f>
        <v>0</v>
      </c>
    </row>
    <row r="29" spans="1:2" x14ac:dyDescent="0.2">
      <c r="A29" s="26"/>
      <c r="B29" s="26">
        <f>COUNTIF(MatchScoutingData!B$2:B$9998, $A29)</f>
        <v>0</v>
      </c>
    </row>
    <row r="30" spans="1:2" x14ac:dyDescent="0.2">
      <c r="A30" s="26"/>
      <c r="B30" s="26">
        <f>COUNTIF(MatchScoutingData!B$2:B$9998, $A30)</f>
        <v>0</v>
      </c>
    </row>
    <row r="31" spans="1:2" x14ac:dyDescent="0.2">
      <c r="A31" s="26"/>
      <c r="B31" s="26">
        <f>COUNTIF(MatchScoutingData!B$2:B$9998, $A31)</f>
        <v>0</v>
      </c>
    </row>
    <row r="32" spans="1:2" x14ac:dyDescent="0.2">
      <c r="A32" s="26"/>
      <c r="B32" s="26">
        <f>COUNTIF(MatchScoutingData!B$2:B$9998, $A32)</f>
        <v>0</v>
      </c>
    </row>
    <row r="33" spans="1:2" x14ac:dyDescent="0.2">
      <c r="A33" s="26"/>
      <c r="B33" s="26">
        <f>COUNTIF(MatchScoutingData!B$2:B$9998, $A33)</f>
        <v>0</v>
      </c>
    </row>
    <row r="34" spans="1:2" x14ac:dyDescent="0.2">
      <c r="A34" s="26"/>
      <c r="B34" s="26">
        <f>COUNTIF(MatchScoutingData!B$2:B$9998, $A34)</f>
        <v>0</v>
      </c>
    </row>
    <row r="35" spans="1:2" x14ac:dyDescent="0.2">
      <c r="A35" s="26"/>
      <c r="B35" s="26">
        <f>COUNTIF(MatchScoutingData!B$2:B$9998, $A35)</f>
        <v>0</v>
      </c>
    </row>
    <row r="36" spans="1:2" x14ac:dyDescent="0.2">
      <c r="A36" s="26"/>
      <c r="B36" s="26">
        <f>COUNTIF(MatchScoutingData!B$2:B$9998, $A36)</f>
        <v>0</v>
      </c>
    </row>
    <row r="37" spans="1:2" x14ac:dyDescent="0.2">
      <c r="A37" s="26"/>
      <c r="B37" s="26">
        <f>COUNTIF(MatchScoutingData!B$2:B$9998, $A37)</f>
        <v>0</v>
      </c>
    </row>
    <row r="38" spans="1:2" x14ac:dyDescent="0.2">
      <c r="A38" s="26"/>
      <c r="B38" s="26">
        <f>COUNTIF(MatchScoutingData!B$2:B$9998, $A38)</f>
        <v>0</v>
      </c>
    </row>
    <row r="39" spans="1:2" x14ac:dyDescent="0.2">
      <c r="A39" s="26"/>
      <c r="B39" s="26">
        <f>COUNTIF(MatchScoutingData!B$2:B$9998, $A39)</f>
        <v>0</v>
      </c>
    </row>
    <row r="40" spans="1:2" x14ac:dyDescent="0.2">
      <c r="A40" s="26"/>
      <c r="B40" s="26">
        <f>COUNTIF(MatchScoutingData!B$2:B$9998, $A40)</f>
        <v>0</v>
      </c>
    </row>
    <row r="41" spans="1:2" x14ac:dyDescent="0.2">
      <c r="A41" s="26"/>
      <c r="B41" s="26">
        <f>COUNTIF(MatchScoutingData!B$2:B$9998, $A41)</f>
        <v>0</v>
      </c>
    </row>
    <row r="42" spans="1:2" x14ac:dyDescent="0.2">
      <c r="A42" s="26"/>
      <c r="B42" s="26">
        <f>COUNTIF(MatchScoutingData!B$2:B$9998, $A42)</f>
        <v>0</v>
      </c>
    </row>
    <row r="43" spans="1:2" x14ac:dyDescent="0.2">
      <c r="A43" s="26"/>
      <c r="B43" s="26">
        <f>COUNTIF(MatchScoutingData!B$2:B$9998, $A43)</f>
        <v>0</v>
      </c>
    </row>
    <row r="44" spans="1:2" x14ac:dyDescent="0.2">
      <c r="A44" s="26"/>
      <c r="B44" s="26">
        <f>COUNTIF(MatchScoutingData!B$2:B$9998, $A44)</f>
        <v>0</v>
      </c>
    </row>
    <row r="45" spans="1:2" x14ac:dyDescent="0.2">
      <c r="A45" s="26"/>
      <c r="B45" s="26">
        <f>COUNTIF(MatchScoutingData!B$2:B$9998, $A45)</f>
        <v>0</v>
      </c>
    </row>
    <row r="46" spans="1:2" x14ac:dyDescent="0.2">
      <c r="A46" s="26"/>
      <c r="B46" s="26">
        <f>COUNTIF(MatchScoutingData!B$2:B$9998, $A46)</f>
        <v>0</v>
      </c>
    </row>
    <row r="47" spans="1:2" x14ac:dyDescent="0.2">
      <c r="A47" s="26"/>
      <c r="B47" s="26">
        <f>COUNTIF(MatchScoutingData!B$2:B$9998, $A47)</f>
        <v>0</v>
      </c>
    </row>
    <row r="48" spans="1:2" x14ac:dyDescent="0.2">
      <c r="A48" s="26"/>
      <c r="B48" s="26">
        <f>COUNTIF(MatchScoutingData!B$2:B$9998, $A48)</f>
        <v>0</v>
      </c>
    </row>
    <row r="49" spans="1:2" x14ac:dyDescent="0.2">
      <c r="A49" s="26"/>
      <c r="B49" s="26">
        <f>COUNTIF(MatchScoutingData!B$2:B$9998, $A49)</f>
        <v>0</v>
      </c>
    </row>
    <row r="50" spans="1:2" x14ac:dyDescent="0.2">
      <c r="A50" s="26"/>
      <c r="B50" s="26">
        <f>COUNTIF(MatchScoutingData!B$2:B$9998, $A50)</f>
        <v>0</v>
      </c>
    </row>
    <row r="51" spans="1:2" x14ac:dyDescent="0.2">
      <c r="A51" s="26"/>
      <c r="B51" s="26">
        <f>COUNTIF(MatchScoutingData!B$2:B$9998, $A51)</f>
        <v>0</v>
      </c>
    </row>
    <row r="52" spans="1:2" x14ac:dyDescent="0.2">
      <c r="A52" s="26"/>
      <c r="B52" s="26">
        <f>COUNTIF(MatchScoutingData!B$2:B$9998, $A52)</f>
        <v>0</v>
      </c>
    </row>
    <row r="53" spans="1:2" x14ac:dyDescent="0.2">
      <c r="A53" s="26"/>
      <c r="B53" s="26">
        <f>COUNTIF(MatchScoutingData!B$2:B$9998, $A53)</f>
        <v>0</v>
      </c>
    </row>
    <row r="54" spans="1:2" x14ac:dyDescent="0.2">
      <c r="A54" s="26"/>
      <c r="B54" s="26">
        <f>COUNTIF(MatchScoutingData!B$2:B$9998, $A54)</f>
        <v>0</v>
      </c>
    </row>
    <row r="55" spans="1:2" x14ac:dyDescent="0.2">
      <c r="A55" s="26"/>
      <c r="B55" s="26">
        <f>COUNTIF(MatchScoutingData!B$2:B$9998, $A55)</f>
        <v>0</v>
      </c>
    </row>
    <row r="56" spans="1:2" x14ac:dyDescent="0.2">
      <c r="A56" s="26"/>
      <c r="B56" s="26">
        <f>COUNTIF(MatchScoutingData!B$2:B$9998, $A56)</f>
        <v>0</v>
      </c>
    </row>
    <row r="57" spans="1:2" x14ac:dyDescent="0.2">
      <c r="A57" s="26"/>
      <c r="B57" s="26">
        <f>COUNTIF(MatchScoutingData!B$2:B$9998, $A57)</f>
        <v>0</v>
      </c>
    </row>
    <row r="58" spans="1:2" x14ac:dyDescent="0.2">
      <c r="A58" s="26"/>
      <c r="B58" s="26">
        <f>COUNTIF(MatchScoutingData!B$2:B$9998, $A58)</f>
        <v>0</v>
      </c>
    </row>
    <row r="59" spans="1:2" x14ac:dyDescent="0.2">
      <c r="A59" s="26"/>
      <c r="B59" s="26">
        <f>COUNTIF(MatchScoutingData!B$2:B$9998, $A59)</f>
        <v>0</v>
      </c>
    </row>
    <row r="60" spans="1:2" x14ac:dyDescent="0.2">
      <c r="A60" s="26"/>
      <c r="B60" s="26">
        <f>COUNTIF(MatchScoutingData!B$2:B$9998, $A60)</f>
        <v>0</v>
      </c>
    </row>
    <row r="61" spans="1:2" x14ac:dyDescent="0.2">
      <c r="A61" s="26"/>
      <c r="B61" s="26">
        <f>COUNTIF(MatchScoutingData!B$2:B$9998, $A61)</f>
        <v>0</v>
      </c>
    </row>
    <row r="62" spans="1:2" x14ac:dyDescent="0.2">
      <c r="A62" s="26"/>
      <c r="B62" s="26">
        <f>COUNTIF(MatchScoutingData!B$2:B$9998, $A62)</f>
        <v>0</v>
      </c>
    </row>
    <row r="63" spans="1:2" x14ac:dyDescent="0.2">
      <c r="A63" s="26"/>
      <c r="B63" s="26">
        <f>COUNTIF(MatchScoutingData!B$2:B$9998, $A63)</f>
        <v>0</v>
      </c>
    </row>
    <row r="64" spans="1:2" x14ac:dyDescent="0.2">
      <c r="A64" s="26"/>
      <c r="B64" s="26">
        <f>COUNTIF(MatchScoutingData!B$2:B$9998, $A64)</f>
        <v>0</v>
      </c>
    </row>
    <row r="65" spans="1:2" x14ac:dyDescent="0.2">
      <c r="A65" s="26"/>
      <c r="B65" s="26">
        <f>COUNTIF(MatchScoutingData!B$2:B$9998, $A65)</f>
        <v>0</v>
      </c>
    </row>
    <row r="66" spans="1:2" x14ac:dyDescent="0.2">
      <c r="A66" s="26"/>
      <c r="B66" s="26">
        <f>COUNTIF(MatchScoutingData!B$2:B$9998, $A66)</f>
        <v>0</v>
      </c>
    </row>
    <row r="67" spans="1:2" x14ac:dyDescent="0.2">
      <c r="A67" s="26"/>
      <c r="B67" s="26">
        <f>COUNTIF(MatchScoutingData!B$2:B$9998, $A67)</f>
        <v>0</v>
      </c>
    </row>
    <row r="68" spans="1:2" x14ac:dyDescent="0.2">
      <c r="A68" s="26"/>
      <c r="B68" s="26">
        <f>COUNTIF(MatchScoutingData!B$2:B$9998, $A68)</f>
        <v>0</v>
      </c>
    </row>
    <row r="69" spans="1:2" x14ac:dyDescent="0.2">
      <c r="A69" s="26"/>
      <c r="B69" s="26">
        <f>COUNTIF(MatchScoutingData!B$2:B$9998, $A69)</f>
        <v>0</v>
      </c>
    </row>
    <row r="70" spans="1:2" x14ac:dyDescent="0.2">
      <c r="A70" s="26"/>
      <c r="B70" s="26">
        <f>COUNTIF(MatchScoutingData!B$2:B$9998, $A70)</f>
        <v>0</v>
      </c>
    </row>
    <row r="71" spans="1:2" x14ac:dyDescent="0.2">
      <c r="A71" s="26"/>
      <c r="B71" s="26">
        <f>COUNTIF(MatchScoutingData!B$2:B$9998, $A71)</f>
        <v>0</v>
      </c>
    </row>
    <row r="72" spans="1:2" x14ac:dyDescent="0.2">
      <c r="A72" s="26"/>
      <c r="B72" s="26">
        <f>COUNTIF(MatchScoutingData!B$2:B$9998, $A72)</f>
        <v>0</v>
      </c>
    </row>
    <row r="73" spans="1:2" x14ac:dyDescent="0.2">
      <c r="A73" s="26"/>
      <c r="B73" s="26">
        <f>COUNTIF(MatchScoutingData!B$2:B$9998, $A73)</f>
        <v>0</v>
      </c>
    </row>
    <row r="74" spans="1:2" x14ac:dyDescent="0.2">
      <c r="A74" s="26"/>
      <c r="B74" s="26">
        <f>COUNTIF(MatchScoutingData!B$2:B$9998, $A74)</f>
        <v>0</v>
      </c>
    </row>
    <row r="75" spans="1:2" x14ac:dyDescent="0.2">
      <c r="A75" s="26"/>
      <c r="B75" s="26">
        <f>COUNTIF(MatchScoutingData!B$2:B$9998, $A75)</f>
        <v>0</v>
      </c>
    </row>
    <row r="76" spans="1:2" x14ac:dyDescent="0.2">
      <c r="A76" s="26"/>
      <c r="B76" s="26">
        <f>COUNTIF(MatchScoutingData!B$2:B$9998, $A76)</f>
        <v>0</v>
      </c>
    </row>
    <row r="77" spans="1:2" x14ac:dyDescent="0.2">
      <c r="A77" s="26"/>
      <c r="B77" s="26">
        <f>COUNTIF(MatchScoutingData!B$2:B$9998, $A77)</f>
        <v>0</v>
      </c>
    </row>
    <row r="78" spans="1:2" x14ac:dyDescent="0.2">
      <c r="A78" s="26"/>
      <c r="B78" s="26">
        <f>COUNTIF(MatchScoutingData!B$2:B$9998, $A78)</f>
        <v>0</v>
      </c>
    </row>
    <row r="79" spans="1:2" x14ac:dyDescent="0.2">
      <c r="A79" s="26"/>
      <c r="B79" s="26">
        <f>COUNTIF(MatchScoutingData!B$2:B$9998, $A79)</f>
        <v>0</v>
      </c>
    </row>
    <row r="80" spans="1:2" x14ac:dyDescent="0.2">
      <c r="A80" s="26"/>
      <c r="B80" s="26">
        <f>COUNTIF(MatchScoutingData!B$2:B$9998, $A80)</f>
        <v>0</v>
      </c>
    </row>
    <row r="81" spans="1:2" x14ac:dyDescent="0.2">
      <c r="A81" s="26"/>
      <c r="B81" s="26">
        <f>COUNTIF(MatchScoutingData!B$2:B$9998, $A81)</f>
        <v>0</v>
      </c>
    </row>
    <row r="82" spans="1:2" x14ac:dyDescent="0.2">
      <c r="A82" s="26"/>
      <c r="B82" s="26">
        <f>COUNTIF(MatchScoutingData!B$2:B$9998, $A82)</f>
        <v>0</v>
      </c>
    </row>
    <row r="83" spans="1:2" x14ac:dyDescent="0.2">
      <c r="A83" s="26"/>
      <c r="B83" s="26">
        <f>COUNTIF(MatchScoutingData!B$2:B$9998, $A83)</f>
        <v>0</v>
      </c>
    </row>
    <row r="84" spans="1:2" x14ac:dyDescent="0.2">
      <c r="A84" s="26"/>
      <c r="B84" s="26">
        <f>COUNTIF(MatchScoutingData!B$2:B$9998, $A84)</f>
        <v>0</v>
      </c>
    </row>
    <row r="85" spans="1:2" x14ac:dyDescent="0.2">
      <c r="A85" s="26"/>
      <c r="B85" s="26">
        <f>COUNTIF(MatchScoutingData!B$2:B$9998, $A85)</f>
        <v>0</v>
      </c>
    </row>
    <row r="86" spans="1:2" x14ac:dyDescent="0.2">
      <c r="A86" s="26"/>
      <c r="B86" s="26">
        <f>COUNTIF(MatchScoutingData!B$2:B$9998, $A86)</f>
        <v>0</v>
      </c>
    </row>
    <row r="87" spans="1:2" x14ac:dyDescent="0.2">
      <c r="A87" s="26"/>
      <c r="B87" s="26">
        <f>COUNTIF(MatchScoutingData!B$2:B$9998, $A87)</f>
        <v>0</v>
      </c>
    </row>
    <row r="88" spans="1:2" x14ac:dyDescent="0.2">
      <c r="A88" s="26"/>
      <c r="B88" s="26">
        <f>COUNTIF(MatchScoutingData!B$2:B$9998, $A88)</f>
        <v>0</v>
      </c>
    </row>
    <row r="89" spans="1:2" x14ac:dyDescent="0.2">
      <c r="A89" s="26"/>
      <c r="B89" s="26">
        <f>COUNTIF(MatchScoutingData!B$2:B$9998, $A89)</f>
        <v>0</v>
      </c>
    </row>
    <row r="90" spans="1:2" x14ac:dyDescent="0.2">
      <c r="A90" s="26"/>
      <c r="B90" s="26">
        <f>COUNTIF(MatchScoutingData!B$2:B$9998, $A90)</f>
        <v>0</v>
      </c>
    </row>
    <row r="91" spans="1:2" x14ac:dyDescent="0.2">
      <c r="A91" s="26"/>
      <c r="B91" s="26">
        <f>COUNTIF(MatchScoutingData!B$2:B$9998, $A91)</f>
        <v>0</v>
      </c>
    </row>
    <row r="92" spans="1:2" x14ac:dyDescent="0.2">
      <c r="A92" s="26"/>
      <c r="B92" s="26">
        <f>COUNTIF(MatchScoutingData!B$2:B$9998, $A92)</f>
        <v>0</v>
      </c>
    </row>
    <row r="93" spans="1:2" x14ac:dyDescent="0.2">
      <c r="A93" s="26"/>
      <c r="B93" s="26">
        <f>COUNTIF(MatchScoutingData!B$2:B$9998, $A93)</f>
        <v>0</v>
      </c>
    </row>
    <row r="94" spans="1:2" x14ac:dyDescent="0.2">
      <c r="A94" s="26"/>
      <c r="B94" s="26">
        <f>COUNTIF(MatchScoutingData!B$2:B$9998, $A94)</f>
        <v>0</v>
      </c>
    </row>
    <row r="95" spans="1:2" x14ac:dyDescent="0.2">
      <c r="A95" s="26"/>
      <c r="B95" s="26">
        <f>COUNTIF(MatchScoutingData!B$2:B$9998, $A95)</f>
        <v>0</v>
      </c>
    </row>
    <row r="96" spans="1:2" x14ac:dyDescent="0.2">
      <c r="A96" s="26"/>
      <c r="B96" s="26">
        <f>COUNTIF(MatchScoutingData!B$2:B$9998, $A96)</f>
        <v>0</v>
      </c>
    </row>
    <row r="97" spans="1:2" x14ac:dyDescent="0.2">
      <c r="A97" s="26"/>
      <c r="B97" s="26">
        <f>COUNTIF(MatchScoutingData!B$2:B$9998, $A97)</f>
        <v>0</v>
      </c>
    </row>
    <row r="98" spans="1:2" x14ac:dyDescent="0.2">
      <c r="A98" s="26"/>
      <c r="B98" s="26">
        <f>COUNTIF(MatchScoutingData!B$2:B$9998, $A98)</f>
        <v>0</v>
      </c>
    </row>
    <row r="99" spans="1:2" x14ac:dyDescent="0.2">
      <c r="A99" s="26"/>
      <c r="B99" s="26">
        <f>COUNTIF(MatchScoutingData!B$2:B$9998, $A99)</f>
        <v>0</v>
      </c>
    </row>
    <row r="100" spans="1:2" x14ac:dyDescent="0.2">
      <c r="A100" s="26"/>
      <c r="B100" s="26">
        <f>COUNTIF(MatchScoutingData!B$2:B$9998, $A100)</f>
        <v>0</v>
      </c>
    </row>
    <row r="101" spans="1:2" x14ac:dyDescent="0.2">
      <c r="A101" s="26"/>
      <c r="B101" s="26">
        <f>COUNTIF(MatchScoutingData!B$2:B$9998, $A101)</f>
        <v>0</v>
      </c>
    </row>
  </sheetData>
  <autoFilter ref="A1:B10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5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7" width="18.83203125" customWidth="1"/>
  </cols>
  <sheetData>
    <row r="1" spans="1:7" s="25" customFormat="1" ht="16" customHeight="1" x14ac:dyDescent="0.2">
      <c r="A1" s="5" t="s">
        <v>6</v>
      </c>
      <c r="B1" s="5" t="s">
        <v>318</v>
      </c>
      <c r="C1" s="5" t="s">
        <v>319</v>
      </c>
      <c r="D1" s="5" t="s">
        <v>320</v>
      </c>
      <c r="E1" s="5" t="s">
        <v>321</v>
      </c>
      <c r="F1" s="5" t="s">
        <v>322</v>
      </c>
      <c r="G1" s="5" t="s">
        <v>323</v>
      </c>
    </row>
    <row r="2" spans="1:7" x14ac:dyDescent="0.2">
      <c r="A2">
        <f>'Team Summary'!A4</f>
        <v>20</v>
      </c>
      <c r="B2">
        <f>'Team Summary'!B4</f>
        <v>0</v>
      </c>
      <c r="C2">
        <f>'Team Summary'!C4</f>
        <v>0</v>
      </c>
      <c r="D2">
        <f>'Team Summary'!D4</f>
        <v>0</v>
      </c>
      <c r="E2">
        <f>'Team Summary'!E4</f>
        <v>0</v>
      </c>
      <c r="F2">
        <f>'Team Summary'!F4</f>
        <v>0</v>
      </c>
      <c r="G2">
        <f>'Team Summary'!G4</f>
        <v>0</v>
      </c>
    </row>
    <row r="3" spans="1:7" x14ac:dyDescent="0.2">
      <c r="A3">
        <f>'Team Summary'!A5</f>
        <v>191</v>
      </c>
      <c r="B3">
        <f>'Team Summary'!B5</f>
        <v>0</v>
      </c>
      <c r="C3">
        <f>'Team Summary'!C5</f>
        <v>0</v>
      </c>
      <c r="D3">
        <f>'Team Summary'!D5</f>
        <v>0</v>
      </c>
      <c r="E3">
        <f>'Team Summary'!E5</f>
        <v>0</v>
      </c>
      <c r="F3">
        <f>'Team Summary'!F5</f>
        <v>0</v>
      </c>
      <c r="G3">
        <f>'Team Summary'!G5</f>
        <v>0</v>
      </c>
    </row>
    <row r="4" spans="1:7" x14ac:dyDescent="0.2">
      <c r="A4">
        <f>'Team Summary'!A6</f>
        <v>229</v>
      </c>
      <c r="B4">
        <f>'Team Summary'!B6</f>
        <v>0</v>
      </c>
      <c r="C4">
        <f>'Team Summary'!C6</f>
        <v>0</v>
      </c>
      <c r="D4">
        <f>'Team Summary'!D6</f>
        <v>0</v>
      </c>
      <c r="E4">
        <f>'Team Summary'!E6</f>
        <v>0</v>
      </c>
      <c r="F4">
        <f>'Team Summary'!F6</f>
        <v>0</v>
      </c>
      <c r="G4">
        <f>'Team Summary'!G6</f>
        <v>0</v>
      </c>
    </row>
    <row r="5" spans="1:7" x14ac:dyDescent="0.2">
      <c r="A5">
        <f>'Team Summary'!A7</f>
        <v>250</v>
      </c>
      <c r="B5">
        <f>'Team Summary'!B7</f>
        <v>0</v>
      </c>
      <c r="C5">
        <f>'Team Summary'!C7</f>
        <v>0</v>
      </c>
      <c r="D5">
        <f>'Team Summary'!D7</f>
        <v>0</v>
      </c>
      <c r="E5">
        <f>'Team Summary'!E7</f>
        <v>0</v>
      </c>
      <c r="F5">
        <f>'Team Summary'!F7</f>
        <v>0</v>
      </c>
      <c r="G5">
        <f>'Team Summary'!G7</f>
        <v>0</v>
      </c>
    </row>
    <row r="6" spans="1:7" x14ac:dyDescent="0.2">
      <c r="A6">
        <f>'Team Summary'!A8</f>
        <v>271</v>
      </c>
      <c r="B6">
        <f>'Team Summary'!B8</f>
        <v>0</v>
      </c>
      <c r="C6">
        <f>'Team Summary'!C8</f>
        <v>0</v>
      </c>
      <c r="D6">
        <f>'Team Summary'!D8</f>
        <v>0</v>
      </c>
      <c r="E6">
        <f>'Team Summary'!E8</f>
        <v>0</v>
      </c>
      <c r="F6">
        <f>'Team Summary'!F8</f>
        <v>0</v>
      </c>
      <c r="G6">
        <f>'Team Summary'!G8</f>
        <v>0</v>
      </c>
    </row>
    <row r="7" spans="1:7" x14ac:dyDescent="0.2">
      <c r="A7">
        <f>'Team Summary'!A9</f>
        <v>340</v>
      </c>
      <c r="B7">
        <f>'Team Summary'!B9</f>
        <v>0</v>
      </c>
      <c r="C7">
        <f>'Team Summary'!C9</f>
        <v>0</v>
      </c>
      <c r="D7">
        <f>'Team Summary'!D9</f>
        <v>0</v>
      </c>
      <c r="E7">
        <f>'Team Summary'!E9</f>
        <v>0</v>
      </c>
      <c r="F7">
        <f>'Team Summary'!F9</f>
        <v>0</v>
      </c>
      <c r="G7">
        <f>'Team Summary'!G9</f>
        <v>0</v>
      </c>
    </row>
    <row r="8" spans="1:7" x14ac:dyDescent="0.2">
      <c r="A8">
        <f>'Team Summary'!A10</f>
        <v>378</v>
      </c>
      <c r="B8">
        <f>'Team Summary'!B10</f>
        <v>0</v>
      </c>
      <c r="C8">
        <f>'Team Summary'!C10</f>
        <v>0</v>
      </c>
      <c r="D8">
        <f>'Team Summary'!D10</f>
        <v>0</v>
      </c>
      <c r="E8">
        <f>'Team Summary'!E10</f>
        <v>0</v>
      </c>
      <c r="F8">
        <f>'Team Summary'!F10</f>
        <v>0</v>
      </c>
      <c r="G8">
        <f>'Team Summary'!G10</f>
        <v>0</v>
      </c>
    </row>
    <row r="9" spans="1:7" x14ac:dyDescent="0.2">
      <c r="A9">
        <f>'Team Summary'!A11</f>
        <v>424</v>
      </c>
      <c r="B9">
        <f>'Team Summary'!B11</f>
        <v>0</v>
      </c>
      <c r="C9">
        <f>'Team Summary'!C11</f>
        <v>0</v>
      </c>
      <c r="D9">
        <f>'Team Summary'!D11</f>
        <v>0</v>
      </c>
      <c r="E9">
        <f>'Team Summary'!E11</f>
        <v>0</v>
      </c>
      <c r="F9">
        <f>'Team Summary'!F11</f>
        <v>0</v>
      </c>
      <c r="G9">
        <f>'Team Summary'!G11</f>
        <v>0</v>
      </c>
    </row>
    <row r="10" spans="1:7" x14ac:dyDescent="0.2">
      <c r="A10">
        <f>'Team Summary'!A12</f>
        <v>533</v>
      </c>
      <c r="B10">
        <f>'Team Summary'!B12</f>
        <v>0</v>
      </c>
      <c r="C10">
        <f>'Team Summary'!C12</f>
        <v>0</v>
      </c>
      <c r="D10">
        <f>'Team Summary'!D12</f>
        <v>0</v>
      </c>
      <c r="E10">
        <f>'Team Summary'!E12</f>
        <v>0</v>
      </c>
      <c r="F10">
        <f>'Team Summary'!F12</f>
        <v>0</v>
      </c>
      <c r="G10">
        <f>'Team Summary'!G12</f>
        <v>0</v>
      </c>
    </row>
    <row r="11" spans="1:7" x14ac:dyDescent="0.2">
      <c r="A11">
        <f>'Team Summary'!A13</f>
        <v>564</v>
      </c>
      <c r="B11">
        <f>'Team Summary'!B13</f>
        <v>0</v>
      </c>
      <c r="C11">
        <f>'Team Summary'!C13</f>
        <v>0</v>
      </c>
      <c r="D11">
        <f>'Team Summary'!D13</f>
        <v>0</v>
      </c>
      <c r="E11">
        <f>'Team Summary'!E13</f>
        <v>0</v>
      </c>
      <c r="F11">
        <f>'Team Summary'!F13</f>
        <v>0</v>
      </c>
      <c r="G11">
        <f>'Team Summary'!G13</f>
        <v>0</v>
      </c>
    </row>
    <row r="12" spans="1:7" x14ac:dyDescent="0.2">
      <c r="A12">
        <f>'Team Summary'!A14</f>
        <v>578</v>
      </c>
      <c r="B12">
        <f>'Team Summary'!B14</f>
        <v>0</v>
      </c>
      <c r="C12">
        <f>'Team Summary'!C14</f>
        <v>0</v>
      </c>
      <c r="D12">
        <f>'Team Summary'!D14</f>
        <v>0</v>
      </c>
      <c r="E12">
        <f>'Team Summary'!E14</f>
        <v>0</v>
      </c>
      <c r="F12">
        <f>'Team Summary'!F14</f>
        <v>0</v>
      </c>
      <c r="G12">
        <f>'Team Summary'!G14</f>
        <v>0</v>
      </c>
    </row>
    <row r="13" spans="1:7" x14ac:dyDescent="0.2">
      <c r="A13">
        <f>'Team Summary'!A15</f>
        <v>639</v>
      </c>
      <c r="B13">
        <f>'Team Summary'!B15</f>
        <v>0</v>
      </c>
      <c r="C13">
        <f>'Team Summary'!C15</f>
        <v>0</v>
      </c>
      <c r="D13">
        <f>'Team Summary'!D15</f>
        <v>0</v>
      </c>
      <c r="E13">
        <f>'Team Summary'!E15</f>
        <v>0</v>
      </c>
      <c r="F13">
        <f>'Team Summary'!F15</f>
        <v>0</v>
      </c>
      <c r="G13">
        <f>'Team Summary'!G15</f>
        <v>0</v>
      </c>
    </row>
    <row r="14" spans="1:7" x14ac:dyDescent="0.2">
      <c r="A14">
        <f>'Team Summary'!A16</f>
        <v>695</v>
      </c>
      <c r="B14">
        <f>'Team Summary'!B16</f>
        <v>0</v>
      </c>
      <c r="C14">
        <f>'Team Summary'!C16</f>
        <v>0</v>
      </c>
      <c r="D14">
        <f>'Team Summary'!D16</f>
        <v>0</v>
      </c>
      <c r="E14">
        <f>'Team Summary'!E16</f>
        <v>0</v>
      </c>
      <c r="F14">
        <f>'Team Summary'!F16</f>
        <v>0</v>
      </c>
      <c r="G14">
        <f>'Team Summary'!G16</f>
        <v>0</v>
      </c>
    </row>
    <row r="15" spans="1:7" x14ac:dyDescent="0.2">
      <c r="A15">
        <f>'Team Summary'!A17</f>
        <v>1126</v>
      </c>
      <c r="B15">
        <f>'Team Summary'!B17</f>
        <v>0</v>
      </c>
      <c r="C15">
        <f>'Team Summary'!C17</f>
        <v>0</v>
      </c>
      <c r="D15">
        <f>'Team Summary'!D17</f>
        <v>0</v>
      </c>
      <c r="E15">
        <f>'Team Summary'!E17</f>
        <v>0</v>
      </c>
      <c r="F15">
        <f>'Team Summary'!F17</f>
        <v>0</v>
      </c>
      <c r="G15">
        <f>'Team Summary'!G17</f>
        <v>0</v>
      </c>
    </row>
    <row r="16" spans="1:7" x14ac:dyDescent="0.2">
      <c r="A16">
        <f>'Team Summary'!A18</f>
        <v>1308</v>
      </c>
      <c r="B16">
        <f>'Team Summary'!B18</f>
        <v>0</v>
      </c>
      <c r="C16">
        <f>'Team Summary'!C18</f>
        <v>0</v>
      </c>
      <c r="D16">
        <f>'Team Summary'!D18</f>
        <v>0</v>
      </c>
      <c r="E16">
        <f>'Team Summary'!E18</f>
        <v>0</v>
      </c>
      <c r="F16">
        <f>'Team Summary'!F18</f>
        <v>0</v>
      </c>
      <c r="G16">
        <f>'Team Summary'!G18</f>
        <v>0</v>
      </c>
    </row>
    <row r="17" spans="1:7" x14ac:dyDescent="0.2">
      <c r="A17">
        <f>'Team Summary'!A19</f>
        <v>1405</v>
      </c>
      <c r="B17">
        <f>'Team Summary'!B19</f>
        <v>0</v>
      </c>
      <c r="C17">
        <f>'Team Summary'!C19</f>
        <v>0</v>
      </c>
      <c r="D17">
        <f>'Team Summary'!D19</f>
        <v>0</v>
      </c>
      <c r="E17">
        <f>'Team Summary'!E19</f>
        <v>0</v>
      </c>
      <c r="F17">
        <f>'Team Summary'!F19</f>
        <v>0</v>
      </c>
      <c r="G17">
        <f>'Team Summary'!G19</f>
        <v>0</v>
      </c>
    </row>
    <row r="18" spans="1:7" x14ac:dyDescent="0.2">
      <c r="A18">
        <f>'Team Summary'!A20</f>
        <v>1507</v>
      </c>
      <c r="B18">
        <f>'Team Summary'!B20</f>
        <v>0</v>
      </c>
      <c r="C18">
        <f>'Team Summary'!C20</f>
        <v>0</v>
      </c>
      <c r="D18">
        <f>'Team Summary'!D20</f>
        <v>0</v>
      </c>
      <c r="E18">
        <f>'Team Summary'!E20</f>
        <v>0</v>
      </c>
      <c r="F18">
        <f>'Team Summary'!F20</f>
        <v>0</v>
      </c>
      <c r="G18">
        <f>'Team Summary'!G20</f>
        <v>0</v>
      </c>
    </row>
    <row r="19" spans="1:7" x14ac:dyDescent="0.2">
      <c r="A19">
        <f>'Team Summary'!A21</f>
        <v>1511</v>
      </c>
      <c r="B19">
        <f>'Team Summary'!B21</f>
        <v>0</v>
      </c>
      <c r="C19">
        <f>'Team Summary'!C21</f>
        <v>0</v>
      </c>
      <c r="D19">
        <f>'Team Summary'!D21</f>
        <v>0</v>
      </c>
      <c r="E19">
        <f>'Team Summary'!E21</f>
        <v>0</v>
      </c>
      <c r="F19">
        <f>'Team Summary'!F21</f>
        <v>0</v>
      </c>
      <c r="G19">
        <f>'Team Summary'!G21</f>
        <v>0</v>
      </c>
    </row>
    <row r="20" spans="1:7" x14ac:dyDescent="0.2">
      <c r="A20">
        <f>'Team Summary'!A22</f>
        <v>1518</v>
      </c>
      <c r="B20">
        <f>'Team Summary'!B22</f>
        <v>0</v>
      </c>
      <c r="C20">
        <f>'Team Summary'!C22</f>
        <v>0</v>
      </c>
      <c r="D20">
        <f>'Team Summary'!D22</f>
        <v>0</v>
      </c>
      <c r="E20">
        <f>'Team Summary'!E22</f>
        <v>0</v>
      </c>
      <c r="F20">
        <f>'Team Summary'!F22</f>
        <v>0</v>
      </c>
      <c r="G20">
        <f>'Team Summary'!G22</f>
        <v>0</v>
      </c>
    </row>
    <row r="21" spans="1:7" x14ac:dyDescent="0.2">
      <c r="A21">
        <f>'Team Summary'!A23</f>
        <v>1559</v>
      </c>
      <c r="B21">
        <f>'Team Summary'!B23</f>
        <v>0</v>
      </c>
      <c r="C21">
        <f>'Team Summary'!C23</f>
        <v>0</v>
      </c>
      <c r="D21">
        <f>'Team Summary'!D23</f>
        <v>0</v>
      </c>
      <c r="E21">
        <f>'Team Summary'!E23</f>
        <v>0</v>
      </c>
      <c r="F21">
        <f>'Team Summary'!F23</f>
        <v>0</v>
      </c>
      <c r="G21">
        <f>'Team Summary'!G23</f>
        <v>0</v>
      </c>
    </row>
    <row r="22" spans="1:7" x14ac:dyDescent="0.2">
      <c r="A22">
        <f>'Team Summary'!A24</f>
        <v>1585</v>
      </c>
      <c r="B22">
        <f>'Team Summary'!B24</f>
        <v>0</v>
      </c>
      <c r="C22">
        <f>'Team Summary'!C24</f>
        <v>0</v>
      </c>
      <c r="D22">
        <f>'Team Summary'!D24</f>
        <v>0</v>
      </c>
      <c r="E22">
        <f>'Team Summary'!E24</f>
        <v>0</v>
      </c>
      <c r="F22">
        <f>'Team Summary'!F24</f>
        <v>0</v>
      </c>
      <c r="G22">
        <f>'Team Summary'!G24</f>
        <v>0</v>
      </c>
    </row>
    <row r="23" spans="1:7" x14ac:dyDescent="0.2">
      <c r="A23">
        <f>'Team Summary'!A25</f>
        <v>1591</v>
      </c>
      <c r="B23">
        <f>'Team Summary'!B25</f>
        <v>0</v>
      </c>
      <c r="C23">
        <f>'Team Summary'!C25</f>
        <v>0</v>
      </c>
      <c r="D23">
        <f>'Team Summary'!D25</f>
        <v>0</v>
      </c>
      <c r="E23">
        <f>'Team Summary'!E25</f>
        <v>0</v>
      </c>
      <c r="F23">
        <f>'Team Summary'!F25</f>
        <v>0</v>
      </c>
      <c r="G23">
        <f>'Team Summary'!G25</f>
        <v>0</v>
      </c>
    </row>
    <row r="24" spans="1:7" x14ac:dyDescent="0.2">
      <c r="A24">
        <f>'Team Summary'!A26</f>
        <v>1787</v>
      </c>
      <c r="B24">
        <f>'Team Summary'!B26</f>
        <v>0</v>
      </c>
      <c r="C24">
        <f>'Team Summary'!C26</f>
        <v>0</v>
      </c>
      <c r="D24">
        <f>'Team Summary'!D26</f>
        <v>0</v>
      </c>
      <c r="E24">
        <f>'Team Summary'!E26</f>
        <v>0</v>
      </c>
      <c r="F24">
        <f>'Team Summary'!F26</f>
        <v>0</v>
      </c>
      <c r="G24">
        <f>'Team Summary'!G26</f>
        <v>0</v>
      </c>
    </row>
    <row r="25" spans="1:7" x14ac:dyDescent="0.2">
      <c r="A25">
        <f>'Team Summary'!A27</f>
        <v>2010</v>
      </c>
      <c r="B25">
        <f>'Team Summary'!B27</f>
        <v>0</v>
      </c>
      <c r="C25">
        <f>'Team Summary'!C27</f>
        <v>0</v>
      </c>
      <c r="D25">
        <f>'Team Summary'!D27</f>
        <v>0</v>
      </c>
      <c r="E25">
        <f>'Team Summary'!E27</f>
        <v>0</v>
      </c>
      <c r="F25">
        <f>'Team Summary'!F27</f>
        <v>0</v>
      </c>
      <c r="G25">
        <f>'Team Summary'!G27</f>
        <v>0</v>
      </c>
    </row>
    <row r="26" spans="1:7" x14ac:dyDescent="0.2">
      <c r="A26">
        <f>'Team Summary'!A28</f>
        <v>2228</v>
      </c>
      <c r="B26">
        <f>'Team Summary'!B28</f>
        <v>0</v>
      </c>
      <c r="C26">
        <f>'Team Summary'!C28</f>
        <v>0</v>
      </c>
      <c r="D26">
        <f>'Team Summary'!D28</f>
        <v>0</v>
      </c>
      <c r="E26">
        <f>'Team Summary'!E28</f>
        <v>0</v>
      </c>
      <c r="F26">
        <f>'Team Summary'!F28</f>
        <v>0</v>
      </c>
      <c r="G26">
        <f>'Team Summary'!G28</f>
        <v>0</v>
      </c>
    </row>
    <row r="27" spans="1:7" x14ac:dyDescent="0.2">
      <c r="A27">
        <f>'Team Summary'!A29</f>
        <v>2252</v>
      </c>
      <c r="B27">
        <f>'Team Summary'!B29</f>
        <v>0</v>
      </c>
      <c r="C27">
        <f>'Team Summary'!C29</f>
        <v>0</v>
      </c>
      <c r="D27">
        <f>'Team Summary'!D29</f>
        <v>0</v>
      </c>
      <c r="E27">
        <f>'Team Summary'!E29</f>
        <v>0</v>
      </c>
      <c r="F27">
        <f>'Team Summary'!F29</f>
        <v>0</v>
      </c>
      <c r="G27">
        <f>'Team Summary'!G29</f>
        <v>0</v>
      </c>
    </row>
    <row r="28" spans="1:7" x14ac:dyDescent="0.2">
      <c r="A28">
        <f>'Team Summary'!A30</f>
        <v>2340</v>
      </c>
      <c r="B28">
        <f>'Team Summary'!B30</f>
        <v>0</v>
      </c>
      <c r="C28">
        <f>'Team Summary'!C30</f>
        <v>0</v>
      </c>
      <c r="D28">
        <f>'Team Summary'!D30</f>
        <v>0</v>
      </c>
      <c r="E28">
        <f>'Team Summary'!E30</f>
        <v>0</v>
      </c>
      <c r="F28">
        <f>'Team Summary'!F30</f>
        <v>0</v>
      </c>
      <c r="G28">
        <f>'Team Summary'!G30</f>
        <v>0</v>
      </c>
    </row>
    <row r="29" spans="1:7" x14ac:dyDescent="0.2">
      <c r="A29">
        <f>'Team Summary'!A31</f>
        <v>2614</v>
      </c>
      <c r="B29">
        <f>'Team Summary'!B31</f>
        <v>0</v>
      </c>
      <c r="C29">
        <f>'Team Summary'!C31</f>
        <v>0</v>
      </c>
      <c r="D29">
        <f>'Team Summary'!D31</f>
        <v>0</v>
      </c>
      <c r="E29">
        <f>'Team Summary'!E31</f>
        <v>0</v>
      </c>
      <c r="F29">
        <f>'Team Summary'!F31</f>
        <v>0</v>
      </c>
      <c r="G29">
        <f>'Team Summary'!G31</f>
        <v>0</v>
      </c>
    </row>
    <row r="30" spans="1:7" x14ac:dyDescent="0.2">
      <c r="A30">
        <f>'Team Summary'!A32</f>
        <v>2791</v>
      </c>
      <c r="B30">
        <f>'Team Summary'!B32</f>
        <v>0</v>
      </c>
      <c r="C30">
        <f>'Team Summary'!C32</f>
        <v>0</v>
      </c>
      <c r="D30">
        <f>'Team Summary'!D32</f>
        <v>0</v>
      </c>
      <c r="E30">
        <f>'Team Summary'!E32</f>
        <v>0</v>
      </c>
      <c r="F30">
        <f>'Team Summary'!F32</f>
        <v>0</v>
      </c>
      <c r="G30">
        <f>'Team Summary'!G32</f>
        <v>0</v>
      </c>
    </row>
    <row r="31" spans="1:7" x14ac:dyDescent="0.2">
      <c r="A31">
        <f>'Team Summary'!A33</f>
        <v>3003</v>
      </c>
      <c r="B31">
        <f>'Team Summary'!B33</f>
        <v>0</v>
      </c>
      <c r="C31">
        <f>'Team Summary'!C33</f>
        <v>0</v>
      </c>
      <c r="D31">
        <f>'Team Summary'!D33</f>
        <v>0</v>
      </c>
      <c r="E31">
        <f>'Team Summary'!E33</f>
        <v>0</v>
      </c>
      <c r="F31">
        <f>'Team Summary'!F33</f>
        <v>0</v>
      </c>
      <c r="G31">
        <f>'Team Summary'!G33</f>
        <v>0</v>
      </c>
    </row>
    <row r="32" spans="1:7" x14ac:dyDescent="0.2">
      <c r="A32">
        <f>'Team Summary'!A34</f>
        <v>3004</v>
      </c>
      <c r="B32">
        <f>'Team Summary'!B34</f>
        <v>0</v>
      </c>
      <c r="C32">
        <f>'Team Summary'!C34</f>
        <v>0</v>
      </c>
      <c r="D32">
        <f>'Team Summary'!D34</f>
        <v>0</v>
      </c>
      <c r="E32">
        <f>'Team Summary'!E34</f>
        <v>0</v>
      </c>
      <c r="F32">
        <f>'Team Summary'!F34</f>
        <v>0</v>
      </c>
      <c r="G32">
        <f>'Team Summary'!G34</f>
        <v>0</v>
      </c>
    </row>
    <row r="33" spans="1:7" x14ac:dyDescent="0.2">
      <c r="A33">
        <f>'Team Summary'!A35</f>
        <v>3015</v>
      </c>
      <c r="B33">
        <f>'Team Summary'!B35</f>
        <v>0</v>
      </c>
      <c r="C33">
        <f>'Team Summary'!C35</f>
        <v>0</v>
      </c>
      <c r="D33">
        <f>'Team Summary'!D35</f>
        <v>0</v>
      </c>
      <c r="E33">
        <f>'Team Summary'!E35</f>
        <v>0</v>
      </c>
      <c r="F33">
        <f>'Team Summary'!F35</f>
        <v>0</v>
      </c>
      <c r="G33">
        <f>'Team Summary'!G35</f>
        <v>0</v>
      </c>
    </row>
    <row r="34" spans="1:7" x14ac:dyDescent="0.2">
      <c r="A34">
        <f>'Team Summary'!A36</f>
        <v>3044</v>
      </c>
      <c r="B34">
        <f>'Team Summary'!B36</f>
        <v>0</v>
      </c>
      <c r="C34">
        <f>'Team Summary'!C36</f>
        <v>0</v>
      </c>
      <c r="D34">
        <f>'Team Summary'!D36</f>
        <v>0</v>
      </c>
      <c r="E34">
        <f>'Team Summary'!E36</f>
        <v>0</v>
      </c>
      <c r="F34">
        <f>'Team Summary'!F36</f>
        <v>0</v>
      </c>
      <c r="G34">
        <f>'Team Summary'!G36</f>
        <v>0</v>
      </c>
    </row>
    <row r="35" spans="1:7" x14ac:dyDescent="0.2">
      <c r="A35">
        <f>'Team Summary'!A37</f>
        <v>3171</v>
      </c>
      <c r="B35">
        <f>'Team Summary'!B37</f>
        <v>0</v>
      </c>
      <c r="C35">
        <f>'Team Summary'!C37</f>
        <v>0</v>
      </c>
      <c r="D35">
        <f>'Team Summary'!D37</f>
        <v>0</v>
      </c>
      <c r="E35">
        <f>'Team Summary'!E37</f>
        <v>0</v>
      </c>
      <c r="F35">
        <f>'Team Summary'!F37</f>
        <v>0</v>
      </c>
      <c r="G35">
        <f>'Team Summary'!G37</f>
        <v>0</v>
      </c>
    </row>
    <row r="36" spans="1:7" x14ac:dyDescent="0.2">
      <c r="A36">
        <f>'Team Summary'!A38</f>
        <v>3173</v>
      </c>
      <c r="B36">
        <f>'Team Summary'!B38</f>
        <v>0</v>
      </c>
      <c r="C36">
        <f>'Team Summary'!C38</f>
        <v>0</v>
      </c>
      <c r="D36">
        <f>'Team Summary'!D38</f>
        <v>0</v>
      </c>
      <c r="E36">
        <f>'Team Summary'!E38</f>
        <v>0</v>
      </c>
      <c r="F36">
        <f>'Team Summary'!F38</f>
        <v>0</v>
      </c>
      <c r="G36">
        <f>'Team Summary'!G38</f>
        <v>0</v>
      </c>
    </row>
    <row r="37" spans="1:7" x14ac:dyDescent="0.2">
      <c r="A37">
        <f>'Team Summary'!A39</f>
        <v>3181</v>
      </c>
      <c r="B37">
        <f>'Team Summary'!B39</f>
        <v>0</v>
      </c>
      <c r="C37">
        <f>'Team Summary'!C39</f>
        <v>0</v>
      </c>
      <c r="D37">
        <f>'Team Summary'!D39</f>
        <v>0</v>
      </c>
      <c r="E37">
        <f>'Team Summary'!E39</f>
        <v>0</v>
      </c>
      <c r="F37">
        <f>'Team Summary'!F39</f>
        <v>0</v>
      </c>
      <c r="G37">
        <f>'Team Summary'!G39</f>
        <v>0</v>
      </c>
    </row>
    <row r="38" spans="1:7" x14ac:dyDescent="0.2">
      <c r="A38">
        <f>'Team Summary'!A40</f>
        <v>3799</v>
      </c>
      <c r="B38">
        <f>'Team Summary'!B40</f>
        <v>0</v>
      </c>
      <c r="C38">
        <f>'Team Summary'!C40</f>
        <v>0</v>
      </c>
      <c r="D38">
        <f>'Team Summary'!D40</f>
        <v>0</v>
      </c>
      <c r="E38">
        <f>'Team Summary'!E40</f>
        <v>0</v>
      </c>
      <c r="F38">
        <f>'Team Summary'!F40</f>
        <v>0</v>
      </c>
      <c r="G38">
        <f>'Team Summary'!G40</f>
        <v>0</v>
      </c>
    </row>
    <row r="39" spans="1:7" x14ac:dyDescent="0.2">
      <c r="A39">
        <f>'Team Summary'!A41</f>
        <v>3838</v>
      </c>
      <c r="B39">
        <f>'Team Summary'!B41</f>
        <v>0</v>
      </c>
      <c r="C39">
        <f>'Team Summary'!C41</f>
        <v>0</v>
      </c>
      <c r="D39">
        <f>'Team Summary'!D41</f>
        <v>0</v>
      </c>
      <c r="E39">
        <f>'Team Summary'!E41</f>
        <v>0</v>
      </c>
      <c r="F39">
        <f>'Team Summary'!F41</f>
        <v>0</v>
      </c>
      <c r="G39">
        <f>'Team Summary'!G41</f>
        <v>0</v>
      </c>
    </row>
    <row r="40" spans="1:7" x14ac:dyDescent="0.2">
      <c r="A40">
        <f>'Team Summary'!A42</f>
        <v>3951</v>
      </c>
      <c r="B40">
        <f>'Team Summary'!B42</f>
        <v>0</v>
      </c>
      <c r="C40">
        <f>'Team Summary'!C42</f>
        <v>0</v>
      </c>
      <c r="D40">
        <f>'Team Summary'!D42</f>
        <v>0</v>
      </c>
      <c r="E40">
        <f>'Team Summary'!E42</f>
        <v>0</v>
      </c>
      <c r="F40">
        <f>'Team Summary'!F42</f>
        <v>0</v>
      </c>
      <c r="G40">
        <f>'Team Summary'!G42</f>
        <v>0</v>
      </c>
    </row>
    <row r="41" spans="1:7" x14ac:dyDescent="0.2">
      <c r="A41">
        <f>'Team Summary'!A43</f>
        <v>4611</v>
      </c>
      <c r="B41">
        <f>'Team Summary'!B43</f>
        <v>0</v>
      </c>
      <c r="C41">
        <f>'Team Summary'!C43</f>
        <v>0</v>
      </c>
      <c r="D41">
        <f>'Team Summary'!D43</f>
        <v>0</v>
      </c>
      <c r="E41">
        <f>'Team Summary'!E43</f>
        <v>0</v>
      </c>
      <c r="F41">
        <f>'Team Summary'!F43</f>
        <v>0</v>
      </c>
      <c r="G41">
        <f>'Team Summary'!G43</f>
        <v>0</v>
      </c>
    </row>
    <row r="42" spans="1:7" x14ac:dyDescent="0.2">
      <c r="A42">
        <f>'Team Summary'!A44</f>
        <v>4930</v>
      </c>
      <c r="B42">
        <f>'Team Summary'!B44</f>
        <v>0</v>
      </c>
      <c r="C42">
        <f>'Team Summary'!C44</f>
        <v>0</v>
      </c>
      <c r="D42">
        <f>'Team Summary'!D44</f>
        <v>0</v>
      </c>
      <c r="E42">
        <f>'Team Summary'!E44</f>
        <v>0</v>
      </c>
      <c r="F42">
        <f>'Team Summary'!F44</f>
        <v>0</v>
      </c>
      <c r="G42">
        <f>'Team Summary'!G44</f>
        <v>0</v>
      </c>
    </row>
    <row r="43" spans="1:7" x14ac:dyDescent="0.2">
      <c r="A43">
        <f>'Team Summary'!A45</f>
        <v>5590</v>
      </c>
      <c r="B43">
        <f>'Team Summary'!B45</f>
        <v>0</v>
      </c>
      <c r="C43">
        <f>'Team Summary'!C45</f>
        <v>0</v>
      </c>
      <c r="D43">
        <f>'Team Summary'!D45</f>
        <v>0</v>
      </c>
      <c r="E43">
        <f>'Team Summary'!E45</f>
        <v>0</v>
      </c>
      <c r="F43">
        <f>'Team Summary'!F45</f>
        <v>0</v>
      </c>
      <c r="G43">
        <f>'Team Summary'!G45</f>
        <v>0</v>
      </c>
    </row>
    <row r="44" spans="1:7" x14ac:dyDescent="0.2">
      <c r="A44">
        <f>'Team Summary'!A46</f>
        <v>5881</v>
      </c>
      <c r="B44">
        <f>'Team Summary'!B46</f>
        <v>0</v>
      </c>
      <c r="C44">
        <f>'Team Summary'!C46</f>
        <v>0</v>
      </c>
      <c r="D44">
        <f>'Team Summary'!D46</f>
        <v>0</v>
      </c>
      <c r="E44">
        <f>'Team Summary'!E46</f>
        <v>0</v>
      </c>
      <c r="F44">
        <f>'Team Summary'!F46</f>
        <v>0</v>
      </c>
      <c r="G44">
        <f>'Team Summary'!G46</f>
        <v>0</v>
      </c>
    </row>
    <row r="45" spans="1:7" x14ac:dyDescent="0.2">
      <c r="A45">
        <f>'Team Summary'!A47</f>
        <v>6621</v>
      </c>
      <c r="B45">
        <f>'Team Summary'!B47</f>
        <v>0</v>
      </c>
      <c r="C45">
        <f>'Team Summary'!C47</f>
        <v>0</v>
      </c>
      <c r="D45">
        <f>'Team Summary'!D47</f>
        <v>0</v>
      </c>
      <c r="E45">
        <f>'Team Summary'!E47</f>
        <v>0</v>
      </c>
      <c r="F45">
        <f>'Team Summary'!F47</f>
        <v>0</v>
      </c>
      <c r="G45">
        <f>'Team Summary'!G47</f>
        <v>0</v>
      </c>
    </row>
    <row r="46" spans="1:7" x14ac:dyDescent="0.2">
      <c r="A46">
        <f>'Team Summary'!A48</f>
        <v>6868</v>
      </c>
      <c r="B46">
        <f>'Team Summary'!B48</f>
        <v>0</v>
      </c>
      <c r="C46">
        <f>'Team Summary'!C48</f>
        <v>0</v>
      </c>
      <c r="D46">
        <f>'Team Summary'!D48</f>
        <v>0</v>
      </c>
      <c r="E46">
        <f>'Team Summary'!E48</f>
        <v>0</v>
      </c>
      <c r="F46">
        <f>'Team Summary'!F48</f>
        <v>0</v>
      </c>
      <c r="G46">
        <f>'Team Summary'!G48</f>
        <v>0</v>
      </c>
    </row>
    <row r="47" spans="1:7" x14ac:dyDescent="0.2">
      <c r="A47">
        <f>'Team Summary'!A49</f>
        <v>6911</v>
      </c>
      <c r="B47">
        <f>'Team Summary'!B49</f>
        <v>0</v>
      </c>
      <c r="C47">
        <f>'Team Summary'!C49</f>
        <v>0</v>
      </c>
      <c r="D47">
        <f>'Team Summary'!D49</f>
        <v>0</v>
      </c>
      <c r="E47">
        <f>'Team Summary'!E49</f>
        <v>0</v>
      </c>
      <c r="F47">
        <f>'Team Summary'!F49</f>
        <v>0</v>
      </c>
      <c r="G47">
        <f>'Team Summary'!G49</f>
        <v>0</v>
      </c>
    </row>
    <row r="48" spans="1:7" x14ac:dyDescent="0.2">
      <c r="A48">
        <f>'Team Summary'!A50</f>
        <v>7165</v>
      </c>
      <c r="B48">
        <f>'Team Summary'!B50</f>
        <v>0</v>
      </c>
      <c r="C48">
        <f>'Team Summary'!C50</f>
        <v>0</v>
      </c>
      <c r="D48">
        <f>'Team Summary'!D50</f>
        <v>0</v>
      </c>
      <c r="E48">
        <f>'Team Summary'!E50</f>
        <v>0</v>
      </c>
      <c r="F48">
        <f>'Team Summary'!F50</f>
        <v>0</v>
      </c>
      <c r="G48">
        <f>'Team Summary'!G50</f>
        <v>0</v>
      </c>
    </row>
    <row r="49" spans="1:7" x14ac:dyDescent="0.2">
      <c r="A49">
        <f>'Team Summary'!A51</f>
        <v>7903</v>
      </c>
      <c r="B49">
        <f>'Team Summary'!B51</f>
        <v>0</v>
      </c>
      <c r="C49">
        <f>'Team Summary'!C51</f>
        <v>0</v>
      </c>
      <c r="D49">
        <f>'Team Summary'!D51</f>
        <v>0</v>
      </c>
      <c r="E49">
        <f>'Team Summary'!E51</f>
        <v>0</v>
      </c>
      <c r="F49">
        <f>'Team Summary'!F51</f>
        <v>0</v>
      </c>
      <c r="G49">
        <f>'Team Summary'!G51</f>
        <v>0</v>
      </c>
    </row>
    <row r="50" spans="1:7" x14ac:dyDescent="0.2">
      <c r="A50">
        <f>'Team Summary'!A52</f>
        <v>8140</v>
      </c>
      <c r="B50">
        <f>'Team Summary'!B52</f>
        <v>0</v>
      </c>
      <c r="C50">
        <f>'Team Summary'!C52</f>
        <v>0</v>
      </c>
      <c r="D50">
        <f>'Team Summary'!D52</f>
        <v>0</v>
      </c>
      <c r="E50">
        <f>'Team Summary'!E52</f>
        <v>0</v>
      </c>
      <c r="F50">
        <f>'Team Summary'!F52</f>
        <v>0</v>
      </c>
      <c r="G50">
        <f>'Team Summary'!G52</f>
        <v>0</v>
      </c>
    </row>
    <row r="51" spans="1:7" x14ac:dyDescent="0.2">
      <c r="A51">
        <f>'Team Summary'!A53</f>
        <v>8243</v>
      </c>
      <c r="B51">
        <f>'Team Summary'!B53</f>
        <v>0</v>
      </c>
      <c r="C51">
        <f>'Team Summary'!C53</f>
        <v>0</v>
      </c>
      <c r="D51">
        <f>'Team Summary'!D53</f>
        <v>0</v>
      </c>
      <c r="E51">
        <f>'Team Summary'!E53</f>
        <v>0</v>
      </c>
      <c r="F51">
        <f>'Team Summary'!F53</f>
        <v>0</v>
      </c>
      <c r="G51">
        <f>'Team Summary'!G53</f>
        <v>0</v>
      </c>
    </row>
    <row r="52" spans="1:7" x14ac:dyDescent="0.2">
      <c r="A52">
        <f>'Team Summary'!A54</f>
        <v>8393</v>
      </c>
      <c r="B52">
        <f>'Team Summary'!B54</f>
        <v>0</v>
      </c>
      <c r="C52">
        <f>'Team Summary'!C54</f>
        <v>0</v>
      </c>
      <c r="D52">
        <f>'Team Summary'!D54</f>
        <v>0</v>
      </c>
      <c r="E52">
        <f>'Team Summary'!E54</f>
        <v>0</v>
      </c>
      <c r="F52">
        <f>'Team Summary'!F54</f>
        <v>0</v>
      </c>
      <c r="G52">
        <f>'Team Summary'!G54</f>
        <v>0</v>
      </c>
    </row>
    <row r="53" spans="1:7" x14ac:dyDescent="0.2">
      <c r="A53">
        <f>'Team Summary'!A55</f>
        <v>9622</v>
      </c>
      <c r="B53">
        <f>'Team Summary'!B55</f>
        <v>0</v>
      </c>
      <c r="C53">
        <f>'Team Summary'!C55</f>
        <v>0</v>
      </c>
      <c r="D53">
        <f>'Team Summary'!D55</f>
        <v>0</v>
      </c>
      <c r="E53">
        <f>'Team Summary'!E55</f>
        <v>0</v>
      </c>
      <c r="F53">
        <f>'Team Summary'!F55</f>
        <v>0</v>
      </c>
      <c r="G53">
        <f>'Team Summary'!G55</f>
        <v>0</v>
      </c>
    </row>
    <row r="54" spans="1:7" x14ac:dyDescent="0.2">
      <c r="A54">
        <f>'Team Summary'!A56</f>
        <v>9643</v>
      </c>
      <c r="B54">
        <f>'Team Summary'!B56</f>
        <v>0</v>
      </c>
      <c r="C54">
        <f>'Team Summary'!C56</f>
        <v>0</v>
      </c>
      <c r="D54">
        <f>'Team Summary'!D56</f>
        <v>0</v>
      </c>
      <c r="E54">
        <f>'Team Summary'!E56</f>
        <v>0</v>
      </c>
      <c r="F54">
        <f>'Team Summary'!F56</f>
        <v>0</v>
      </c>
      <c r="G54">
        <f>'Team Summary'!G56</f>
        <v>0</v>
      </c>
    </row>
    <row r="55" spans="1:7" x14ac:dyDescent="0.2">
      <c r="A55">
        <f>'Team Summary'!A57</f>
        <v>10223</v>
      </c>
      <c r="B55">
        <f>'Team Summary'!B57</f>
        <v>0</v>
      </c>
      <c r="C55">
        <f>'Team Summary'!C57</f>
        <v>0</v>
      </c>
      <c r="D55">
        <f>'Team Summary'!D57</f>
        <v>0</v>
      </c>
      <c r="E55">
        <f>'Team Summary'!E57</f>
        <v>0</v>
      </c>
      <c r="F55">
        <f>'Team Summary'!F57</f>
        <v>0</v>
      </c>
      <c r="G55">
        <f>'Team Summary'!G57</f>
        <v>0</v>
      </c>
    </row>
  </sheetData>
  <autoFilter ref="A1:G1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MatchScoutingData</vt:lpstr>
      <vt:lpstr>Event</vt:lpstr>
      <vt:lpstr>Teams</vt:lpstr>
      <vt:lpstr>Matches</vt:lpstr>
      <vt:lpstr>Team Scores</vt:lpstr>
      <vt:lpstr>Team Summary</vt:lpstr>
      <vt:lpstr>PB Scouter Summary</vt:lpstr>
      <vt:lpstr>PB Team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Hurrell</cp:lastModifiedBy>
  <dcterms:created xsi:type="dcterms:W3CDTF">2025-01-14T14:14:10Z</dcterms:created>
  <dcterms:modified xsi:type="dcterms:W3CDTF">2025-03-14T00:43:24Z</dcterms:modified>
</cp:coreProperties>
</file>