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l\Desktop\AFAL Dashboard\"/>
    </mc:Choice>
  </mc:AlternateContent>
  <xr:revisionPtr revIDLastSave="0" documentId="13_ncr:1_{290F9D2A-E9CF-43D6-936F-E4F4CCA60775}" xr6:coauthVersionLast="47" xr6:coauthVersionMax="47" xr10:uidLastSave="{00000000-0000-0000-0000-000000000000}"/>
  <bookViews>
    <workbookView xWindow="-120" yWindow="-120" windowWidth="38640" windowHeight="21240" xr2:uid="{B34F287F-C57D-4288-9CAE-A734A9942121}"/>
  </bookViews>
  <sheets>
    <sheet name="Sheet1" sheetId="2" r:id="rId1"/>
  </sheets>
  <externalReferences>
    <externalReference r:id="rId2"/>
  </externalReferences>
  <definedNames>
    <definedName name="_xlnm._FilterDatabase" localSheetId="0" hidden="1">Sheet1!$C$1:$BF$218</definedName>
    <definedName name="ActivityNumber">_xlfn._xlws.FILTER(     INDIRECT("MainTable[Activity Number]"),     (INDIRECT("MainTable[Date]") = [1]Dashboard2!$A$2) *     (INDIRECT("MainTable[Zone]") = [1]Dashboard2!$B$2) *     (INDIRECT("MainTable[Job Status]") = [1]Dashboard2!$C$2) )</definedName>
    <definedName name="DispatchTime">_xlfn._xlws.FILTER(     INDIRECT("MainTable[Dispatch Time]"),     (INDIRECT("MainTable[Date]") = [1]Dashboard2!$A$2) *     (INDIRECT("MainTable[Zone]") = [1]Dashboard2!$B$2) *     (INDIRECT("MainTable[Job Status]") = [1]Dashboard2!$C$2) )</definedName>
    <definedName name="StartTime">_xlfn._xlws.FILTER(     INDIRECT("MainTable[Start Time]"),     (INDIRECT("MainTable[Date]") = [1]Dashboard2!$A$2) *     (INDIRECT("MainTable[Zone]") = [1]Dashboard2!$B$2) *     (INDIRECT("MainTable[Job Status]") = [1]Dashboard2!$C$2) )</definedName>
    <definedName name="TotalDuration">_xlfn._xlws.FILTER(     INDIRECT("MainTable[Total Duration]"),     (INDIRECT("MainTable[Date]") = [1]Dashboard2!$A$2) *     (INDIRECT("MainTable[Zone]") = [1]Dashboard2!$B$2) *     (INDIRECT("MainTable[Job Status]") = [1]Dashboard2!$C$2)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18" i="2" l="1"/>
  <c r="AE218" i="2" s="1" a="1"/>
  <c r="AE218" i="2" s="1"/>
  <c r="Z218" i="2"/>
  <c r="X218" i="2"/>
  <c r="Y218" i="2" s="1"/>
  <c r="Q218" i="2"/>
  <c r="R218" i="2" s="1"/>
  <c r="O218" i="2"/>
  <c r="AC217" i="2"/>
  <c r="AE217" i="2" s="1" a="1"/>
  <c r="AE217" i="2" s="1"/>
  <c r="Z217" i="2"/>
  <c r="X217" i="2"/>
  <c r="Y217" i="2" s="1"/>
  <c r="Q217" i="2"/>
  <c r="R217" i="2" s="1"/>
  <c r="O217" i="2"/>
  <c r="AC216" i="2"/>
  <c r="AE216" i="2" s="1" a="1"/>
  <c r="AE216" i="2" s="1"/>
  <c r="Z216" i="2"/>
  <c r="X216" i="2"/>
  <c r="Y216" i="2" s="1"/>
  <c r="Q216" i="2"/>
  <c r="R216" i="2" s="1"/>
  <c r="O216" i="2"/>
  <c r="AC215" i="2"/>
  <c r="AD215" i="2" s="1"/>
  <c r="Z215" i="2"/>
  <c r="Y215" i="2"/>
  <c r="X215" i="2"/>
  <c r="Q215" i="2"/>
  <c r="R215" i="2" s="1"/>
  <c r="O215" i="2"/>
  <c r="AC214" i="2"/>
  <c r="AE214" i="2" s="1" a="1"/>
  <c r="AE214" i="2" s="1"/>
  <c r="Z214" i="2"/>
  <c r="X214" i="2"/>
  <c r="Y214" i="2" s="1"/>
  <c r="Q214" i="2"/>
  <c r="R214" i="2" s="1"/>
  <c r="O214" i="2"/>
  <c r="AC213" i="2"/>
  <c r="AD213" i="2" s="1"/>
  <c r="Z213" i="2"/>
  <c r="X213" i="2"/>
  <c r="Y213" i="2" s="1"/>
  <c r="Q213" i="2"/>
  <c r="R213" i="2" s="1"/>
  <c r="O213" i="2"/>
  <c r="AC212" i="2"/>
  <c r="AD212" i="2" s="1"/>
  <c r="Z212" i="2"/>
  <c r="X212" i="2"/>
  <c r="Y212" i="2" s="1"/>
  <c r="R212" i="2"/>
  <c r="Q212" i="2"/>
  <c r="O212" i="2"/>
  <c r="AC211" i="2"/>
  <c r="AD211" i="2" s="1"/>
  <c r="Z211" i="2"/>
  <c r="X211" i="2"/>
  <c r="Y211" i="2" s="1"/>
  <c r="Q211" i="2"/>
  <c r="R211" i="2" s="1"/>
  <c r="O211" i="2"/>
  <c r="AC210" i="2"/>
  <c r="AE210" i="2" s="1" a="1"/>
  <c r="AE210" i="2" s="1"/>
  <c r="Z210" i="2"/>
  <c r="X210" i="2"/>
  <c r="Y210" i="2" s="1"/>
  <c r="Q210" i="2"/>
  <c r="R210" i="2" s="1"/>
  <c r="O210" i="2"/>
  <c r="AC209" i="2"/>
  <c r="AE209" i="2" s="1" a="1"/>
  <c r="AE209" i="2" s="1"/>
  <c r="Z209" i="2"/>
  <c r="Y209" i="2"/>
  <c r="X209" i="2"/>
  <c r="Q209" i="2"/>
  <c r="R209" i="2" s="1"/>
  <c r="O209" i="2"/>
  <c r="AC208" i="2"/>
  <c r="AE208" i="2" s="1" a="1"/>
  <c r="AE208" i="2" s="1"/>
  <c r="Z208" i="2"/>
  <c r="Y208" i="2"/>
  <c r="X208" i="2"/>
  <c r="Q208" i="2"/>
  <c r="R208" i="2" s="1"/>
  <c r="O208" i="2"/>
  <c r="AC207" i="2"/>
  <c r="AD207" i="2" s="1"/>
  <c r="Z207" i="2"/>
  <c r="X207" i="2"/>
  <c r="Y207" i="2" s="1"/>
  <c r="R207" i="2"/>
  <c r="Q207" i="2"/>
  <c r="O207" i="2"/>
  <c r="AC206" i="2"/>
  <c r="AE206" i="2" s="1" a="1"/>
  <c r="AE206" i="2" s="1"/>
  <c r="Z206" i="2"/>
  <c r="Y206" i="2"/>
  <c r="X206" i="2"/>
  <c r="Q206" i="2"/>
  <c r="R206" i="2" s="1"/>
  <c r="O206" i="2"/>
  <c r="AC205" i="2"/>
  <c r="AD205" i="2" s="1"/>
  <c r="Z205" i="2"/>
  <c r="X205" i="2"/>
  <c r="Y205" i="2" s="1"/>
  <c r="Q205" i="2"/>
  <c r="R205" i="2" s="1"/>
  <c r="O205" i="2"/>
  <c r="AC204" i="2"/>
  <c r="AD204" i="2" s="1"/>
  <c r="Z204" i="2"/>
  <c r="Y204" i="2"/>
  <c r="X204" i="2"/>
  <c r="R204" i="2"/>
  <c r="Q204" i="2"/>
  <c r="O204" i="2"/>
  <c r="AE203" i="2" a="1"/>
  <c r="AE203" i="2" s="1"/>
  <c r="AC203" i="2"/>
  <c r="AD203" i="2" s="1"/>
  <c r="Z203" i="2"/>
  <c r="X203" i="2"/>
  <c r="Y203" i="2" s="1"/>
  <c r="Q203" i="2"/>
  <c r="R203" i="2" s="1"/>
  <c r="O203" i="2"/>
  <c r="AC202" i="2"/>
  <c r="AE202" i="2" s="1" a="1"/>
  <c r="AE202" i="2" s="1"/>
  <c r="Z202" i="2"/>
  <c r="X202" i="2"/>
  <c r="Y202" i="2" s="1"/>
  <c r="Q202" i="2"/>
  <c r="R202" i="2" s="1"/>
  <c r="O202" i="2"/>
  <c r="AC201" i="2"/>
  <c r="AE201" i="2" s="1" a="1"/>
  <c r="AE201" i="2" s="1"/>
  <c r="Z201" i="2"/>
  <c r="X201" i="2"/>
  <c r="Y201" i="2" s="1"/>
  <c r="Q201" i="2"/>
  <c r="R201" i="2" s="1"/>
  <c r="O201" i="2"/>
  <c r="AC200" i="2"/>
  <c r="AE200" i="2" s="1" a="1"/>
  <c r="AE200" i="2" s="1"/>
  <c r="Z200" i="2"/>
  <c r="X200" i="2"/>
  <c r="Y200" i="2" s="1"/>
  <c r="Q200" i="2"/>
  <c r="R200" i="2" s="1"/>
  <c r="O200" i="2"/>
  <c r="AC199" i="2"/>
  <c r="AD199" i="2" s="1"/>
  <c r="Z199" i="2"/>
  <c r="X199" i="2"/>
  <c r="Y199" i="2" s="1"/>
  <c r="Q199" i="2"/>
  <c r="R199" i="2" s="1"/>
  <c r="O199" i="2"/>
  <c r="AC198" i="2"/>
  <c r="AE198" i="2" s="1" a="1"/>
  <c r="AE198" i="2" s="1"/>
  <c r="Z198" i="2"/>
  <c r="Y198" i="2"/>
  <c r="X198" i="2"/>
  <c r="Q198" i="2"/>
  <c r="R198" i="2" s="1"/>
  <c r="O198" i="2"/>
  <c r="AC197" i="2"/>
  <c r="AD197" i="2" s="1"/>
  <c r="Z197" i="2"/>
  <c r="X197" i="2"/>
  <c r="Y197" i="2" s="1"/>
  <c r="R197" i="2"/>
  <c r="Q197" i="2"/>
  <c r="O197" i="2"/>
  <c r="AC196" i="2"/>
  <c r="AD196" i="2" s="1"/>
  <c r="Z196" i="2"/>
  <c r="X196" i="2"/>
  <c r="Y196" i="2" s="1"/>
  <c r="Q196" i="2"/>
  <c r="R196" i="2" s="1"/>
  <c r="O196" i="2"/>
  <c r="AC195" i="2"/>
  <c r="AD195" i="2" s="1"/>
  <c r="Z195" i="2"/>
  <c r="X195" i="2"/>
  <c r="Y195" i="2" s="1"/>
  <c r="Q195" i="2"/>
  <c r="R195" i="2" s="1"/>
  <c r="O195" i="2"/>
  <c r="AC194" i="2"/>
  <c r="AE194" i="2" s="1" a="1"/>
  <c r="AE194" i="2" s="1"/>
  <c r="Z194" i="2"/>
  <c r="X194" i="2"/>
  <c r="Y194" i="2" s="1"/>
  <c r="Q194" i="2"/>
  <c r="R194" i="2" s="1"/>
  <c r="O194" i="2"/>
  <c r="AC193" i="2"/>
  <c r="AE193" i="2" s="1" a="1"/>
  <c r="AE193" i="2" s="1"/>
  <c r="Z193" i="2"/>
  <c r="X193" i="2"/>
  <c r="Y193" i="2" s="1"/>
  <c r="Q193" i="2"/>
  <c r="R193" i="2" s="1"/>
  <c r="O193" i="2"/>
  <c r="AC192" i="2"/>
  <c r="AE192" i="2" s="1" a="1"/>
  <c r="AE192" i="2" s="1"/>
  <c r="Z192" i="2"/>
  <c r="X192" i="2"/>
  <c r="Y192" i="2" s="1"/>
  <c r="R192" i="2"/>
  <c r="Q192" i="2"/>
  <c r="O192" i="2"/>
  <c r="AC191" i="2"/>
  <c r="AD191" i="2" s="1"/>
  <c r="Z191" i="2"/>
  <c r="X191" i="2"/>
  <c r="Y191" i="2" s="1"/>
  <c r="Q191" i="2"/>
  <c r="R191" i="2" s="1"/>
  <c r="O191" i="2"/>
  <c r="AC190" i="2"/>
  <c r="AE190" i="2" s="1" a="1"/>
  <c r="AE190" i="2" s="1"/>
  <c r="Z190" i="2"/>
  <c r="Y190" i="2"/>
  <c r="X190" i="2"/>
  <c r="Q190" i="2"/>
  <c r="R190" i="2" s="1"/>
  <c r="O190" i="2"/>
  <c r="AC189" i="2"/>
  <c r="AD189" i="2" s="1"/>
  <c r="Z189" i="2"/>
  <c r="X189" i="2"/>
  <c r="Y189" i="2" s="1"/>
  <c r="Q189" i="2"/>
  <c r="R189" i="2" s="1"/>
  <c r="O189" i="2"/>
  <c r="AC188" i="2"/>
  <c r="AD188" i="2" s="1"/>
  <c r="Z188" i="2"/>
  <c r="Y188" i="2"/>
  <c r="X188" i="2"/>
  <c r="Q188" i="2"/>
  <c r="R188" i="2" s="1"/>
  <c r="O188" i="2"/>
  <c r="AC187" i="2"/>
  <c r="AD187" i="2" s="1"/>
  <c r="Z187" i="2"/>
  <c r="Y187" i="2"/>
  <c r="X187" i="2"/>
  <c r="Q187" i="2"/>
  <c r="R187" i="2" s="1"/>
  <c r="O187" i="2"/>
  <c r="AC186" i="2"/>
  <c r="AE186" i="2" s="1" a="1"/>
  <c r="AE186" i="2" s="1"/>
  <c r="Z186" i="2"/>
  <c r="X186" i="2"/>
  <c r="Y186" i="2" s="1"/>
  <c r="Q186" i="2"/>
  <c r="R186" i="2" s="1"/>
  <c r="O186" i="2"/>
  <c r="AC185" i="2"/>
  <c r="AE185" i="2" s="1" a="1"/>
  <c r="AE185" i="2" s="1"/>
  <c r="Z185" i="2"/>
  <c r="X185" i="2"/>
  <c r="Y185" i="2" s="1"/>
  <c r="Q185" i="2"/>
  <c r="R185" i="2" s="1"/>
  <c r="O185" i="2"/>
  <c r="AC184" i="2"/>
  <c r="AE184" i="2" s="1" a="1"/>
  <c r="AE184" i="2" s="1"/>
  <c r="Z184" i="2"/>
  <c r="X184" i="2"/>
  <c r="Y184" i="2" s="1"/>
  <c r="Q184" i="2"/>
  <c r="R184" i="2" s="1"/>
  <c r="O184" i="2"/>
  <c r="AC183" i="2"/>
  <c r="AD183" i="2" s="1"/>
  <c r="Z183" i="2"/>
  <c r="Y183" i="2"/>
  <c r="X183" i="2"/>
  <c r="R183" i="2"/>
  <c r="Q183" i="2"/>
  <c r="O183" i="2"/>
  <c r="AC182" i="2"/>
  <c r="AE182" i="2" s="1" a="1"/>
  <c r="AE182" i="2" s="1"/>
  <c r="Z182" i="2"/>
  <c r="X182" i="2"/>
  <c r="Y182" i="2" s="1"/>
  <c r="Q182" i="2"/>
  <c r="R182" i="2" s="1"/>
  <c r="O182" i="2"/>
  <c r="AE181" i="2" a="1"/>
  <c r="AE181" i="2" s="1"/>
  <c r="AC181" i="2"/>
  <c r="AD181" i="2" s="1"/>
  <c r="Z181" i="2"/>
  <c r="X181" i="2"/>
  <c r="Y181" i="2" s="1"/>
  <c r="R181" i="2"/>
  <c r="Q181" i="2"/>
  <c r="O181" i="2"/>
  <c r="AE180" i="2" a="1"/>
  <c r="AE180" i="2" s="1"/>
  <c r="AC180" i="2"/>
  <c r="AD180" i="2" s="1"/>
  <c r="Z180" i="2"/>
  <c r="X180" i="2"/>
  <c r="Y180" i="2" s="1"/>
  <c r="Q180" i="2"/>
  <c r="R180" i="2" s="1"/>
  <c r="O180" i="2"/>
  <c r="AE179" i="2" a="1"/>
  <c r="AE179" i="2" s="1"/>
  <c r="AC179" i="2"/>
  <c r="AD179" i="2" s="1"/>
  <c r="Z179" i="2"/>
  <c r="X179" i="2"/>
  <c r="Y179" i="2" s="1"/>
  <c r="Q179" i="2"/>
  <c r="R179" i="2" s="1"/>
  <c r="O179" i="2"/>
  <c r="AC178" i="2"/>
  <c r="AE178" i="2" s="1" a="1"/>
  <c r="AE178" i="2" s="1"/>
  <c r="Z178" i="2"/>
  <c r="X178" i="2"/>
  <c r="Y178" i="2" s="1"/>
  <c r="R178" i="2"/>
  <c r="Q178" i="2"/>
  <c r="O178" i="2"/>
  <c r="AC177" i="2"/>
  <c r="AE177" i="2" s="1" a="1"/>
  <c r="AE177" i="2" s="1"/>
  <c r="Z177" i="2"/>
  <c r="X177" i="2"/>
  <c r="Y177" i="2" s="1"/>
  <c r="Q177" i="2"/>
  <c r="R177" i="2" s="1"/>
  <c r="O177" i="2"/>
  <c r="AC176" i="2"/>
  <c r="AE176" i="2" s="1" a="1"/>
  <c r="AE176" i="2" s="1"/>
  <c r="Z176" i="2"/>
  <c r="X176" i="2"/>
  <c r="Y176" i="2" s="1"/>
  <c r="Q176" i="2"/>
  <c r="R176" i="2" s="1"/>
  <c r="O176" i="2"/>
  <c r="AC175" i="2"/>
  <c r="AD175" i="2" s="1"/>
  <c r="Z175" i="2"/>
  <c r="X175" i="2"/>
  <c r="Y175" i="2" s="1"/>
  <c r="Q175" i="2"/>
  <c r="R175" i="2" s="1"/>
  <c r="O175" i="2"/>
  <c r="AC174" i="2"/>
  <c r="AE174" i="2" s="1" a="1"/>
  <c r="AE174" i="2" s="1"/>
  <c r="Z174" i="2"/>
  <c r="Y174" i="2"/>
  <c r="X174" i="2"/>
  <c r="R174" i="2"/>
  <c r="Q174" i="2"/>
  <c r="O174" i="2"/>
  <c r="AC173" i="2"/>
  <c r="AD173" i="2" s="1"/>
  <c r="Z173" i="2"/>
  <c r="X173" i="2"/>
  <c r="Y173" i="2" s="1"/>
  <c r="R173" i="2"/>
  <c r="Q173" i="2"/>
  <c r="O173" i="2"/>
  <c r="AC172" i="2"/>
  <c r="AD172" i="2" s="1"/>
  <c r="Z172" i="2"/>
  <c r="Y172" i="2"/>
  <c r="X172" i="2"/>
  <c r="R172" i="2"/>
  <c r="Q172" i="2"/>
  <c r="O172" i="2"/>
  <c r="AC171" i="2"/>
  <c r="AD171" i="2" s="1"/>
  <c r="Z171" i="2"/>
  <c r="X171" i="2"/>
  <c r="Y171" i="2" s="1"/>
  <c r="R171" i="2"/>
  <c r="Q171" i="2"/>
  <c r="O171" i="2"/>
  <c r="AC170" i="2"/>
  <c r="AE170" i="2" s="1" a="1"/>
  <c r="AE170" i="2" s="1"/>
  <c r="Z170" i="2"/>
  <c r="X170" i="2"/>
  <c r="Y170" i="2" s="1"/>
  <c r="Q170" i="2"/>
  <c r="R170" i="2" s="1"/>
  <c r="O170" i="2"/>
  <c r="AC169" i="2"/>
  <c r="AE169" i="2" s="1" a="1"/>
  <c r="AE169" i="2" s="1"/>
  <c r="Z169" i="2"/>
  <c r="Y169" i="2"/>
  <c r="X169" i="2"/>
  <c r="Q169" i="2"/>
  <c r="R169" i="2" s="1"/>
  <c r="O169" i="2"/>
  <c r="AC168" i="2"/>
  <c r="AE168" i="2" s="1" a="1"/>
  <c r="AE168" i="2" s="1"/>
  <c r="Z168" i="2"/>
  <c r="X168" i="2"/>
  <c r="Y168" i="2" s="1"/>
  <c r="Q168" i="2"/>
  <c r="R168" i="2" s="1"/>
  <c r="O168" i="2"/>
  <c r="AC167" i="2"/>
  <c r="AD167" i="2" s="1"/>
  <c r="Z167" i="2"/>
  <c r="X167" i="2"/>
  <c r="Y167" i="2" s="1"/>
  <c r="R167" i="2"/>
  <c r="Q167" i="2"/>
  <c r="O167" i="2"/>
  <c r="AC166" i="2"/>
  <c r="AE166" i="2" s="1" a="1"/>
  <c r="AE166" i="2" s="1"/>
  <c r="Z166" i="2"/>
  <c r="Y166" i="2"/>
  <c r="X166" i="2"/>
  <c r="Q166" i="2"/>
  <c r="R166" i="2" s="1"/>
  <c r="O166" i="2"/>
  <c r="AC165" i="2"/>
  <c r="AD165" i="2" s="1"/>
  <c r="Z165" i="2"/>
  <c r="X165" i="2"/>
  <c r="Y165" i="2" s="1"/>
  <c r="Q165" i="2"/>
  <c r="R165" i="2" s="1"/>
  <c r="O165" i="2"/>
  <c r="AC164" i="2"/>
  <c r="AD164" i="2" s="1"/>
  <c r="Z164" i="2"/>
  <c r="X164" i="2"/>
  <c r="Y164" i="2" s="1"/>
  <c r="Q164" i="2"/>
  <c r="R164" i="2" s="1"/>
  <c r="O164" i="2"/>
  <c r="AE163" i="2" a="1"/>
  <c r="AE163" i="2" s="1"/>
  <c r="AC163" i="2"/>
  <c r="AD163" i="2" s="1"/>
  <c r="Z163" i="2"/>
  <c r="X163" i="2"/>
  <c r="Y163" i="2" s="1"/>
  <c r="Q163" i="2"/>
  <c r="R163" i="2" s="1"/>
  <c r="O163" i="2"/>
  <c r="AC162" i="2"/>
  <c r="AE162" i="2" s="1" a="1"/>
  <c r="AE162" i="2" s="1"/>
  <c r="Z162" i="2"/>
  <c r="X162" i="2"/>
  <c r="Y162" i="2" s="1"/>
  <c r="Q162" i="2"/>
  <c r="R162" i="2" s="1"/>
  <c r="O162" i="2"/>
  <c r="AC161" i="2"/>
  <c r="AE161" i="2" s="1" a="1"/>
  <c r="AE161" i="2" s="1"/>
  <c r="Z161" i="2"/>
  <c r="X161" i="2"/>
  <c r="Y161" i="2" s="1"/>
  <c r="Q161" i="2"/>
  <c r="R161" i="2" s="1"/>
  <c r="O161" i="2"/>
  <c r="AC160" i="2"/>
  <c r="AE160" i="2" s="1" a="1"/>
  <c r="AE160" i="2" s="1"/>
  <c r="Z160" i="2"/>
  <c r="X160" i="2"/>
  <c r="Y160" i="2" s="1"/>
  <c r="Q160" i="2"/>
  <c r="R160" i="2" s="1"/>
  <c r="O160" i="2"/>
  <c r="AC159" i="2"/>
  <c r="AD159" i="2" s="1"/>
  <c r="Z159" i="2"/>
  <c r="X159" i="2"/>
  <c r="Y159" i="2" s="1"/>
  <c r="Q159" i="2"/>
  <c r="R159" i="2" s="1"/>
  <c r="O159" i="2"/>
  <c r="AC158" i="2"/>
  <c r="AE158" i="2" s="1" a="1"/>
  <c r="AE158" i="2" s="1"/>
  <c r="Z158" i="2"/>
  <c r="X158" i="2"/>
  <c r="Y158" i="2" s="1"/>
  <c r="Q158" i="2"/>
  <c r="R158" i="2" s="1"/>
  <c r="O158" i="2"/>
  <c r="AC157" i="2"/>
  <c r="AD157" i="2" s="1"/>
  <c r="Z157" i="2"/>
  <c r="X157" i="2"/>
  <c r="Y157" i="2" s="1"/>
  <c r="R157" i="2"/>
  <c r="Q157" i="2"/>
  <c r="O157" i="2"/>
  <c r="AC156" i="2"/>
  <c r="AD156" i="2" s="1"/>
  <c r="Z156" i="2"/>
  <c r="Y156" i="2"/>
  <c r="X156" i="2"/>
  <c r="Q156" i="2"/>
  <c r="R156" i="2" s="1"/>
  <c r="O156" i="2"/>
  <c r="AC155" i="2"/>
  <c r="AD155" i="2" s="1"/>
  <c r="Z155" i="2"/>
  <c r="Y155" i="2"/>
  <c r="X155" i="2"/>
  <c r="Q155" i="2"/>
  <c r="R155" i="2" s="1"/>
  <c r="O155" i="2"/>
  <c r="AC154" i="2"/>
  <c r="AE154" i="2" s="1" a="1"/>
  <c r="AE154" i="2" s="1"/>
  <c r="Z154" i="2"/>
  <c r="X154" i="2"/>
  <c r="Y154" i="2" s="1"/>
  <c r="Q154" i="2"/>
  <c r="R154" i="2" s="1"/>
  <c r="O154" i="2"/>
  <c r="AC153" i="2"/>
  <c r="AE153" i="2" s="1" a="1"/>
  <c r="AE153" i="2" s="1"/>
  <c r="Z153" i="2"/>
  <c r="X153" i="2"/>
  <c r="Y153" i="2" s="1"/>
  <c r="Q153" i="2"/>
  <c r="R153" i="2" s="1"/>
  <c r="O153" i="2"/>
  <c r="AC152" i="2"/>
  <c r="AE152" i="2" s="1" a="1"/>
  <c r="AE152" i="2" s="1"/>
  <c r="Z152" i="2"/>
  <c r="X152" i="2"/>
  <c r="Y152" i="2" s="1"/>
  <c r="Q152" i="2"/>
  <c r="R152" i="2" s="1"/>
  <c r="O152" i="2"/>
  <c r="AC151" i="2"/>
  <c r="AD151" i="2" s="1"/>
  <c r="Z151" i="2"/>
  <c r="X151" i="2"/>
  <c r="Y151" i="2" s="1"/>
  <c r="Q151" i="2"/>
  <c r="R151" i="2" s="1"/>
  <c r="O151" i="2"/>
  <c r="AC150" i="2"/>
  <c r="AE150" i="2" s="1" a="1"/>
  <c r="AE150" i="2" s="1"/>
  <c r="Z150" i="2"/>
  <c r="X150" i="2"/>
  <c r="Y150" i="2" s="1"/>
  <c r="Q150" i="2"/>
  <c r="R150" i="2" s="1"/>
  <c r="O150" i="2"/>
  <c r="AC149" i="2"/>
  <c r="AD149" i="2" s="1"/>
  <c r="Z149" i="2"/>
  <c r="X149" i="2"/>
  <c r="Y149" i="2" s="1"/>
  <c r="R149" i="2"/>
  <c r="Q149" i="2"/>
  <c r="O149" i="2"/>
  <c r="AE148" i="2" a="1"/>
  <c r="AE148" i="2" s="1"/>
  <c r="AC148" i="2"/>
  <c r="AD148" i="2" s="1"/>
  <c r="Z148" i="2"/>
  <c r="X148" i="2"/>
  <c r="Y148" i="2" s="1"/>
  <c r="Q148" i="2"/>
  <c r="R148" i="2" s="1"/>
  <c r="O148" i="2"/>
  <c r="AC147" i="2"/>
  <c r="AD147" i="2" s="1"/>
  <c r="Z147" i="2"/>
  <c r="X147" i="2"/>
  <c r="Y147" i="2" s="1"/>
  <c r="R147" i="2"/>
  <c r="Q147" i="2"/>
  <c r="O147" i="2"/>
  <c r="AC146" i="2"/>
  <c r="AE146" i="2" s="1" a="1"/>
  <c r="AE146" i="2" s="1"/>
  <c r="Z146" i="2"/>
  <c r="X146" i="2"/>
  <c r="Y146" i="2" s="1"/>
  <c r="R146" i="2"/>
  <c r="Q146" i="2"/>
  <c r="O146" i="2"/>
  <c r="AC145" i="2"/>
  <c r="AE145" i="2" s="1" a="1"/>
  <c r="AE145" i="2" s="1"/>
  <c r="Z145" i="2"/>
  <c r="X145" i="2"/>
  <c r="Y145" i="2" s="1"/>
  <c r="Q145" i="2"/>
  <c r="R145" i="2" s="1"/>
  <c r="O145" i="2"/>
  <c r="AC144" i="2"/>
  <c r="AE144" i="2" s="1" a="1"/>
  <c r="AE144" i="2" s="1"/>
  <c r="Z144" i="2"/>
  <c r="Y144" i="2"/>
  <c r="X144" i="2"/>
  <c r="Q144" i="2"/>
  <c r="R144" i="2" s="1"/>
  <c r="O144" i="2"/>
  <c r="AC143" i="2"/>
  <c r="AD143" i="2" s="1"/>
  <c r="Z143" i="2"/>
  <c r="X143" i="2"/>
  <c r="Y143" i="2" s="1"/>
  <c r="Q143" i="2"/>
  <c r="R143" i="2" s="1"/>
  <c r="O143" i="2"/>
  <c r="AC142" i="2"/>
  <c r="AE142" i="2" s="1" a="1"/>
  <c r="AE142" i="2" s="1"/>
  <c r="Z142" i="2"/>
  <c r="X142" i="2"/>
  <c r="Y142" i="2" s="1"/>
  <c r="Q142" i="2"/>
  <c r="R142" i="2" s="1"/>
  <c r="O142" i="2"/>
  <c r="AC141" i="2"/>
  <c r="AD141" i="2" s="1"/>
  <c r="Z141" i="2"/>
  <c r="X141" i="2"/>
  <c r="Y141" i="2" s="1"/>
  <c r="R141" i="2"/>
  <c r="Q141" i="2"/>
  <c r="O141" i="2"/>
  <c r="AC140" i="2"/>
  <c r="AD140" i="2" s="1"/>
  <c r="Z140" i="2"/>
  <c r="X140" i="2"/>
  <c r="Y140" i="2" s="1"/>
  <c r="R140" i="2"/>
  <c r="Q140" i="2"/>
  <c r="O140" i="2"/>
  <c r="AC139" i="2"/>
  <c r="AD139" i="2" s="1"/>
  <c r="Z139" i="2"/>
  <c r="Y139" i="2"/>
  <c r="X139" i="2"/>
  <c r="R139" i="2"/>
  <c r="Q139" i="2"/>
  <c r="O139" i="2"/>
  <c r="AC138" i="2"/>
  <c r="AE138" i="2" s="1" a="1"/>
  <c r="AE138" i="2" s="1"/>
  <c r="Z138" i="2"/>
  <c r="X138" i="2"/>
  <c r="Y138" i="2" s="1"/>
  <c r="Q138" i="2"/>
  <c r="R138" i="2" s="1"/>
  <c r="O138" i="2"/>
  <c r="AC137" i="2"/>
  <c r="AE137" i="2" s="1" a="1"/>
  <c r="AE137" i="2" s="1"/>
  <c r="Z137" i="2"/>
  <c r="X137" i="2"/>
  <c r="Y137" i="2" s="1"/>
  <c r="Q137" i="2"/>
  <c r="R137" i="2" s="1"/>
  <c r="O137" i="2"/>
  <c r="AC136" i="2"/>
  <c r="AE136" i="2" s="1" a="1"/>
  <c r="AE136" i="2" s="1"/>
  <c r="Z136" i="2"/>
  <c r="X136" i="2"/>
  <c r="Y136" i="2" s="1"/>
  <c r="R136" i="2"/>
  <c r="Q136" i="2"/>
  <c r="O136" i="2"/>
  <c r="AC135" i="2"/>
  <c r="AD135" i="2" s="1"/>
  <c r="Z135" i="2"/>
  <c r="X135" i="2"/>
  <c r="Y135" i="2" s="1"/>
  <c r="Q135" i="2"/>
  <c r="R135" i="2" s="1"/>
  <c r="O135" i="2"/>
  <c r="AC134" i="2"/>
  <c r="AE134" i="2" s="1" a="1"/>
  <c r="AE134" i="2" s="1"/>
  <c r="Z134" i="2"/>
  <c r="X134" i="2"/>
  <c r="Y134" i="2" s="1"/>
  <c r="Q134" i="2"/>
  <c r="R134" i="2" s="1"/>
  <c r="O134" i="2"/>
  <c r="AC133" i="2"/>
  <c r="AD133" i="2" s="1"/>
  <c r="Z133" i="2"/>
  <c r="X133" i="2"/>
  <c r="Y133" i="2" s="1"/>
  <c r="Q133" i="2"/>
  <c r="R133" i="2" s="1"/>
  <c r="O133" i="2"/>
  <c r="AC132" i="2"/>
  <c r="AD132" i="2" s="1"/>
  <c r="Z132" i="2"/>
  <c r="X132" i="2"/>
  <c r="Y132" i="2" s="1"/>
  <c r="Q132" i="2"/>
  <c r="R132" i="2" s="1"/>
  <c r="O132" i="2"/>
  <c r="AC131" i="2"/>
  <c r="AD131" i="2" s="1"/>
  <c r="Z131" i="2"/>
  <c r="X131" i="2"/>
  <c r="Y131" i="2" s="1"/>
  <c r="Q131" i="2"/>
  <c r="R131" i="2" s="1"/>
  <c r="O131" i="2"/>
  <c r="AC130" i="2"/>
  <c r="AE130" i="2" s="1" a="1"/>
  <c r="AE130" i="2" s="1"/>
  <c r="Z130" i="2"/>
  <c r="Y130" i="2"/>
  <c r="X130" i="2"/>
  <c r="Q130" i="2"/>
  <c r="R130" i="2" s="1"/>
  <c r="O130" i="2"/>
  <c r="AC129" i="2"/>
  <c r="AE129" i="2" s="1" a="1"/>
  <c r="AE129" i="2" s="1"/>
  <c r="Z129" i="2"/>
  <c r="X129" i="2"/>
  <c r="Y129" i="2" s="1"/>
  <c r="R129" i="2"/>
  <c r="Q129" i="2"/>
  <c r="O129" i="2"/>
  <c r="AC128" i="2"/>
  <c r="AE128" i="2" s="1" a="1"/>
  <c r="AE128" i="2" s="1"/>
  <c r="Z128" i="2"/>
  <c r="X128" i="2"/>
  <c r="Y128" i="2" s="1"/>
  <c r="R128" i="2"/>
  <c r="Q128" i="2"/>
  <c r="O128" i="2"/>
  <c r="AC127" i="2"/>
  <c r="AD127" i="2" s="1"/>
  <c r="Z127" i="2"/>
  <c r="Y127" i="2"/>
  <c r="X127" i="2"/>
  <c r="Q127" i="2"/>
  <c r="R127" i="2" s="1"/>
  <c r="O127" i="2"/>
  <c r="AC126" i="2"/>
  <c r="AE126" i="2" s="1" a="1"/>
  <c r="AE126" i="2" s="1"/>
  <c r="Z126" i="2"/>
  <c r="X126" i="2"/>
  <c r="Y126" i="2" s="1"/>
  <c r="Q126" i="2"/>
  <c r="R126" i="2" s="1"/>
  <c r="O126" i="2"/>
  <c r="AC125" i="2"/>
  <c r="AD125" i="2" s="1"/>
  <c r="Z125" i="2"/>
  <c r="X125" i="2"/>
  <c r="Y125" i="2" s="1"/>
  <c r="Q125" i="2"/>
  <c r="R125" i="2" s="1"/>
  <c r="O125" i="2"/>
  <c r="AE124" i="2" a="1"/>
  <c r="AE124" i="2" s="1"/>
  <c r="AC124" i="2"/>
  <c r="AD124" i="2" s="1"/>
  <c r="Z124" i="2"/>
  <c r="X124" i="2"/>
  <c r="Y124" i="2" s="1"/>
  <c r="Q124" i="2"/>
  <c r="R124" i="2" s="1"/>
  <c r="O124" i="2"/>
  <c r="AC123" i="2"/>
  <c r="AD123" i="2" s="1"/>
  <c r="Z123" i="2"/>
  <c r="X123" i="2"/>
  <c r="Y123" i="2" s="1"/>
  <c r="Q123" i="2"/>
  <c r="R123" i="2" s="1"/>
  <c r="O123" i="2"/>
  <c r="AC122" i="2"/>
  <c r="AE122" i="2" s="1" a="1"/>
  <c r="AE122" i="2" s="1"/>
  <c r="Z122" i="2"/>
  <c r="X122" i="2"/>
  <c r="Y122" i="2" s="1"/>
  <c r="Q122" i="2"/>
  <c r="R122" i="2" s="1"/>
  <c r="O122" i="2"/>
  <c r="AC121" i="2"/>
  <c r="AE121" i="2" s="1" a="1"/>
  <c r="AE121" i="2" s="1"/>
  <c r="Z121" i="2"/>
  <c r="X121" i="2"/>
  <c r="Y121" i="2" s="1"/>
  <c r="R121" i="2"/>
  <c r="Q121" i="2"/>
  <c r="O121" i="2"/>
  <c r="AC120" i="2"/>
  <c r="AE120" i="2" s="1" a="1"/>
  <c r="AE120" i="2" s="1"/>
  <c r="Z120" i="2"/>
  <c r="Y120" i="2"/>
  <c r="X120" i="2"/>
  <c r="Q120" i="2"/>
  <c r="R120" i="2" s="1"/>
  <c r="O120" i="2"/>
  <c r="AC119" i="2"/>
  <c r="AD119" i="2" s="1"/>
  <c r="Z119" i="2"/>
  <c r="Y119" i="2"/>
  <c r="X119" i="2"/>
  <c r="Q119" i="2"/>
  <c r="R119" i="2" s="1"/>
  <c r="O119" i="2"/>
  <c r="AC118" i="2"/>
  <c r="AE118" i="2" s="1" a="1"/>
  <c r="AE118" i="2" s="1"/>
  <c r="Z118" i="2"/>
  <c r="X118" i="2"/>
  <c r="Y118" i="2" s="1"/>
  <c r="R118" i="2"/>
  <c r="Q118" i="2"/>
  <c r="O118" i="2"/>
  <c r="AE117" i="2" a="1"/>
  <c r="AE117" i="2" s="1"/>
  <c r="AC117" i="2"/>
  <c r="AD117" i="2" s="1"/>
  <c r="Z117" i="2"/>
  <c r="X117" i="2"/>
  <c r="Y117" i="2" s="1"/>
  <c r="Q117" i="2"/>
  <c r="R117" i="2" s="1"/>
  <c r="O117" i="2"/>
  <c r="AC116" i="2"/>
  <c r="AD116" i="2" s="1"/>
  <c r="Z116" i="2"/>
  <c r="X116" i="2"/>
  <c r="Y116" i="2" s="1"/>
  <c r="Q116" i="2"/>
  <c r="R116" i="2" s="1"/>
  <c r="O116" i="2"/>
  <c r="AC115" i="2"/>
  <c r="AD115" i="2" s="1"/>
  <c r="Z115" i="2"/>
  <c r="X115" i="2"/>
  <c r="Y115" i="2" s="1"/>
  <c r="Q115" i="2"/>
  <c r="R115" i="2" s="1"/>
  <c r="O115" i="2"/>
  <c r="AC114" i="2"/>
  <c r="AE114" i="2" s="1" a="1"/>
  <c r="AE114" i="2" s="1"/>
  <c r="Z114" i="2"/>
  <c r="X114" i="2"/>
  <c r="Y114" i="2" s="1"/>
  <c r="Q114" i="2"/>
  <c r="R114" i="2" s="1"/>
  <c r="O114" i="2"/>
  <c r="AC113" i="2"/>
  <c r="AE113" i="2" s="1" a="1"/>
  <c r="AE113" i="2" s="1"/>
  <c r="Z113" i="2"/>
  <c r="Y113" i="2"/>
  <c r="X113" i="2"/>
  <c r="Q113" i="2"/>
  <c r="R113" i="2" s="1"/>
  <c r="O113" i="2"/>
  <c r="AC112" i="2"/>
  <c r="AE112" i="2" s="1" a="1"/>
  <c r="AE112" i="2" s="1"/>
  <c r="Z112" i="2"/>
  <c r="X112" i="2"/>
  <c r="Y112" i="2" s="1"/>
  <c r="Q112" i="2"/>
  <c r="R112" i="2" s="1"/>
  <c r="O112" i="2"/>
  <c r="AC111" i="2"/>
  <c r="AD111" i="2" s="1"/>
  <c r="Z111" i="2"/>
  <c r="X111" i="2"/>
  <c r="Y111" i="2" s="1"/>
  <c r="R111" i="2"/>
  <c r="Q111" i="2"/>
  <c r="O111" i="2"/>
  <c r="AC110" i="2"/>
  <c r="AE110" i="2" s="1" a="1"/>
  <c r="AE110" i="2" s="1"/>
  <c r="Z110" i="2"/>
  <c r="Y110" i="2"/>
  <c r="X110" i="2"/>
  <c r="Q110" i="2"/>
  <c r="R110" i="2" s="1"/>
  <c r="O110" i="2"/>
  <c r="AC109" i="2"/>
  <c r="AD109" i="2" s="1"/>
  <c r="Z109" i="2"/>
  <c r="Y109" i="2"/>
  <c r="X109" i="2"/>
  <c r="Q109" i="2"/>
  <c r="R109" i="2" s="1"/>
  <c r="O109" i="2"/>
  <c r="AC108" i="2"/>
  <c r="AD108" i="2" s="1"/>
  <c r="Z108" i="2"/>
  <c r="X108" i="2"/>
  <c r="Y108" i="2" s="1"/>
  <c r="Q108" i="2"/>
  <c r="R108" i="2" s="1"/>
  <c r="O108" i="2"/>
  <c r="AC107" i="2"/>
  <c r="AD107" i="2" s="1"/>
  <c r="Z107" i="2"/>
  <c r="X107" i="2"/>
  <c r="Y107" i="2" s="1"/>
  <c r="R107" i="2"/>
  <c r="Q107" i="2"/>
  <c r="O107" i="2"/>
  <c r="AC106" i="2"/>
  <c r="AE106" i="2" s="1" a="1"/>
  <c r="AE106" i="2" s="1"/>
  <c r="Z106" i="2"/>
  <c r="X106" i="2"/>
  <c r="Y106" i="2" s="1"/>
  <c r="Q106" i="2"/>
  <c r="R106" i="2" s="1"/>
  <c r="O106" i="2"/>
  <c r="AC105" i="2"/>
  <c r="AE105" i="2" s="1" a="1"/>
  <c r="AE105" i="2" s="1"/>
  <c r="Z105" i="2"/>
  <c r="Y105" i="2"/>
  <c r="X105" i="2"/>
  <c r="Q105" i="2"/>
  <c r="R105" i="2" s="1"/>
  <c r="O105" i="2"/>
  <c r="AC104" i="2"/>
  <c r="AE104" i="2" s="1" a="1"/>
  <c r="AE104" i="2" s="1"/>
  <c r="Z104" i="2"/>
  <c r="X104" i="2"/>
  <c r="Y104" i="2" s="1"/>
  <c r="Q104" i="2"/>
  <c r="R104" i="2" s="1"/>
  <c r="O104" i="2"/>
  <c r="AC103" i="2"/>
  <c r="AD103" i="2" s="1"/>
  <c r="Z103" i="2"/>
  <c r="X103" i="2"/>
  <c r="Y103" i="2" s="1"/>
  <c r="Q103" i="2"/>
  <c r="R103" i="2" s="1"/>
  <c r="O103" i="2"/>
  <c r="AC102" i="2"/>
  <c r="AE102" i="2" s="1" a="1"/>
  <c r="AE102" i="2" s="1"/>
  <c r="Z102" i="2"/>
  <c r="X102" i="2"/>
  <c r="Y102" i="2" s="1"/>
  <c r="Q102" i="2"/>
  <c r="R102" i="2" s="1"/>
  <c r="O102" i="2"/>
  <c r="AC101" i="2"/>
  <c r="AD101" i="2" s="1"/>
  <c r="Z101" i="2"/>
  <c r="X101" i="2"/>
  <c r="Y101" i="2" s="1"/>
  <c r="Q101" i="2"/>
  <c r="R101" i="2" s="1"/>
  <c r="O101" i="2"/>
  <c r="AE100" i="2" a="1"/>
  <c r="AE100" i="2" s="1"/>
  <c r="AC100" i="2"/>
  <c r="AD100" i="2" s="1"/>
  <c r="Z100" i="2"/>
  <c r="X100" i="2"/>
  <c r="Y100" i="2" s="1"/>
  <c r="Q100" i="2"/>
  <c r="R100" i="2" s="1"/>
  <c r="O100" i="2"/>
  <c r="AC99" i="2"/>
  <c r="AD99" i="2" s="1"/>
  <c r="Z99" i="2"/>
  <c r="X99" i="2"/>
  <c r="Y99" i="2" s="1"/>
  <c r="Q99" i="2"/>
  <c r="R99" i="2" s="1"/>
  <c r="O99" i="2"/>
  <c r="AC98" i="2"/>
  <c r="AE98" i="2" s="1" a="1"/>
  <c r="AE98" i="2" s="1"/>
  <c r="Z98" i="2"/>
  <c r="X98" i="2"/>
  <c r="Y98" i="2" s="1"/>
  <c r="Q98" i="2"/>
  <c r="R98" i="2" s="1"/>
  <c r="O98" i="2"/>
  <c r="AC97" i="2"/>
  <c r="AE97" i="2" s="1" a="1"/>
  <c r="AE97" i="2" s="1"/>
  <c r="Z97" i="2"/>
  <c r="X97" i="2"/>
  <c r="Y97" i="2" s="1"/>
  <c r="Q97" i="2"/>
  <c r="R97" i="2" s="1"/>
  <c r="O97" i="2"/>
  <c r="AC96" i="2"/>
  <c r="AE96" i="2" s="1" a="1"/>
  <c r="AE96" i="2" s="1"/>
  <c r="Z96" i="2"/>
  <c r="Y96" i="2"/>
  <c r="X96" i="2"/>
  <c r="Q96" i="2"/>
  <c r="R96" i="2" s="1"/>
  <c r="O96" i="2"/>
  <c r="AC95" i="2"/>
  <c r="AD95" i="2" s="1"/>
  <c r="Z95" i="2"/>
  <c r="X95" i="2"/>
  <c r="Y95" i="2" s="1"/>
  <c r="Q95" i="2"/>
  <c r="R95" i="2" s="1"/>
  <c r="O95" i="2"/>
  <c r="AC94" i="2"/>
  <c r="AE94" i="2" s="1" a="1"/>
  <c r="AE94" i="2" s="1"/>
  <c r="Z94" i="2"/>
  <c r="Y94" i="2"/>
  <c r="X94" i="2"/>
  <c r="Q94" i="2"/>
  <c r="R94" i="2" s="1"/>
  <c r="O94" i="2"/>
  <c r="AC93" i="2"/>
  <c r="AD93" i="2" s="1"/>
  <c r="Z93" i="2"/>
  <c r="X93" i="2"/>
  <c r="Y93" i="2" s="1"/>
  <c r="Q93" i="2"/>
  <c r="R93" i="2" s="1"/>
  <c r="O93" i="2"/>
  <c r="AC92" i="2"/>
  <c r="AD92" i="2" s="1"/>
  <c r="Z92" i="2"/>
  <c r="X92" i="2"/>
  <c r="Y92" i="2" s="1"/>
  <c r="Q92" i="2"/>
  <c r="R92" i="2" s="1"/>
  <c r="O92" i="2"/>
  <c r="AE91" i="2" a="1"/>
  <c r="AE91" i="2" s="1"/>
  <c r="AC91" i="2"/>
  <c r="AD91" i="2" s="1"/>
  <c r="Z91" i="2"/>
  <c r="Y91" i="2"/>
  <c r="X91" i="2"/>
  <c r="Q91" i="2"/>
  <c r="R91" i="2" s="1"/>
  <c r="O91" i="2"/>
  <c r="AC90" i="2"/>
  <c r="AE90" i="2" s="1" a="1"/>
  <c r="AE90" i="2" s="1"/>
  <c r="Z90" i="2"/>
  <c r="X90" i="2"/>
  <c r="Y90" i="2" s="1"/>
  <c r="R90" i="2"/>
  <c r="Q90" i="2"/>
  <c r="O90" i="2"/>
  <c r="AC89" i="2"/>
  <c r="AE89" i="2" s="1" a="1"/>
  <c r="AE89" i="2" s="1"/>
  <c r="Z89" i="2"/>
  <c r="X89" i="2"/>
  <c r="Y89" i="2" s="1"/>
  <c r="R89" i="2"/>
  <c r="Q89" i="2"/>
  <c r="O89" i="2"/>
  <c r="AC88" i="2"/>
  <c r="AE88" i="2" s="1" a="1"/>
  <c r="AE88" i="2" s="1"/>
  <c r="Z88" i="2"/>
  <c r="Y88" i="2"/>
  <c r="X88" i="2"/>
  <c r="Q88" i="2"/>
  <c r="R88" i="2" s="1"/>
  <c r="O88" i="2"/>
  <c r="AC87" i="2"/>
  <c r="AD87" i="2" s="1"/>
  <c r="Z87" i="2"/>
  <c r="X87" i="2"/>
  <c r="Y87" i="2" s="1"/>
  <c r="Q87" i="2"/>
  <c r="R87" i="2" s="1"/>
  <c r="O87" i="2"/>
  <c r="AC86" i="2"/>
  <c r="AE86" i="2" s="1" a="1"/>
  <c r="AE86" i="2" s="1"/>
  <c r="Z86" i="2"/>
  <c r="X86" i="2"/>
  <c r="Y86" i="2" s="1"/>
  <c r="Q86" i="2"/>
  <c r="R86" i="2" s="1"/>
  <c r="O86" i="2"/>
  <c r="AE85" i="2" a="1"/>
  <c r="AE85" i="2" s="1"/>
  <c r="AC85" i="2"/>
  <c r="AD85" i="2" s="1"/>
  <c r="Z85" i="2"/>
  <c r="X85" i="2"/>
  <c r="Y85" i="2" s="1"/>
  <c r="Q85" i="2"/>
  <c r="R85" i="2" s="1"/>
  <c r="O85" i="2"/>
  <c r="AE84" i="2" a="1"/>
  <c r="AE84" i="2" s="1"/>
  <c r="AC84" i="2"/>
  <c r="AD84" i="2" s="1"/>
  <c r="Z84" i="2"/>
  <c r="X84" i="2"/>
  <c r="Y84" i="2" s="1"/>
  <c r="R84" i="2"/>
  <c r="Q84" i="2"/>
  <c r="O84" i="2"/>
  <c r="AE83" i="2" a="1"/>
  <c r="AE83" i="2" s="1"/>
  <c r="AC83" i="2"/>
  <c r="AD83" i="2" s="1"/>
  <c r="Z83" i="2"/>
  <c r="X83" i="2"/>
  <c r="Y83" i="2" s="1"/>
  <c r="Q83" i="2"/>
  <c r="R83" i="2" s="1"/>
  <c r="O83" i="2"/>
  <c r="AC82" i="2"/>
  <c r="AE82" i="2" s="1" a="1"/>
  <c r="AE82" i="2" s="1"/>
  <c r="Z82" i="2"/>
  <c r="X82" i="2"/>
  <c r="Y82" i="2" s="1"/>
  <c r="Q82" i="2"/>
  <c r="R82" i="2" s="1"/>
  <c r="O82" i="2"/>
  <c r="AC81" i="2"/>
  <c r="AE81" i="2" s="1" a="1"/>
  <c r="AE81" i="2" s="1"/>
  <c r="Z81" i="2"/>
  <c r="X81" i="2"/>
  <c r="Y81" i="2" s="1"/>
  <c r="Q81" i="2"/>
  <c r="R81" i="2" s="1"/>
  <c r="O81" i="2"/>
  <c r="AC80" i="2"/>
  <c r="AE80" i="2" s="1" a="1"/>
  <c r="AE80" i="2" s="1"/>
  <c r="Z80" i="2"/>
  <c r="X80" i="2"/>
  <c r="Y80" i="2" s="1"/>
  <c r="Q80" i="2"/>
  <c r="R80" i="2" s="1"/>
  <c r="O80" i="2"/>
  <c r="AC79" i="2"/>
  <c r="AD79" i="2" s="1"/>
  <c r="Z79" i="2"/>
  <c r="X79" i="2"/>
  <c r="Y79" i="2" s="1"/>
  <c r="R79" i="2"/>
  <c r="Q79" i="2"/>
  <c r="O79" i="2"/>
  <c r="AC78" i="2"/>
  <c r="AE78" i="2" s="1" a="1"/>
  <c r="AE78" i="2" s="1"/>
  <c r="Z78" i="2"/>
  <c r="X78" i="2"/>
  <c r="Y78" i="2" s="1"/>
  <c r="R78" i="2"/>
  <c r="Q78" i="2"/>
  <c r="O78" i="2"/>
  <c r="AC77" i="2"/>
  <c r="AD77" i="2" s="1"/>
  <c r="Z77" i="2"/>
  <c r="X77" i="2"/>
  <c r="Y77" i="2" s="1"/>
  <c r="Q77" i="2"/>
  <c r="R77" i="2" s="1"/>
  <c r="O77" i="2"/>
  <c r="AC76" i="2"/>
  <c r="AD76" i="2" s="1"/>
  <c r="Z76" i="2"/>
  <c r="X76" i="2"/>
  <c r="Y76" i="2" s="1"/>
  <c r="Q76" i="2"/>
  <c r="R76" i="2" s="1"/>
  <c r="O76" i="2"/>
  <c r="AC75" i="2"/>
  <c r="AD75" i="2" s="1"/>
  <c r="Z75" i="2"/>
  <c r="X75" i="2"/>
  <c r="Y75" i="2" s="1"/>
  <c r="Q75" i="2"/>
  <c r="R75" i="2" s="1"/>
  <c r="O75" i="2"/>
  <c r="AC74" i="2"/>
  <c r="AE74" i="2" s="1" a="1"/>
  <c r="AE74" i="2" s="1"/>
  <c r="Z74" i="2"/>
  <c r="Y74" i="2"/>
  <c r="X74" i="2"/>
  <c r="Q74" i="2"/>
  <c r="R74" i="2" s="1"/>
  <c r="O74" i="2"/>
  <c r="AC73" i="2"/>
  <c r="AE73" i="2" s="1" a="1"/>
  <c r="AE73" i="2" s="1"/>
  <c r="Z73" i="2"/>
  <c r="X73" i="2"/>
  <c r="Y73" i="2" s="1"/>
  <c r="Q73" i="2"/>
  <c r="R73" i="2" s="1"/>
  <c r="O73" i="2"/>
  <c r="AC72" i="2"/>
  <c r="AE72" i="2" s="1" a="1"/>
  <c r="AE72" i="2" s="1"/>
  <c r="Z72" i="2"/>
  <c r="X72" i="2"/>
  <c r="Y72" i="2" s="1"/>
  <c r="Q72" i="2"/>
  <c r="R72" i="2" s="1"/>
  <c r="O72" i="2"/>
  <c r="AC71" i="2"/>
  <c r="AD71" i="2" s="1"/>
  <c r="Z71" i="2"/>
  <c r="X71" i="2"/>
  <c r="Y71" i="2" s="1"/>
  <c r="Q71" i="2"/>
  <c r="R71" i="2" s="1"/>
  <c r="O71" i="2"/>
  <c r="AC70" i="2"/>
  <c r="AE70" i="2" s="1" a="1"/>
  <c r="AE70" i="2" s="1"/>
  <c r="Z70" i="2"/>
  <c r="X70" i="2"/>
  <c r="Y70" i="2" s="1"/>
  <c r="Q70" i="2"/>
  <c r="R70" i="2" s="1"/>
  <c r="O70" i="2"/>
  <c r="AC69" i="2"/>
  <c r="AD69" i="2" s="1"/>
  <c r="Z69" i="2"/>
  <c r="X69" i="2"/>
  <c r="Y69" i="2" s="1"/>
  <c r="Q69" i="2"/>
  <c r="R69" i="2" s="1"/>
  <c r="O69" i="2"/>
  <c r="AC68" i="2"/>
  <c r="AD68" i="2" s="1"/>
  <c r="Z68" i="2"/>
  <c r="X68" i="2"/>
  <c r="Y68" i="2" s="1"/>
  <c r="Q68" i="2"/>
  <c r="R68" i="2" s="1"/>
  <c r="O68" i="2"/>
  <c r="AC67" i="2"/>
  <c r="AD67" i="2" s="1"/>
  <c r="Z67" i="2"/>
  <c r="X67" i="2"/>
  <c r="Y67" i="2" s="1"/>
  <c r="Q67" i="2"/>
  <c r="R67" i="2" s="1"/>
  <c r="O67" i="2"/>
  <c r="AC66" i="2"/>
  <c r="AE66" i="2" s="1" a="1"/>
  <c r="AE66" i="2" s="1"/>
  <c r="Z66" i="2"/>
  <c r="Y66" i="2"/>
  <c r="X66" i="2"/>
  <c r="R66" i="2"/>
  <c r="Q66" i="2"/>
  <c r="O66" i="2"/>
  <c r="AC65" i="2"/>
  <c r="AE65" i="2" s="1" a="1"/>
  <c r="AE65" i="2" s="1"/>
  <c r="Z65" i="2"/>
  <c r="X65" i="2"/>
  <c r="Y65" i="2" s="1"/>
  <c r="Q65" i="2"/>
  <c r="R65" i="2" s="1"/>
  <c r="O65" i="2"/>
  <c r="AC64" i="2"/>
  <c r="AE64" i="2" s="1" a="1"/>
  <c r="AE64" i="2" s="1"/>
  <c r="Z64" i="2"/>
  <c r="X64" i="2"/>
  <c r="Y64" i="2" s="1"/>
  <c r="Q64" i="2"/>
  <c r="R64" i="2" s="1"/>
  <c r="O64" i="2"/>
  <c r="AC63" i="2"/>
  <c r="AD63" i="2" s="1"/>
  <c r="Z63" i="2"/>
  <c r="Y63" i="2"/>
  <c r="X63" i="2"/>
  <c r="Q63" i="2"/>
  <c r="R63" i="2" s="1"/>
  <c r="O63" i="2"/>
  <c r="AC62" i="2"/>
  <c r="AE62" i="2" s="1" a="1"/>
  <c r="AE62" i="2" s="1"/>
  <c r="Z62" i="2"/>
  <c r="X62" i="2"/>
  <c r="Y62" i="2" s="1"/>
  <c r="Q62" i="2"/>
  <c r="R62" i="2" s="1"/>
  <c r="O62" i="2"/>
  <c r="AC61" i="2"/>
  <c r="AD61" i="2" s="1"/>
  <c r="Z61" i="2"/>
  <c r="X61" i="2"/>
  <c r="Y61" i="2" s="1"/>
  <c r="Q61" i="2"/>
  <c r="R61" i="2" s="1"/>
  <c r="O61" i="2"/>
  <c r="AC60" i="2"/>
  <c r="AD60" i="2" s="1"/>
  <c r="Z60" i="2"/>
  <c r="X60" i="2"/>
  <c r="Y60" i="2" s="1"/>
  <c r="Q60" i="2"/>
  <c r="R60" i="2" s="1"/>
  <c r="O60" i="2"/>
  <c r="AE59" i="2" a="1"/>
  <c r="AE59" i="2" s="1"/>
  <c r="AC59" i="2"/>
  <c r="AD59" i="2" s="1"/>
  <c r="Z59" i="2"/>
  <c r="X59" i="2"/>
  <c r="Y59" i="2" s="1"/>
  <c r="Q59" i="2"/>
  <c r="R59" i="2" s="1"/>
  <c r="O59" i="2"/>
  <c r="AC58" i="2"/>
  <c r="AE58" i="2" s="1" a="1"/>
  <c r="AE58" i="2" s="1"/>
  <c r="Z58" i="2"/>
  <c r="X58" i="2"/>
  <c r="Y58" i="2" s="1"/>
  <c r="Q58" i="2"/>
  <c r="R58" i="2" s="1"/>
  <c r="O58" i="2"/>
  <c r="AC57" i="2"/>
  <c r="AE57" i="2" s="1" a="1"/>
  <c r="AE57" i="2" s="1"/>
  <c r="Z57" i="2"/>
  <c r="X57" i="2"/>
  <c r="Y57" i="2" s="1"/>
  <c r="Q57" i="2"/>
  <c r="R57" i="2" s="1"/>
  <c r="O57" i="2"/>
  <c r="AC56" i="2"/>
  <c r="AE56" i="2" s="1" a="1"/>
  <c r="AE56" i="2" s="1"/>
  <c r="Z56" i="2"/>
  <c r="X56" i="2"/>
  <c r="Y56" i="2" s="1"/>
  <c r="Q56" i="2"/>
  <c r="R56" i="2" s="1"/>
  <c r="O56" i="2"/>
  <c r="AC55" i="2"/>
  <c r="AD55" i="2" s="1"/>
  <c r="Z55" i="2"/>
  <c r="X55" i="2"/>
  <c r="Y55" i="2" s="1"/>
  <c r="R55" i="2"/>
  <c r="Q55" i="2"/>
  <c r="O55" i="2"/>
  <c r="AC54" i="2"/>
  <c r="AE54" i="2" s="1" a="1"/>
  <c r="AE54" i="2" s="1"/>
  <c r="Z54" i="2"/>
  <c r="X54" i="2"/>
  <c r="Y54" i="2" s="1"/>
  <c r="Q54" i="2"/>
  <c r="R54" i="2" s="1"/>
  <c r="O54" i="2"/>
  <c r="AC53" i="2"/>
  <c r="AD53" i="2" s="1"/>
  <c r="Z53" i="2"/>
  <c r="X53" i="2"/>
  <c r="Y53" i="2" s="1"/>
  <c r="R53" i="2"/>
  <c r="Q53" i="2"/>
  <c r="O53" i="2"/>
  <c r="AC52" i="2"/>
  <c r="AD52" i="2" s="1"/>
  <c r="Z52" i="2"/>
  <c r="X52" i="2"/>
  <c r="Y52" i="2" s="1"/>
  <c r="Q52" i="2"/>
  <c r="R52" i="2" s="1"/>
  <c r="O52" i="2"/>
  <c r="AE51" i="2" a="1"/>
  <c r="AE51" i="2" s="1"/>
  <c r="AC51" i="2"/>
  <c r="AD51" i="2" s="1"/>
  <c r="Z51" i="2"/>
  <c r="X51" i="2"/>
  <c r="Y51" i="2" s="1"/>
  <c r="Q51" i="2"/>
  <c r="R51" i="2" s="1"/>
  <c r="O51" i="2"/>
  <c r="AC50" i="2"/>
  <c r="AE50" i="2" s="1" a="1"/>
  <c r="AE50" i="2" s="1"/>
  <c r="Z50" i="2"/>
  <c r="X50" i="2"/>
  <c r="Y50" i="2" s="1"/>
  <c r="Q50" i="2"/>
  <c r="R50" i="2" s="1"/>
  <c r="O50" i="2"/>
  <c r="AC49" i="2"/>
  <c r="AE49" i="2" s="1" a="1"/>
  <c r="AE49" i="2" s="1"/>
  <c r="Z49" i="2"/>
  <c r="X49" i="2"/>
  <c r="Y49" i="2" s="1"/>
  <c r="Q49" i="2"/>
  <c r="R49" i="2" s="1"/>
  <c r="O49" i="2"/>
  <c r="AC48" i="2"/>
  <c r="AE48" i="2" s="1" a="1"/>
  <c r="AE48" i="2" s="1"/>
  <c r="Z48" i="2"/>
  <c r="Y48" i="2"/>
  <c r="X48" i="2"/>
  <c r="Q48" i="2"/>
  <c r="R48" i="2" s="1"/>
  <c r="O48" i="2"/>
  <c r="AC47" i="2"/>
  <c r="AD47" i="2" s="1"/>
  <c r="Z47" i="2"/>
  <c r="X47" i="2"/>
  <c r="Y47" i="2" s="1"/>
  <c r="Q47" i="2"/>
  <c r="R47" i="2" s="1"/>
  <c r="O47" i="2"/>
  <c r="AC46" i="2"/>
  <c r="AE46" i="2" s="1" a="1"/>
  <c r="AE46" i="2" s="1"/>
  <c r="Z46" i="2"/>
  <c r="X46" i="2"/>
  <c r="Y46" i="2" s="1"/>
  <c r="Q46" i="2"/>
  <c r="R46" i="2" s="1"/>
  <c r="O46" i="2"/>
  <c r="AC45" i="2"/>
  <c r="AD45" i="2" s="1"/>
  <c r="Z45" i="2"/>
  <c r="X45" i="2"/>
  <c r="Y45" i="2" s="1"/>
  <c r="Q45" i="2"/>
  <c r="R45" i="2" s="1"/>
  <c r="O45" i="2"/>
  <c r="AC44" i="2"/>
  <c r="AD44" i="2" s="1"/>
  <c r="Z44" i="2"/>
  <c r="X44" i="2"/>
  <c r="Y44" i="2" s="1"/>
  <c r="Q44" i="2"/>
  <c r="R44" i="2" s="1"/>
  <c r="O44" i="2"/>
  <c r="AC43" i="2"/>
  <c r="AD43" i="2" s="1"/>
  <c r="Z43" i="2"/>
  <c r="X43" i="2"/>
  <c r="Y43" i="2" s="1"/>
  <c r="Q43" i="2"/>
  <c r="R43" i="2" s="1"/>
  <c r="O43" i="2"/>
  <c r="AC42" i="2"/>
  <c r="AE42" i="2" s="1" a="1"/>
  <c r="AE42" i="2" s="1"/>
  <c r="Z42" i="2"/>
  <c r="X42" i="2"/>
  <c r="Y42" i="2" s="1"/>
  <c r="Q42" i="2"/>
  <c r="R42" i="2" s="1"/>
  <c r="O42" i="2"/>
  <c r="AC41" i="2"/>
  <c r="AE41" i="2" s="1" a="1"/>
  <c r="AE41" i="2" s="1"/>
  <c r="Z41" i="2"/>
  <c r="X41" i="2"/>
  <c r="Y41" i="2" s="1"/>
  <c r="R41" i="2"/>
  <c r="Q41" i="2"/>
  <c r="O41" i="2"/>
  <c r="AC40" i="2"/>
  <c r="AE40" i="2" s="1" a="1"/>
  <c r="AE40" i="2" s="1"/>
  <c r="Z40" i="2"/>
  <c r="X40" i="2"/>
  <c r="Y40" i="2" s="1"/>
  <c r="R40" i="2"/>
  <c r="Q40" i="2"/>
  <c r="O40" i="2"/>
  <c r="AC39" i="2"/>
  <c r="AD39" i="2" s="1"/>
  <c r="Z39" i="2"/>
  <c r="X39" i="2"/>
  <c r="Y39" i="2" s="1"/>
  <c r="Q39" i="2"/>
  <c r="R39" i="2" s="1"/>
  <c r="O39" i="2"/>
  <c r="AC38" i="2"/>
  <c r="AE38" i="2" s="1" a="1"/>
  <c r="AE38" i="2" s="1"/>
  <c r="Z38" i="2"/>
  <c r="X38" i="2"/>
  <c r="Y38" i="2" s="1"/>
  <c r="Q38" i="2"/>
  <c r="R38" i="2" s="1"/>
  <c r="O38" i="2"/>
  <c r="AC37" i="2"/>
  <c r="AD37" i="2" s="1"/>
  <c r="Z37" i="2"/>
  <c r="X37" i="2"/>
  <c r="Y37" i="2" s="1"/>
  <c r="Q37" i="2"/>
  <c r="R37" i="2" s="1"/>
  <c r="O37" i="2"/>
  <c r="AC36" i="2"/>
  <c r="AD36" i="2" s="1"/>
  <c r="Z36" i="2"/>
  <c r="X36" i="2"/>
  <c r="Y36" i="2" s="1"/>
  <c r="Q36" i="2"/>
  <c r="R36" i="2" s="1"/>
  <c r="O36" i="2"/>
  <c r="AE35" i="2" a="1"/>
  <c r="AE35" i="2" s="1"/>
  <c r="AC35" i="2"/>
  <c r="AD35" i="2" s="1"/>
  <c r="Z35" i="2"/>
  <c r="X35" i="2"/>
  <c r="Y35" i="2" s="1"/>
  <c r="Q35" i="2"/>
  <c r="R35" i="2" s="1"/>
  <c r="O35" i="2"/>
  <c r="AC34" i="2"/>
  <c r="AE34" i="2" s="1" a="1"/>
  <c r="AE34" i="2" s="1"/>
  <c r="Z34" i="2"/>
  <c r="Y34" i="2"/>
  <c r="X34" i="2"/>
  <c r="Q34" i="2"/>
  <c r="R34" i="2" s="1"/>
  <c r="O34" i="2"/>
  <c r="AC33" i="2"/>
  <c r="AE33" i="2" s="1" a="1"/>
  <c r="AE33" i="2" s="1"/>
  <c r="Z33" i="2"/>
  <c r="X33" i="2"/>
  <c r="Y33" i="2" s="1"/>
  <c r="R33" i="2"/>
  <c r="Q33" i="2"/>
  <c r="O33" i="2"/>
  <c r="AC32" i="2"/>
  <c r="AE32" i="2" s="1" a="1"/>
  <c r="AE32" i="2" s="1"/>
  <c r="Z32" i="2"/>
  <c r="X32" i="2"/>
  <c r="Y32" i="2" s="1"/>
  <c r="R32" i="2"/>
  <c r="Q32" i="2"/>
  <c r="O32" i="2"/>
  <c r="AC31" i="2"/>
  <c r="AD31" i="2" s="1"/>
  <c r="Z31" i="2"/>
  <c r="X31" i="2"/>
  <c r="Y31" i="2" s="1"/>
  <c r="Q31" i="2"/>
  <c r="R31" i="2" s="1"/>
  <c r="O31" i="2"/>
  <c r="AC30" i="2"/>
  <c r="AE30" i="2" s="1" a="1"/>
  <c r="AE30" i="2" s="1"/>
  <c r="Z30" i="2"/>
  <c r="X30" i="2"/>
  <c r="Y30" i="2" s="1"/>
  <c r="R30" i="2"/>
  <c r="Q30" i="2"/>
  <c r="O30" i="2"/>
  <c r="AE29" i="2" a="1"/>
  <c r="AE29" i="2" s="1"/>
  <c r="AC29" i="2"/>
  <c r="AD29" i="2" s="1"/>
  <c r="Z29" i="2"/>
  <c r="X29" i="2"/>
  <c r="Y29" i="2" s="1"/>
  <c r="Q29" i="2"/>
  <c r="R29" i="2" s="1"/>
  <c r="O29" i="2"/>
  <c r="AC28" i="2"/>
  <c r="AD28" i="2" s="1"/>
  <c r="Z28" i="2"/>
  <c r="X28" i="2"/>
  <c r="Y28" i="2" s="1"/>
  <c r="R28" i="2"/>
  <c r="Q28" i="2"/>
  <c r="O28" i="2"/>
  <c r="AE27" i="2" a="1"/>
  <c r="AE27" i="2" s="1"/>
  <c r="AC27" i="2"/>
  <c r="AD27" i="2" s="1"/>
  <c r="Z27" i="2"/>
  <c r="X27" i="2"/>
  <c r="Y27" i="2" s="1"/>
  <c r="Q27" i="2"/>
  <c r="R27" i="2" s="1"/>
  <c r="O27" i="2"/>
  <c r="AC26" i="2"/>
  <c r="AE26" i="2" s="1" a="1"/>
  <c r="AE26" i="2" s="1"/>
  <c r="Z26" i="2"/>
  <c r="X26" i="2"/>
  <c r="Y26" i="2" s="1"/>
  <c r="Q26" i="2"/>
  <c r="R26" i="2" s="1"/>
  <c r="O26" i="2"/>
  <c r="AC25" i="2"/>
  <c r="AE25" i="2" s="1" a="1"/>
  <c r="AE25" i="2" s="1"/>
  <c r="Z25" i="2"/>
  <c r="X25" i="2"/>
  <c r="Y25" i="2" s="1"/>
  <c r="R25" i="2"/>
  <c r="Q25" i="2"/>
  <c r="O25" i="2"/>
  <c r="AC24" i="2"/>
  <c r="AE24" i="2" s="1" a="1"/>
  <c r="AE24" i="2" s="1"/>
  <c r="Z24" i="2"/>
  <c r="X24" i="2"/>
  <c r="Y24" i="2" s="1"/>
  <c r="Q24" i="2"/>
  <c r="R24" i="2" s="1"/>
  <c r="O24" i="2"/>
  <c r="AC23" i="2"/>
  <c r="AD23" i="2" s="1"/>
  <c r="Z23" i="2"/>
  <c r="X23" i="2"/>
  <c r="Y23" i="2" s="1"/>
  <c r="Q23" i="2"/>
  <c r="R23" i="2" s="1"/>
  <c r="O23" i="2"/>
  <c r="AC22" i="2"/>
  <c r="AE22" i="2" s="1" a="1"/>
  <c r="AE22" i="2" s="1"/>
  <c r="Z22" i="2"/>
  <c r="X22" i="2"/>
  <c r="Y22" i="2" s="1"/>
  <c r="R22" i="2"/>
  <c r="Q22" i="2"/>
  <c r="O22" i="2"/>
  <c r="AC21" i="2"/>
  <c r="AD21" i="2" s="1"/>
  <c r="Z21" i="2"/>
  <c r="X21" i="2"/>
  <c r="Y21" i="2" s="1"/>
  <c r="R21" i="2"/>
  <c r="Q21" i="2"/>
  <c r="O21" i="2"/>
  <c r="AC20" i="2"/>
  <c r="AD20" i="2" s="1"/>
  <c r="Z20" i="2"/>
  <c r="X20" i="2"/>
  <c r="Y20" i="2" s="1"/>
  <c r="R20" i="2"/>
  <c r="Q20" i="2"/>
  <c r="O20" i="2"/>
  <c r="AC19" i="2"/>
  <c r="AD19" i="2" s="1"/>
  <c r="Z19" i="2"/>
  <c r="X19" i="2"/>
  <c r="Y19" i="2" s="1"/>
  <c r="R19" i="2"/>
  <c r="Q19" i="2"/>
  <c r="O19" i="2"/>
  <c r="AC18" i="2"/>
  <c r="AE18" i="2" s="1" a="1"/>
  <c r="AE18" i="2" s="1"/>
  <c r="Z18" i="2"/>
  <c r="X18" i="2"/>
  <c r="Y18" i="2" s="1"/>
  <c r="Q18" i="2"/>
  <c r="R18" i="2" s="1"/>
  <c r="O18" i="2"/>
  <c r="AC17" i="2"/>
  <c r="AE17" i="2" s="1" a="1"/>
  <c r="AE17" i="2" s="1"/>
  <c r="Z17" i="2"/>
  <c r="X17" i="2"/>
  <c r="Y17" i="2" s="1"/>
  <c r="Q17" i="2"/>
  <c r="R17" i="2" s="1"/>
  <c r="O17" i="2"/>
  <c r="AC16" i="2"/>
  <c r="AE16" i="2" s="1" a="1"/>
  <c r="AE16" i="2" s="1"/>
  <c r="Z16" i="2"/>
  <c r="X16" i="2"/>
  <c r="Y16" i="2" s="1"/>
  <c r="Q16" i="2"/>
  <c r="R16" i="2" s="1"/>
  <c r="O16" i="2"/>
  <c r="AC15" i="2"/>
  <c r="AD15" i="2" s="1"/>
  <c r="Z15" i="2"/>
  <c r="X15" i="2"/>
  <c r="Y15" i="2" s="1"/>
  <c r="Q15" i="2"/>
  <c r="R15" i="2" s="1"/>
  <c r="O15" i="2"/>
  <c r="B15" i="2"/>
  <c r="AC14" i="2"/>
  <c r="AE14" i="2" s="1" a="1"/>
  <c r="AE14" i="2" s="1"/>
  <c r="Z14" i="2"/>
  <c r="X14" i="2"/>
  <c r="Y14" i="2" s="1"/>
  <c r="Q14" i="2"/>
  <c r="R14" i="2" s="1"/>
  <c r="O14" i="2"/>
  <c r="B14" i="2"/>
  <c r="AC13" i="2"/>
  <c r="AE13" i="2" s="1" a="1"/>
  <c r="AE13" i="2" s="1"/>
  <c r="Z13" i="2"/>
  <c r="X13" i="2"/>
  <c r="Y13" i="2" s="1"/>
  <c r="R13" i="2"/>
  <c r="Q13" i="2"/>
  <c r="O13" i="2"/>
  <c r="B13" i="2"/>
  <c r="AC12" i="2"/>
  <c r="AE12" i="2" s="1" a="1"/>
  <c r="AE12" i="2" s="1"/>
  <c r="Z12" i="2"/>
  <c r="X12" i="2"/>
  <c r="Y12" i="2" s="1"/>
  <c r="Q12" i="2"/>
  <c r="R12" i="2" s="1"/>
  <c r="O12" i="2"/>
  <c r="B12" i="2"/>
  <c r="AC11" i="2"/>
  <c r="AE11" i="2" s="1" a="1"/>
  <c r="AE11" i="2" s="1"/>
  <c r="Z11" i="2"/>
  <c r="X11" i="2"/>
  <c r="Y11" i="2" s="1"/>
  <c r="Q11" i="2"/>
  <c r="R11" i="2" s="1"/>
  <c r="O11" i="2"/>
  <c r="B11" i="2"/>
  <c r="AD10" i="2"/>
  <c r="AC10" i="2"/>
  <c r="AE10" i="2" s="1" a="1"/>
  <c r="AE10" i="2" s="1"/>
  <c r="Z10" i="2"/>
  <c r="X10" i="2"/>
  <c r="Y10" i="2" s="1"/>
  <c r="Q10" i="2"/>
  <c r="R10" i="2" s="1"/>
  <c r="O10" i="2"/>
  <c r="B10" i="2"/>
  <c r="BA9" i="2"/>
  <c r="AC9" i="2"/>
  <c r="AE9" i="2" s="1" a="1"/>
  <c r="AE9" i="2" s="1"/>
  <c r="Z9" i="2"/>
  <c r="X9" i="2"/>
  <c r="Y9" i="2" s="1"/>
  <c r="Q9" i="2"/>
  <c r="R9" i="2" s="1"/>
  <c r="O9" i="2"/>
  <c r="B9" i="2"/>
  <c r="BA8" i="2"/>
  <c r="AC8" i="2"/>
  <c r="AE8" i="2" s="1" a="1"/>
  <c r="AE8" i="2" s="1"/>
  <c r="Z8" i="2"/>
  <c r="X8" i="2"/>
  <c r="Y8" i="2" s="1"/>
  <c r="Q8" i="2"/>
  <c r="R8" i="2" s="1"/>
  <c r="O8" i="2"/>
  <c r="B8" i="2"/>
  <c r="BA7" i="2"/>
  <c r="AC7" i="2"/>
  <c r="AD7" i="2" s="1"/>
  <c r="Z7" i="2"/>
  <c r="X7" i="2"/>
  <c r="Y7" i="2" s="1"/>
  <c r="Q7" i="2"/>
  <c r="R7" i="2" s="1"/>
  <c r="O7" i="2"/>
  <c r="B7" i="2"/>
  <c r="BA6" i="2"/>
  <c r="AC6" i="2"/>
  <c r="AE6" i="2" s="1" a="1"/>
  <c r="AE6" i="2" s="1"/>
  <c r="Z6" i="2"/>
  <c r="X6" i="2"/>
  <c r="Y6" i="2" s="1"/>
  <c r="Q6" i="2"/>
  <c r="R6" i="2" s="1"/>
  <c r="O6" i="2"/>
  <c r="BA5" i="2"/>
  <c r="AD5" i="2"/>
  <c r="AC5" i="2"/>
  <c r="AE5" i="2" s="1" a="1"/>
  <c r="AE5" i="2" s="1"/>
  <c r="Z5" i="2"/>
  <c r="X5" i="2"/>
  <c r="Y5" i="2" s="1"/>
  <c r="Q5" i="2"/>
  <c r="R5" i="2" s="1"/>
  <c r="O5" i="2"/>
  <c r="BA4" i="2"/>
  <c r="AC4" i="2"/>
  <c r="AE4" i="2" s="1" a="1"/>
  <c r="AE4" i="2" s="1"/>
  <c r="Z4" i="2"/>
  <c r="X4" i="2"/>
  <c r="Y4" i="2" s="1"/>
  <c r="Q4" i="2"/>
  <c r="R4" i="2" s="1"/>
  <c r="O4" i="2"/>
  <c r="BA3" i="2"/>
  <c r="AC3" i="2"/>
  <c r="AE3" i="2" s="1" a="1"/>
  <c r="AE3" i="2" s="1"/>
  <c r="Z3" i="2"/>
  <c r="X3" i="2"/>
  <c r="Y3" i="2" s="1"/>
  <c r="Q3" i="2"/>
  <c r="R3" i="2" s="1"/>
  <c r="O3" i="2"/>
  <c r="BA2" i="2"/>
  <c r="AC2" i="2"/>
  <c r="AE2" i="2" s="1" a="1"/>
  <c r="AE2" i="2" s="1"/>
  <c r="Z2" i="2"/>
  <c r="X2" i="2"/>
  <c r="Y2" i="2" s="1"/>
  <c r="Q2" i="2"/>
  <c r="R2" i="2" s="1"/>
  <c r="O2" i="2"/>
  <c r="B2" i="2"/>
  <c r="AE155" i="2" l="1" a="1"/>
  <c r="AE155" i="2" s="1"/>
  <c r="AE205" i="2" a="1"/>
  <c r="AE205" i="2" s="1"/>
  <c r="AE92" i="2" a="1"/>
  <c r="AE92" i="2" s="1"/>
  <c r="AE147" i="2" a="1"/>
  <c r="AE147" i="2" s="1"/>
  <c r="AE189" i="2" a="1"/>
  <c r="AE189" i="2" s="1"/>
  <c r="AE197" i="2" a="1"/>
  <c r="AE197" i="2" s="1"/>
  <c r="AE7" i="2" a="1"/>
  <c r="AE7" i="2" s="1"/>
  <c r="AE19" i="2" a="1"/>
  <c r="AE19" i="2" s="1"/>
  <c r="AE61" i="2" a="1"/>
  <c r="AE61" i="2" s="1"/>
  <c r="AE187" i="2" a="1"/>
  <c r="AE187" i="2" s="1"/>
  <c r="AE21" i="2" a="1"/>
  <c r="AE21" i="2" s="1"/>
  <c r="AE195" i="2" a="1"/>
  <c r="AE195" i="2" s="1"/>
  <c r="AE211" i="2" a="1"/>
  <c r="AE211" i="2" s="1"/>
  <c r="AE53" i="2" a="1"/>
  <c r="AE53" i="2" s="1"/>
  <c r="AE37" i="2" a="1"/>
  <c r="AE37" i="2" s="1"/>
  <c r="AE52" i="2" a="1"/>
  <c r="AE52" i="2" s="1"/>
  <c r="AD3" i="2"/>
  <c r="AE20" i="2" a="1"/>
  <c r="AE20" i="2" s="1"/>
  <c r="AE93" i="2" a="1"/>
  <c r="AE93" i="2" s="1"/>
  <c r="AD6" i="2"/>
  <c r="AE165" i="2" a="1"/>
  <c r="AE165" i="2" s="1"/>
  <c r="AE212" i="2" a="1"/>
  <c r="AE212" i="2" s="1"/>
  <c r="AE28" i="2" a="1"/>
  <c r="AE28" i="2" s="1"/>
  <c r="AE115" i="2" a="1"/>
  <c r="AE115" i="2" s="1"/>
  <c r="AE149" i="2" a="1"/>
  <c r="AE149" i="2" s="1"/>
  <c r="AE157" i="2" a="1"/>
  <c r="AE157" i="2" s="1"/>
  <c r="AD2" i="2"/>
  <c r="AD4" i="2"/>
  <c r="AD8" i="2"/>
  <c r="AD14" i="2"/>
  <c r="AE44" i="2" a="1"/>
  <c r="AE44" i="2" s="1"/>
  <c r="AE107" i="2" a="1"/>
  <c r="AE107" i="2" s="1"/>
  <c r="AE109" i="2" a="1"/>
  <c r="AE109" i="2" s="1"/>
  <c r="AE172" i="2" a="1"/>
  <c r="AE172" i="2" s="1"/>
  <c r="AD12" i="2"/>
  <c r="AE68" i="2" a="1"/>
  <c r="AE68" i="2" s="1"/>
  <c r="AE131" i="2" a="1"/>
  <c r="AE131" i="2" s="1"/>
  <c r="AE133" i="2" a="1"/>
  <c r="AE133" i="2" s="1"/>
  <c r="AE196" i="2" a="1"/>
  <c r="AE196" i="2" s="1"/>
  <c r="B3" i="2"/>
  <c r="AE116" i="2" a="1"/>
  <c r="AE116" i="2" s="1"/>
  <c r="AE75" i="2" a="1"/>
  <c r="AE75" i="2" s="1"/>
  <c r="AE77" i="2" a="1"/>
  <c r="AE77" i="2" s="1"/>
  <c r="AE140" i="2" a="1"/>
  <c r="AE140" i="2" s="1"/>
  <c r="AE36" i="2" a="1"/>
  <c r="AE36" i="2" s="1"/>
  <c r="AE99" i="2" a="1"/>
  <c r="AE99" i="2" s="1"/>
  <c r="AE101" i="2" a="1"/>
  <c r="AE101" i="2" s="1"/>
  <c r="AE164" i="2" a="1"/>
  <c r="AE164" i="2" s="1"/>
  <c r="AE60" i="2" a="1"/>
  <c r="AE60" i="2" s="1"/>
  <c r="AE123" i="2" a="1"/>
  <c r="AE123" i="2" s="1"/>
  <c r="AE125" i="2" a="1"/>
  <c r="AE125" i="2" s="1"/>
  <c r="AE188" i="2" a="1"/>
  <c r="AE188" i="2" s="1"/>
  <c r="AD9" i="2"/>
  <c r="AE43" i="2" a="1"/>
  <c r="AE43" i="2" s="1"/>
  <c r="AE45" i="2" a="1"/>
  <c r="AE45" i="2" s="1"/>
  <c r="AE108" i="2" a="1"/>
  <c r="AE108" i="2" s="1"/>
  <c r="AE171" i="2" a="1"/>
  <c r="AE171" i="2" s="1"/>
  <c r="AE173" i="2" a="1"/>
  <c r="AE173" i="2" s="1"/>
  <c r="AE67" i="2" a="1"/>
  <c r="AE67" i="2" s="1"/>
  <c r="AE69" i="2" a="1"/>
  <c r="AE69" i="2" s="1"/>
  <c r="AE132" i="2" a="1"/>
  <c r="AE132" i="2" s="1"/>
  <c r="AE156" i="2" a="1"/>
  <c r="AE156" i="2" s="1"/>
  <c r="AE76" i="2" a="1"/>
  <c r="AE76" i="2" s="1"/>
  <c r="AE139" i="2" a="1"/>
  <c r="AE139" i="2" s="1"/>
  <c r="AE141" i="2" a="1"/>
  <c r="AE141" i="2" s="1"/>
  <c r="AE204" i="2" a="1"/>
  <c r="AE204" i="2" s="1"/>
  <c r="AE213" i="2" a="1"/>
  <c r="AE213" i="2" s="1"/>
  <c r="B4" i="2"/>
  <c r="B5" i="2"/>
  <c r="B6" i="2"/>
  <c r="AE15" i="2" a="1"/>
  <c r="AE15" i="2" s="1"/>
  <c r="AE23" i="2" a="1"/>
  <c r="AE23" i="2" s="1"/>
  <c r="AE31" i="2" a="1"/>
  <c r="AE31" i="2" s="1"/>
  <c r="AE39" i="2" a="1"/>
  <c r="AE39" i="2" s="1"/>
  <c r="AE47" i="2" a="1"/>
  <c r="AE47" i="2" s="1"/>
  <c r="AE55" i="2" a="1"/>
  <c r="AE55" i="2" s="1"/>
  <c r="AE63" i="2" a="1"/>
  <c r="AE63" i="2" s="1"/>
  <c r="AE71" i="2" a="1"/>
  <c r="AE71" i="2" s="1"/>
  <c r="AE79" i="2" a="1"/>
  <c r="AE79" i="2" s="1"/>
  <c r="AE87" i="2" a="1"/>
  <c r="AE87" i="2" s="1"/>
  <c r="AE95" i="2" a="1"/>
  <c r="AE95" i="2" s="1"/>
  <c r="AE103" i="2" a="1"/>
  <c r="AE103" i="2" s="1"/>
  <c r="AE111" i="2" a="1"/>
  <c r="AE111" i="2" s="1"/>
  <c r="AE119" i="2" a="1"/>
  <c r="AE119" i="2" s="1"/>
  <c r="AE127" i="2" a="1"/>
  <c r="AE127" i="2" s="1"/>
  <c r="AE135" i="2" a="1"/>
  <c r="AE135" i="2" s="1"/>
  <c r="AE143" i="2" a="1"/>
  <c r="AE143" i="2" s="1"/>
  <c r="AE151" i="2" a="1"/>
  <c r="AE151" i="2" s="1"/>
  <c r="AE159" i="2" a="1"/>
  <c r="AE159" i="2" s="1"/>
  <c r="AE167" i="2" a="1"/>
  <c r="AE167" i="2" s="1"/>
  <c r="AE175" i="2" a="1"/>
  <c r="AE175" i="2" s="1"/>
  <c r="AE183" i="2" a="1"/>
  <c r="AE183" i="2" s="1"/>
  <c r="AE191" i="2" a="1"/>
  <c r="AE191" i="2" s="1"/>
  <c r="AE199" i="2" a="1"/>
  <c r="AE199" i="2" s="1"/>
  <c r="AE207" i="2" a="1"/>
  <c r="AE207" i="2" s="1"/>
  <c r="AE215" i="2" a="1"/>
  <c r="AE215" i="2" s="1"/>
  <c r="AD11" i="2"/>
  <c r="AD17" i="2"/>
  <c r="AD25" i="2"/>
  <c r="AD33" i="2"/>
  <c r="AD41" i="2"/>
  <c r="AD49" i="2"/>
  <c r="AD57" i="2"/>
  <c r="AD65" i="2"/>
  <c r="AD73" i="2"/>
  <c r="AD81" i="2"/>
  <c r="AD89" i="2"/>
  <c r="AD97" i="2"/>
  <c r="AD105" i="2"/>
  <c r="AD113" i="2"/>
  <c r="AD121" i="2"/>
  <c r="AD129" i="2"/>
  <c r="AD137" i="2"/>
  <c r="AD145" i="2"/>
  <c r="AD153" i="2"/>
  <c r="AD161" i="2"/>
  <c r="AD169" i="2"/>
  <c r="AD177" i="2"/>
  <c r="AD185" i="2"/>
  <c r="AD193" i="2"/>
  <c r="AD201" i="2"/>
  <c r="AD209" i="2"/>
  <c r="AD217" i="2"/>
  <c r="AD22" i="2"/>
  <c r="AD30" i="2"/>
  <c r="AD38" i="2"/>
  <c r="AD46" i="2"/>
  <c r="AD54" i="2"/>
  <c r="AD62" i="2"/>
  <c r="AD70" i="2"/>
  <c r="AD78" i="2"/>
  <c r="AD86" i="2"/>
  <c r="AD94" i="2"/>
  <c r="AD102" i="2"/>
  <c r="AD110" i="2"/>
  <c r="AD118" i="2"/>
  <c r="AD126" i="2"/>
  <c r="AD134" i="2"/>
  <c r="AD142" i="2"/>
  <c r="AD150" i="2"/>
  <c r="AD158" i="2"/>
  <c r="AD166" i="2"/>
  <c r="AD174" i="2"/>
  <c r="AD182" i="2"/>
  <c r="AD190" i="2"/>
  <c r="AD198" i="2"/>
  <c r="AD206" i="2"/>
  <c r="AD214" i="2"/>
  <c r="AD13" i="2"/>
  <c r="AD16" i="2"/>
  <c r="AD24" i="2"/>
  <c r="AD32" i="2"/>
  <c r="AD40" i="2"/>
  <c r="AD48" i="2"/>
  <c r="AD56" i="2"/>
  <c r="AD64" i="2"/>
  <c r="AD72" i="2"/>
  <c r="AD80" i="2"/>
  <c r="AD88" i="2"/>
  <c r="AD96" i="2"/>
  <c r="AD104" i="2"/>
  <c r="AD112" i="2"/>
  <c r="AD120" i="2"/>
  <c r="AD128" i="2"/>
  <c r="AD136" i="2"/>
  <c r="AD144" i="2"/>
  <c r="AD152" i="2"/>
  <c r="AD160" i="2"/>
  <c r="AD168" i="2"/>
  <c r="AD176" i="2"/>
  <c r="AD184" i="2"/>
  <c r="AD192" i="2"/>
  <c r="AD200" i="2"/>
  <c r="AD208" i="2"/>
  <c r="AD216" i="2"/>
  <c r="AD18" i="2"/>
  <c r="AD26" i="2"/>
  <c r="AD34" i="2"/>
  <c r="AD42" i="2"/>
  <c r="AD50" i="2"/>
  <c r="AD58" i="2"/>
  <c r="AD66" i="2"/>
  <c r="AD74" i="2"/>
  <c r="AD82" i="2"/>
  <c r="AD90" i="2"/>
  <c r="AD98" i="2"/>
  <c r="AD106" i="2"/>
  <c r="AD114" i="2"/>
  <c r="AD122" i="2"/>
  <c r="AD130" i="2"/>
  <c r="AD138" i="2"/>
  <c r="AD146" i="2"/>
  <c r="AD154" i="2"/>
  <c r="AD162" i="2"/>
  <c r="AD170" i="2"/>
  <c r="AD178" i="2"/>
  <c r="AD186" i="2"/>
  <c r="AD194" i="2"/>
  <c r="AD202" i="2"/>
  <c r="AD210" i="2"/>
  <c r="AD2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<sst xmlns="http://schemas.openxmlformats.org/spreadsheetml/2006/main" count="4227" uniqueCount="699">
  <si>
    <t>-</t>
  </si>
  <si>
    <t>AC hot &amp; Adjusted</t>
  </si>
  <si>
    <t>Finished</t>
  </si>
  <si>
    <t>8518934/8339610</t>
  </si>
  <si>
    <t>DC4</t>
  </si>
  <si>
    <t>MMT</t>
  </si>
  <si>
    <t>AC Minor Repair</t>
  </si>
  <si>
    <t>Check A/C units. 872-5739</t>
  </si>
  <si>
    <t>DHF-DRC-MOSQ</t>
  </si>
  <si>
    <t>T&amp;I, Events &amp; Shutdowns</t>
  </si>
  <si>
    <t>M61-SB-LB6-B9113</t>
  </si>
  <si>
    <t>M61-SB-LB6-B9114</t>
  </si>
  <si>
    <t>8338499/8347701</t>
  </si>
  <si>
    <t>M61-SB-LB6-B3100</t>
  </si>
  <si>
    <t>AC Clean/PM</t>
  </si>
  <si>
    <t> </t>
  </si>
  <si>
    <t>8531016/8817913</t>
  </si>
  <si>
    <t>DWO-SB-LC6-DHARN-3420</t>
  </si>
  <si>
    <t>8339604/8917879</t>
  </si>
  <si>
    <t>AC leak &amp; Repaired</t>
  </si>
  <si>
    <t>8199305/8518681</t>
  </si>
  <si>
    <t>DHF-DHC-9135</t>
  </si>
  <si>
    <t>DHF-DAM-ADMN-FL005</t>
  </si>
  <si>
    <t>DHF-DAM-ADMN-FL004</t>
  </si>
  <si>
    <t>DHF-DAM-ADMN-FL003</t>
  </si>
  <si>
    <t>DHF-DAM-ADMN-FL002</t>
  </si>
  <si>
    <t>DHF-NTP-3305</t>
  </si>
  <si>
    <t>AC Cold &amp; Adjusted</t>
  </si>
  <si>
    <t>DHF-DAM-7013</t>
  </si>
  <si>
    <t>DC5</t>
  </si>
  <si>
    <t>DHF-DOC-RECR-FITNS</t>
  </si>
  <si>
    <t>DHF-BCH-RECR-EXBCH</t>
  </si>
  <si>
    <t>8518692/8152099</t>
  </si>
  <si>
    <t>Waiting for Material</t>
  </si>
  <si>
    <t>TO CK SPLIT TYPE A/C WATER LEAK</t>
  </si>
  <si>
    <t>DHF-DAM-ADMN</t>
  </si>
  <si>
    <t>DHF-DAM-ADMN-FL006</t>
  </si>
  <si>
    <t>DHF-OAR-3193</t>
  </si>
  <si>
    <t>Cancelled</t>
  </si>
  <si>
    <t>DHF-DAM-ADMN-FL008</t>
  </si>
  <si>
    <t>8610393/8983297</t>
  </si>
  <si>
    <t>DHF-LIP-3020</t>
  </si>
  <si>
    <t>8339610/8328688</t>
  </si>
  <si>
    <t>DHF-DOC-RECR-ALIMQ 3rd STREET MOSQUE Che</t>
  </si>
  <si>
    <t>DHF-DOC-RECR</t>
  </si>
  <si>
    <t>DC3</t>
  </si>
  <si>
    <t>DHF-DJC-MOSQ</t>
  </si>
  <si>
    <t>DHF-DHC-RECR-DHMSQ</t>
  </si>
  <si>
    <t>DHF-DOC-113F</t>
  </si>
  <si>
    <t>Check A/C units 872-5739</t>
  </si>
  <si>
    <t>DHF-DMC-F329</t>
  </si>
  <si>
    <t>DHF-DHH-9172</t>
  </si>
  <si>
    <t>DHF-DOC-112F</t>
  </si>
  <si>
    <t>DHF-SEC-0325</t>
  </si>
  <si>
    <t>DHF-DOC-2005-2005A</t>
  </si>
  <si>
    <t>DHF-WSP-2201</t>
  </si>
  <si>
    <t>M61-SB-LB6-B1450</t>
  </si>
  <si>
    <t>DHF-LIP-3119</t>
  </si>
  <si>
    <t>AC Noisy &amp; Smell</t>
  </si>
  <si>
    <t>DHF-LIP-3150</t>
  </si>
  <si>
    <t>DHH-DMC-0131</t>
  </si>
  <si>
    <t>DHF-DSC-GARD-09061</t>
  </si>
  <si>
    <t>DHF-WSP-2202</t>
  </si>
  <si>
    <t>Need to check and fix the Central A/C, i</t>
  </si>
  <si>
    <t>DHF-DHH-9180-FL002</t>
  </si>
  <si>
    <t>DHF-DHH-9156</t>
  </si>
  <si>
    <t>DHH-DSC-MILL-00019</t>
  </si>
  <si>
    <t>DHF-LIP-3118</t>
  </si>
  <si>
    <t>DHF-LIP-3169</t>
  </si>
  <si>
    <t>DHF-LIP-3060</t>
  </si>
  <si>
    <t>EXP-DHS-1966</t>
  </si>
  <si>
    <t>DHP-STP-0147-PRETE-OPERABLDG</t>
  </si>
  <si>
    <t>DHF-DSC-9020</t>
  </si>
  <si>
    <t>DHH-DMC-0130-ROOFT</t>
  </si>
  <si>
    <t>DHF-DHH-9155</t>
  </si>
  <si>
    <t>DCM</t>
  </si>
  <si>
    <t>DHF-WSP-2203</t>
  </si>
  <si>
    <t>DHF-CAS-2064-02064</t>
  </si>
  <si>
    <t>DHF-DOC-1841</t>
  </si>
  <si>
    <t>DHG-LIP-3113</t>
  </si>
  <si>
    <t>DHF-DHH-9164</t>
  </si>
  <si>
    <t>DHH-DOC-KARL-04038</t>
  </si>
  <si>
    <t>DHF-DHH-9171</t>
  </si>
  <si>
    <t>assign an HVAC technician to fix the AC</t>
  </si>
  <si>
    <t>PAH-200</t>
  </si>
  <si>
    <t>Compressor Replaced</t>
  </si>
  <si>
    <t>H75-MPD-3030</t>
  </si>
  <si>
    <t>C-0602082-794</t>
  </si>
  <si>
    <t>013-8725799</t>
  </si>
  <si>
    <t>N\A</t>
  </si>
  <si>
    <t>8337439/8236125</t>
  </si>
  <si>
    <t>check and repair the AC is not working -</t>
  </si>
  <si>
    <t>DHF-LIP-3108</t>
  </si>
  <si>
    <t>DHH-DSC-MILL-00017</t>
  </si>
  <si>
    <t>Need servicing of the Central AC, it is</t>
  </si>
  <si>
    <t>EXP-DHS-9167-ROOMS</t>
  </si>
  <si>
    <t>DHF-CAS-1780</t>
  </si>
  <si>
    <t>DHF-LIP-3134</t>
  </si>
  <si>
    <t>Adjust AC temperature at 1st floor Wing</t>
  </si>
  <si>
    <t>KSLP4000259</t>
  </si>
  <si>
    <t>1170HX1350W</t>
  </si>
  <si>
    <t>Adjust AC temperature at 7th floor (WARM</t>
  </si>
  <si>
    <t>M61-SB-LB6-B9115</t>
  </si>
  <si>
    <t>8110865/8518716</t>
  </si>
  <si>
    <t>013-8738273</t>
  </si>
  <si>
    <t xml:space="preserve">  </t>
  </si>
  <si>
    <t>39FX-780-977147SP</t>
  </si>
  <si>
    <t>AC- To conduct the PM checks of all AC r</t>
  </si>
  <si>
    <t>DHF-CAS-AR23</t>
  </si>
  <si>
    <t>AC - CHECK / REPAIR</t>
  </si>
  <si>
    <t>DHF-CAS-0038</t>
  </si>
  <si>
    <t>DHF-NDT-2280</t>
  </si>
  <si>
    <t>DHF-DAM-ADMN-BSMNT</t>
  </si>
  <si>
    <t>DHF-BCH-RECR</t>
  </si>
  <si>
    <t>DHF-DAR-1949</t>
  </si>
  <si>
    <t>On-Hold</t>
  </si>
  <si>
    <t>Not register</t>
  </si>
  <si>
    <t>AD024CCXOW2</t>
  </si>
  <si>
    <t>050000156-007/19/0001</t>
  </si>
  <si>
    <t>MAH-0506M</t>
  </si>
  <si>
    <t>Equip Serial Matched</t>
  </si>
  <si>
    <t>Equip Model Matched</t>
  </si>
  <si>
    <t>No Manpower to Attend</t>
  </si>
  <si>
    <t>BWX25CFJJNAAV</t>
  </si>
  <si>
    <t>Please check and re-adjusted AC temperat</t>
  </si>
  <si>
    <t>8872925/8610393</t>
  </si>
  <si>
    <t>DHF-DOC-RECR-3RDST-221</t>
  </si>
  <si>
    <t>Not provided</t>
  </si>
  <si>
    <t>Kindly request to check and repair A/C i</t>
  </si>
  <si>
    <t>MAH-0509M</t>
  </si>
  <si>
    <t>DHF-NTP-3300</t>
  </si>
  <si>
    <t>8917879/8339604</t>
  </si>
  <si>
    <t>4MODHF3-2F</t>
  </si>
  <si>
    <t>DHF-LIP-3161</t>
  </si>
  <si>
    <t>CYTBL0095M</t>
  </si>
  <si>
    <t>DHF-WSP-1731</t>
  </si>
  <si>
    <t>013-8761156</t>
  </si>
  <si>
    <t>AHB20CEBW</t>
  </si>
  <si>
    <t>AC - To check and repair the split type</t>
  </si>
  <si>
    <t>CLY</t>
  </si>
  <si>
    <t>FREON 410 REFRON 11.3KG, Refron</t>
  </si>
  <si>
    <t>FROM RES</t>
  </si>
  <si>
    <t>EA</t>
  </si>
  <si>
    <t>Wire Nut, #12AWG</t>
  </si>
  <si>
    <t>PAH-180</t>
  </si>
  <si>
    <t>AFLX SLEEVE INSULATION, 5/8" X 1/2" THK.</t>
  </si>
  <si>
    <t>MAH0509M</t>
  </si>
  <si>
    <t>AFLX SLEEVE INSULATION, 3/8" X 1/2" THK.</t>
  </si>
  <si>
    <t>PVC  TAPE BLACK 2" ( Insulation0</t>
  </si>
  <si>
    <t>ROL</t>
  </si>
  <si>
    <t>Copper pipe,Soft drawn,1/2"x0.0030x50Ft</t>
  </si>
  <si>
    <t>Copper pipe,Soft drawn,3/8"x0.0030x50Ft</t>
  </si>
  <si>
    <t>CASH</t>
  </si>
  <si>
    <t>BDL</t>
  </si>
  <si>
    <t>Trash Bag, Black, 50 Gal</t>
  </si>
  <si>
    <t>Rags, Cotton, White, 13 Kg/Bdl</t>
  </si>
  <si>
    <t>DZ</t>
  </si>
  <si>
    <t>HAND GLOVES ( NITRIL COATED)</t>
  </si>
  <si>
    <t>N/A</t>
  </si>
  <si>
    <t>PAC</t>
  </si>
  <si>
    <t>CAPACITOR, 60 + 5MFD, 50/60HZ, 370VAC</t>
  </si>
  <si>
    <t>KG</t>
  </si>
  <si>
    <t>Nalco, Trac-109, 25Kg/Drum</t>
  </si>
  <si>
    <t>Capacitor Round 35+5MFD,440 VAC 50/60HZ</t>
  </si>
  <si>
    <t>CPVC Pipe; 3/4", SCH 80</t>
  </si>
  <si>
    <t>Aero Tape</t>
  </si>
  <si>
    <t>Material</t>
  </si>
  <si>
    <t>SILICON,WHITE,</t>
  </si>
  <si>
    <t>REFRIGERANT FREON GAS, R22, 13.6KG</t>
  </si>
  <si>
    <t>FILTER DRIER, 5/8", I08563</t>
  </si>
  <si>
    <t>Tape, Insulation / Electrical, Green</t>
  </si>
  <si>
    <t>258-SB-LB0-DHLB0-3017</t>
  </si>
  <si>
    <t>FILTER DRIER, 1/2", I08561</t>
  </si>
  <si>
    <t>Female Terminal Lug Clip,10AWG,1PA/100PC</t>
  </si>
  <si>
    <t>THHN WIRE SIZE: 12 AWG(YELLOW GREEN EART</t>
  </si>
  <si>
    <t>BOX</t>
  </si>
  <si>
    <t xml:space="preserve"> </t>
  </si>
  <si>
    <t>WD-40</t>
  </si>
  <si>
    <t>80055506 COND MTR 1.5HP 230/380/460-60Hz</t>
  </si>
  <si>
    <t>Elbow, CPVC 90 deg 3/4" Sch80</t>
  </si>
  <si>
    <t>Coupling Pipe; CPVC, 3/4" Socket , SCH 8</t>
  </si>
  <si>
    <t>2499F28009</t>
  </si>
  <si>
    <t>DHF-DOC-1109</t>
  </si>
  <si>
    <t>Nitrogen Cylinder refill</t>
  </si>
  <si>
    <t>DHF-DSC-F365</t>
  </si>
  <si>
    <t>V-BELT; SIZE: A-74</t>
  </si>
  <si>
    <t>RUEZB0127M</t>
  </si>
  <si>
    <t>AHB25CEBW</t>
  </si>
  <si>
    <t>DHF-DOC-0840</t>
  </si>
  <si>
    <t>R-407,Feron 407C Honey Well 11.3 kg</t>
  </si>
  <si>
    <t>A/C Need to check</t>
  </si>
  <si>
    <t>Tape, Insulation / Electrical, Red</t>
  </si>
  <si>
    <t>DHF-CAS-0092</t>
  </si>
  <si>
    <t>PU FOAM</t>
  </si>
  <si>
    <t>BELT, B-54</t>
  </si>
  <si>
    <t>Tape, Insulation / Electrical, Black</t>
  </si>
  <si>
    <t>M61-SB-LB6-B3322</t>
  </si>
  <si>
    <t>DHF-DSC-7005-USMDS</t>
  </si>
  <si>
    <t>DISCONNECT SWITCH 3 POLE,600 V, 60 AMPS,</t>
  </si>
  <si>
    <t>Check and repair WINDOW AC not cooling i</t>
  </si>
  <si>
    <t>BRAZING ROD USA</t>
  </si>
  <si>
    <t>to adjust the temperature, Located in C-</t>
  </si>
  <si>
    <t>Cable Ties 200mm</t>
  </si>
  <si>
    <t>DHH-DMC-0130</t>
  </si>
  <si>
    <t>Flare Nut 3/8</t>
  </si>
  <si>
    <t>NEOPRENE VIBRATION RUBBER PAD,4"X4"X3/4"</t>
  </si>
  <si>
    <t>ABRO FSK 3"X40YDS TAPE</t>
  </si>
  <si>
    <t>EXP-DHS-4101-MECHR</t>
  </si>
  <si>
    <t>Not Available</t>
  </si>
  <si>
    <t>to adjust the temperature, Located in R-</t>
  </si>
  <si>
    <t>DHF-DSC-GARD-09062</t>
  </si>
  <si>
    <t>OS0000218</t>
  </si>
  <si>
    <t>DHF-DHC-318F-0318B</t>
  </si>
  <si>
    <t>C-0102087</t>
  </si>
  <si>
    <t>DHH-DMC-0129-FL007-726</t>
  </si>
  <si>
    <t>Check, clean &amp; rectify, AC indoor unit i</t>
  </si>
  <si>
    <t>Check and rectify the AC is Not working</t>
  </si>
  <si>
    <t>Adjust AC temperature at Room 415 (WARM)</t>
  </si>
  <si>
    <t>DHF-DOC-RECR-KINGR-2005</t>
  </si>
  <si>
    <t>DHH-DMC-0129-FL004-417</t>
  </si>
  <si>
    <t>DWO-SB-LC6-DHARN-BLDGS 3091</t>
  </si>
  <si>
    <t>AD024CCXOD</t>
  </si>
  <si>
    <t>FABRICATION BRASS BUSH 1-7/8 WITH STUFFING BOX</t>
  </si>
  <si>
    <t>1000299560 6309-2Z-C3 BEARNG BALL; 45 MM</t>
  </si>
  <si>
    <t>TERMINAL LUGS: U TYPE, SIZE: 6MM</t>
  </si>
  <si>
    <t>DHF-DHH-2205</t>
  </si>
  <si>
    <t>FADED</t>
  </si>
  <si>
    <t>THERMOSTAT GUARD BTG-UK2</t>
  </si>
  <si>
    <t>Adjust AC temperature at Room 605 (WARM)</t>
  </si>
  <si>
    <t>B055/OP BELT, VEE, NDUSTRAL: B55 '/.</t>
  </si>
  <si>
    <t>1000421404 800-572-19Â  CAPACITOR: 7.5 M</t>
  </si>
  <si>
    <t>CONTACTOR 3P,50A/24V AC,50/60H 80009700</t>
  </si>
  <si>
    <t>DHF-DOC-RECR-USMAN</t>
  </si>
  <si>
    <t>013-8728659</t>
  </si>
  <si>
    <t>BEARING 608 - 2RS FAG</t>
  </si>
  <si>
    <t>DHF-DOC-1640-00243</t>
  </si>
  <si>
    <t>FABRICATION MECHANICAL SEAL  1-7/8"</t>
  </si>
  <si>
    <t>1000343025 B74 BELT, VEE, NDUSTRAL: SNGL</t>
  </si>
  <si>
    <t>Adjust AC temperature at Conference Room</t>
  </si>
  <si>
    <t>PIPE SADDLE CLAMP, TWO HOLES, 1"</t>
  </si>
  <si>
    <t>Elbow, CPVC 90 deg 1/2" Sch80</t>
  </si>
  <si>
    <t>CPVC Pipe; 1/2", SCH 80</t>
  </si>
  <si>
    <t>39FX-570-933867SS</t>
  </si>
  <si>
    <t>Check and repair the split AC is not wor</t>
  </si>
  <si>
    <t>013-8746015</t>
  </si>
  <si>
    <t>DHF-DOC-RECR-KINGR-1012</t>
  </si>
  <si>
    <t>8872925/8983297</t>
  </si>
  <si>
    <t>Need to check and fix the floor standing</t>
  </si>
  <si>
    <t>Blade, Hacksaw, 12", STANLEY</t>
  </si>
  <si>
    <t>BATTERY 9V PANASONIC</t>
  </si>
  <si>
    <t>80064556 THERMOSTAT H/C (RAC)</t>
  </si>
  <si>
    <t>CAPACITOR 5.0 MFD</t>
  </si>
  <si>
    <t>80054697 BLWMTR 1/5 H.P,208/240-1-60, 3</t>
  </si>
  <si>
    <t>M61-SB-LB6-B9117</t>
  </si>
  <si>
    <t>Check, clean &amp; rectify, AC indoor units</t>
  </si>
  <si>
    <t>833844/8347701</t>
  </si>
  <si>
    <t>we need to check and fix A/C not working</t>
  </si>
  <si>
    <t>DHF-CAS-2064</t>
  </si>
  <si>
    <t>DHF-DAR-MCTR</t>
  </si>
  <si>
    <t>8337483/8619863</t>
  </si>
  <si>
    <t>Material (Compressor)</t>
  </si>
  <si>
    <t>M61-SB-LB6-B9131</t>
  </si>
  <si>
    <t>M61-SB-LB6-B0150</t>
  </si>
  <si>
    <t>Adjust AC temperature at 6th floor Wing</t>
  </si>
  <si>
    <t>Copper elbow 45 degreeÂ Â  size: 3/4"</t>
  </si>
  <si>
    <t>GAUGE, PRESSURE 0-200 psi</t>
  </si>
  <si>
    <t>AC - To check and repair the AC is not c</t>
  </si>
  <si>
    <t>M61-SB-LB6-B9118</t>
  </si>
  <si>
    <t>L8UC100BFA1</t>
  </si>
  <si>
    <t>80073622 CNTACT 40 AMPS 3 POLE 208/230VC</t>
  </si>
  <si>
    <t>8339610/8328654</t>
  </si>
  <si>
    <t>check and fix AC not colling in RC-01-A</t>
  </si>
  <si>
    <t>check/repair split A/C unit alum room</t>
  </si>
  <si>
    <t>The A/C window no't working bldg 9117 an</t>
  </si>
  <si>
    <t>Need DDC panel technician to identify co</t>
  </si>
  <si>
    <t>013-8720260</t>
  </si>
  <si>
    <t>DHF-OAR-3098-RM020</t>
  </si>
  <si>
    <t>TEMPGAUGE -WINTERS  3"DIAL SIZE : 3"1/2"</t>
  </si>
  <si>
    <t xml:space="preserve">     </t>
  </si>
  <si>
    <t xml:space="preserve"> MRL24CDGCIAW</t>
  </si>
  <si>
    <t>Check and fix AC is not working -</t>
  </si>
  <si>
    <t>Temperature Gauge 0 - 120 C/F, WINTERS 3</t>
  </si>
  <si>
    <t xml:space="preserve"> MHABPO462M</t>
  </si>
  <si>
    <t>MRZ24CDGCIAW</t>
  </si>
  <si>
    <t>Check and fix AC is not cooling - 876115</t>
  </si>
  <si>
    <t>TEMP GUAGE-10c to +60c14F to 140F 1/2NPT</t>
  </si>
  <si>
    <t>RRR/Check an drepair central AC is not c</t>
  </si>
  <si>
    <t>Capacitor, 20uF, Flat</t>
  </si>
  <si>
    <t>To reduce the airflow in R- 7 AC is cold</t>
  </si>
  <si>
    <t>DHF-LIP-3135</t>
  </si>
  <si>
    <t>FROM IND</t>
  </si>
  <si>
    <t>Adjust AC temperature at Room 214 (too C</t>
  </si>
  <si>
    <t>Adjust AC temperature at Room 419 (WARM)</t>
  </si>
  <si>
    <t>Adjust AC temperature at Room 378 (too C</t>
  </si>
  <si>
    <t>MAGNETIC CONTACTOR, MNX80,COIL VOLT,220V</t>
  </si>
  <si>
    <t>Adjust AC temperature at Room 588 (too C</t>
  </si>
  <si>
    <t>2nd floor around office 259 and surround</t>
  </si>
  <si>
    <t>check and repair AC compressor for the k</t>
  </si>
  <si>
    <t>Repair Split AC not working inside bathr</t>
  </si>
  <si>
    <t>SITE VISIT FOR VAV INSTALLATION AT THE (</t>
  </si>
  <si>
    <t>BALL BEARING 3309  FAG</t>
  </si>
  <si>
    <t>To rectify AC is cold in Cubical # C-B-1</t>
  </si>
  <si>
    <t>the A/C is cold at R # 200</t>
  </si>
  <si>
    <t>repair noisy diffective AC diffuser at</t>
  </si>
  <si>
    <t>Fix AC, urgent. 0599267571</t>
  </si>
  <si>
    <t>check &amp; repair AC Communication room</t>
  </si>
  <si>
    <t>DHF-DOC-4042</t>
  </si>
  <si>
    <t>Ac is not working, need urgent support.</t>
  </si>
  <si>
    <t>LWA-000608</t>
  </si>
  <si>
    <t>COPELAND COMPRESSOR CR-47,LRA-125,3PHASE</t>
  </si>
  <si>
    <t>reduce airflow at C-101J as per user's r</t>
  </si>
  <si>
    <t>AHU #4 is does not work please check</t>
  </si>
  <si>
    <t>Union, CPVC 1/2" Sch80</t>
  </si>
  <si>
    <t>repair AC is hot</t>
  </si>
  <si>
    <t>check and repiar s/c is not working - 05</t>
  </si>
  <si>
    <t>Check To fix defective A/C electrical co</t>
  </si>
  <si>
    <t>please remove and re-install AC in RC-04</t>
  </si>
  <si>
    <t>please remove and re-install AC in wing</t>
  </si>
  <si>
    <t>Package ac unit is leaking - 0538841032</t>
  </si>
  <si>
    <t>IMI202-04410</t>
  </si>
  <si>
    <t>045BM30W04143N00000B</t>
  </si>
  <si>
    <t>Check and repair AC not cooling in 2nd f</t>
  </si>
  <si>
    <t>AC - To assist in Annual Test and Inspec</t>
  </si>
  <si>
    <t>ARUN80LH3 EBF33717201 SWITCH MAGNET</t>
  </si>
  <si>
    <t>the A/C is hot at R # 138</t>
  </si>
  <si>
    <t>6600B000049 CONTACTOR GMC-40, 200-240V,</t>
  </si>
  <si>
    <t>check ac SOUTH WING BUILDING 3119 FRIST</t>
  </si>
  <si>
    <t>Need to assists in the Fire Drill at bld</t>
  </si>
  <si>
    <t>the A/C is hot at R # 232</t>
  </si>
  <si>
    <t>040690271231275/040690271231238</t>
  </si>
  <si>
    <t>Check and repair AC is not cooling - 050</t>
  </si>
  <si>
    <t>DHH-DMC-0129-FL008-817</t>
  </si>
  <si>
    <t>80035881 RELAY 2 POLE PLUG 240V/BASE</t>
  </si>
  <si>
    <t>Check and adjust AC temperature - 050345</t>
  </si>
  <si>
    <t>DHH-DMC-0130-FL006-625</t>
  </si>
  <si>
    <t>Tape, Insulation / Electrical, Blue</t>
  </si>
  <si>
    <t>800559-02-021</t>
  </si>
  <si>
    <t>check and fix/repair water pump# 3 not w</t>
  </si>
  <si>
    <t>NO A/C in R114 room R-B114-C02</t>
  </si>
  <si>
    <t>DHF-NTP-3302-FL01B-MR11B</t>
  </si>
  <si>
    <t>ALLUMINUM CLADDING ROLL (05MMX100FT)</t>
  </si>
  <si>
    <t>AC is not working Director's Office R-A1</t>
  </si>
  <si>
    <t>DHF-NTP-3302-FL01A-MR12A</t>
  </si>
  <si>
    <t>OE1015100031003</t>
  </si>
  <si>
    <t>OE1015100021001</t>
  </si>
  <si>
    <t>OE1015100041004</t>
  </si>
  <si>
    <t>To adujst AC temp (hot) in room R-217 we</t>
  </si>
  <si>
    <t>DHF-WSP-2203-FL002</t>
  </si>
  <si>
    <t>YHPZN0382M</t>
  </si>
  <si>
    <t>HRZ24CDGCIAD</t>
  </si>
  <si>
    <t>The A/C splet not working please needs c</t>
  </si>
  <si>
    <t>check the in temperature in all AHUs in</t>
  </si>
  <si>
    <t>Honey well Actuator Model=7420A, Power=2</t>
  </si>
  <si>
    <t>749510401/01</t>
  </si>
  <si>
    <t>PAHHC150C4</t>
  </si>
  <si>
    <t>HSC151-003355596</t>
  </si>
  <si>
    <t>KIZ60HCGNNBNB</t>
  </si>
  <si>
    <t>We need to clean accu unit</t>
  </si>
  <si>
    <t>V-BELT A-37</t>
  </si>
  <si>
    <t>39FD08</t>
  </si>
  <si>
    <t>to replace the defective actuator of the</t>
  </si>
  <si>
    <t>DHH-DMC-0131-FL005-517</t>
  </si>
  <si>
    <t>room number 321 A/C NOT COOLING good in</t>
  </si>
  <si>
    <t>DHF-DOC-1640-00321</t>
  </si>
  <si>
    <t>AHL1754102</t>
  </si>
  <si>
    <t>GD-35</t>
  </si>
  <si>
    <t>check the AC located at cubical C-128 at</t>
  </si>
  <si>
    <t>ROTARY COMP. 2TON PA205G2CS PA210 PA235G</t>
  </si>
  <si>
    <t>check the bad smell coming through the A</t>
  </si>
  <si>
    <t>AC COLD FRIST FLOOR  (C1-11A.)</t>
  </si>
  <si>
    <t>MJNB0137M</t>
  </si>
  <si>
    <t>REPAIR A/C AT MEN BATHROOM 318-B</t>
  </si>
  <si>
    <t>0815P47321</t>
  </si>
  <si>
    <t>38AUDA</t>
  </si>
  <si>
    <t>check AC in the basement offices is not</t>
  </si>
  <si>
    <t xml:space="preserve">BRAZING ROD </t>
  </si>
  <si>
    <t>Adjust AC temperature at Room 521 (too C</t>
  </si>
  <si>
    <t>Adjust AC temperature at Room 602 (too C</t>
  </si>
  <si>
    <t>LWA-0006002</t>
  </si>
  <si>
    <t>C9711000000</t>
  </si>
  <si>
    <t>C005SHCM</t>
  </si>
  <si>
    <t>Check and repair AC is not working - 050</t>
  </si>
  <si>
    <t>39T6XPAA--V-KHW-BD</t>
  </si>
  <si>
    <t>170600/0101/01</t>
  </si>
  <si>
    <t>PPH4640</t>
  </si>
  <si>
    <t>check AC temp at the west side classroom</t>
  </si>
  <si>
    <t>39HQM-1710176404</t>
  </si>
  <si>
    <t>Adust the AC temperature it is cold in M</t>
  </si>
  <si>
    <t>Check AC units in portable office</t>
  </si>
  <si>
    <t>258-SB-LB0-DHLB0-3270</t>
  </si>
  <si>
    <t>RYLBB0474M</t>
  </si>
  <si>
    <t>80073623 CNTACT 60 AMPS 3 POLE 24VC</t>
  </si>
  <si>
    <t>Honey Well Actuator ML7420A3055</t>
  </si>
  <si>
    <t>V BELT A-53</t>
  </si>
  <si>
    <t>390G169340126071006U6</t>
  </si>
  <si>
    <t>MDX1-VGDHNL</t>
  </si>
  <si>
    <t>check and fix/repair AC not cooling, all</t>
  </si>
  <si>
    <t>DHH-DMC-0132-FL002-200</t>
  </si>
  <si>
    <t>Replace faulty power cable of AHU-5 at D</t>
  </si>
  <si>
    <t>check and fix/repair AC not cooling, lob</t>
  </si>
  <si>
    <t>DHH-DMC-0132-FL002</t>
  </si>
  <si>
    <t>check anf fix/repair AC not working, all</t>
  </si>
  <si>
    <t>DHH-DMC-0132-FL001-100</t>
  </si>
  <si>
    <t>DHH-DMC-0132-FL001</t>
  </si>
  <si>
    <t>04SBM30W06100N00000B</t>
  </si>
  <si>
    <t>1M1202-04408</t>
  </si>
  <si>
    <t>Check and repair AC not working in 2nd f</t>
  </si>
  <si>
    <t>CAPACITOR, 25 + 5MFD, 50/60HZ, 370VAC</t>
  </si>
  <si>
    <t>KECVPOOOIM</t>
  </si>
  <si>
    <t>TW26P5B-4723DAM</t>
  </si>
  <si>
    <t>Reschedule the checking and assisting th</t>
  </si>
  <si>
    <t>FADFD</t>
  </si>
  <si>
    <t>L8UCNOBFAL</t>
  </si>
  <si>
    <t>please check and repair the spilt A/C B-</t>
  </si>
  <si>
    <t>178-SPU-0022</t>
  </si>
  <si>
    <t>YFCBV0275M</t>
  </si>
  <si>
    <t>KRC30CDSHJCD</t>
  </si>
  <si>
    <t>ac not working - 38766828</t>
  </si>
  <si>
    <t>DHF-SEC-MAIN-00008</t>
  </si>
  <si>
    <t>Rectify AC not workinga in IMAM room at</t>
  </si>
  <si>
    <t>Please check and readjusted AC temperatu</t>
  </si>
  <si>
    <t>Rectify ringing sound in AH-@ M at Mecha</t>
  </si>
  <si>
    <t>OE783/0001/002</t>
  </si>
  <si>
    <t>PPLT230</t>
  </si>
  <si>
    <t>To rectify the airflow is low at C- 3 bl</t>
  </si>
  <si>
    <t>8338499/8346701</t>
  </si>
  <si>
    <t>The A/C not work at bldg.3100</t>
  </si>
  <si>
    <t>room 419 A/C filter needs clean</t>
  </si>
  <si>
    <t>DHH-DMC-0131-FL004-419</t>
  </si>
  <si>
    <t>Fix the AC, its not cooling, very urgent</t>
  </si>
  <si>
    <t>DHH-DSC-11TH-04460</t>
  </si>
  <si>
    <t>IM0204-00756</t>
  </si>
  <si>
    <t>CLCP1809</t>
  </si>
  <si>
    <t>LRD 08 THERMAL MAGNETIC CIRCUIT BREAKER</t>
  </si>
  <si>
    <t>0S000021800370700001</t>
  </si>
  <si>
    <t>conference room # 200 is cold</t>
  </si>
  <si>
    <t>39HQM1208187359</t>
  </si>
  <si>
    <t>8518692/8917879</t>
  </si>
  <si>
    <t>AC-TO CONDUCT THE PREVENTIVE MAINTENANCE</t>
  </si>
  <si>
    <t>ROOM 115 / 220 A/C NEED TO CHECK</t>
  </si>
  <si>
    <t>MFTBD052IM</t>
  </si>
  <si>
    <t>KRCB36CDSCJCD</t>
  </si>
  <si>
    <t>Check and repair the split unit water le</t>
  </si>
  <si>
    <t>the A/C need adjust in room 103 please c</t>
  </si>
  <si>
    <t>LUUPOU480177</t>
  </si>
  <si>
    <t>SOTJS</t>
  </si>
  <si>
    <t>check and repair ac is not working - 013</t>
  </si>
  <si>
    <t>013-8747714</t>
  </si>
  <si>
    <t>CHECK &amp; REPAIR OFFSHORE HALL PACU AT 342</t>
  </si>
  <si>
    <t>OE737100041001</t>
  </si>
  <si>
    <t>PPH-95</t>
  </si>
  <si>
    <t>adjust air flow for AC at room 102</t>
  </si>
  <si>
    <t>AC HOT ALL BUILDING 3108</t>
  </si>
  <si>
    <t>To Check &amp; Fix AC ,is COLD , in Huddle R</t>
  </si>
  <si>
    <t>FLARE NUT CONNECTOR 3/8"</t>
  </si>
  <si>
    <t>KWAZP0001M</t>
  </si>
  <si>
    <t>ARX100AFHABBAAAAAA</t>
  </si>
  <si>
    <t>check and repiar a/c is not working - 87</t>
  </si>
  <si>
    <t>FLARE NUT CONNECTOR 3/4"</t>
  </si>
  <si>
    <t>KSLPRDH450004</t>
  </si>
  <si>
    <t>YMA1170HX2200</t>
  </si>
  <si>
    <t>need cooling g-90 DOB</t>
  </si>
  <si>
    <t>PIPE"C" CLAMP; SIZE: 2"</t>
  </si>
  <si>
    <t>4MODHF3-X</t>
  </si>
  <si>
    <t>check and repair/verify the leak inside</t>
  </si>
  <si>
    <t>DHH-DMC-0130-FL001-ELECRM</t>
  </si>
  <si>
    <t>the a/C is hot at C-200-D</t>
  </si>
  <si>
    <t>Central A/C not working</t>
  </si>
  <si>
    <t>LA01EW038 FAN DROP</t>
  </si>
  <si>
    <t>Ac not working in cubicle area building</t>
  </si>
  <si>
    <t>DHF-LIP-3060-3060A</t>
  </si>
  <si>
    <t>CPLZP0007M</t>
  </si>
  <si>
    <t>BY10VHSCDJFACND</t>
  </si>
  <si>
    <t>DHF-DOC-GARG-04255</t>
  </si>
  <si>
    <t>040690271231258/040690271231257</t>
  </si>
  <si>
    <t>4HODHF3</t>
  </si>
  <si>
    <t>check and repair AC is making too much n</t>
  </si>
  <si>
    <t>DHH-DMC-0129-FL002-228</t>
  </si>
  <si>
    <t>AC - To check and repair the AC is not w</t>
  </si>
  <si>
    <t>replace defective condenser fan motor ch</t>
  </si>
  <si>
    <t>013-8625216</t>
  </si>
  <si>
    <t>a/c technician to assist ALNASSAR crew f</t>
  </si>
  <si>
    <t>One chiller  ( S40-S40-E-0016-A) is not</t>
  </si>
  <si>
    <t>FUSE, 5AMPS, ATM5, 600V</t>
  </si>
  <si>
    <t>Temperature is high in the male &amp; female</t>
  </si>
  <si>
    <t>Check and fix the hole in the indoor AC</t>
  </si>
  <si>
    <t>check and fix AC is not working - 053114</t>
  </si>
  <si>
    <t>R9709260133</t>
  </si>
  <si>
    <t>8328969/8152099</t>
  </si>
  <si>
    <t>Kindly request to check and repair windo</t>
  </si>
  <si>
    <t>8531016/8328688</t>
  </si>
  <si>
    <t>Copper pipe,Soft drawn,3/4"x0.0030x50Ft</t>
  </si>
  <si>
    <t>38AK-034-S03</t>
  </si>
  <si>
    <t>AC - TO CHECK AND REPAIR AC IS NOT COOLI</t>
  </si>
  <si>
    <t>Check and lower CS Control Cemter AC tem</t>
  </si>
  <si>
    <t>Sheet, Polythene, 100 Micron, 100mÂ²/Rol</t>
  </si>
  <si>
    <t>please check all the AC at 3300, 3301, 3</t>
  </si>
  <si>
    <t>WEDGE ANCHOR, 10mm</t>
  </si>
  <si>
    <t>Saddle Clamp 1/2"</t>
  </si>
  <si>
    <t>OS000022102/2020/001</t>
  </si>
  <si>
    <t>AC is not working at wing B  global chai</t>
  </si>
  <si>
    <t>RRVBL6187M</t>
  </si>
  <si>
    <t>check and clean window AC filters - 8788</t>
  </si>
  <si>
    <t>DHH-DOC-MAPL-05187</t>
  </si>
  <si>
    <t>CURVZOOM</t>
  </si>
  <si>
    <t>PYO48HWNJJN</t>
  </si>
  <si>
    <t>TERMINAL LUGS: PIN TYPE, SIZE: 2.5MM</t>
  </si>
  <si>
    <t>TERMINAL LUGS: U TYPE, SIZE: 1.5MM</t>
  </si>
  <si>
    <t>CABLE GLANDS, W/ CLAMPS 3/4"</t>
  </si>
  <si>
    <t>Coupling, PVC, Pipe, 1/2",</t>
  </si>
  <si>
    <t>0407S00061</t>
  </si>
  <si>
    <t>50TJ-020-5315</t>
  </si>
  <si>
    <t>PVC Elbow Â½â€</t>
  </si>
  <si>
    <t>DHH-DMC-0131-FL006-619</t>
  </si>
  <si>
    <t>TERMINAL LUGS U TYPE 6MM</t>
  </si>
  <si>
    <t>Check and repair AC is not working at SE</t>
  </si>
  <si>
    <t>013-8752544</t>
  </si>
  <si>
    <t>PLASTIC BUTTERFLY FISHER FOR GYPSUM 8MM</t>
  </si>
  <si>
    <t>Check and restart all AHUs in bldg.#3305</t>
  </si>
  <si>
    <t>OS000022101/2020/001</t>
  </si>
  <si>
    <t>Check and restart all AHUs in NP3. Urgen</t>
  </si>
  <si>
    <t>DHF-NTP-3302</t>
  </si>
  <si>
    <t>PLS FISHER WT SCREW SZ:8MM D*50MM L;500P</t>
  </si>
  <si>
    <t>8610395/8983297</t>
  </si>
  <si>
    <t>Kindly request to check and restart A/C</t>
  </si>
  <si>
    <t>ac making loud noise - 0502090830</t>
  </si>
  <si>
    <t>DHH-DMC-0129-FL007-720</t>
  </si>
  <si>
    <t>HSC151-0065826</t>
  </si>
  <si>
    <t>MAZ30CCXAD</t>
  </si>
  <si>
    <t>check, clean (dusty), and repair the new</t>
  </si>
  <si>
    <t>309KAAE00152</t>
  </si>
  <si>
    <t>ARU18G55L2</t>
  </si>
  <si>
    <t>please check and fix AC it doesn"t work</t>
  </si>
  <si>
    <t>C-060666</t>
  </si>
  <si>
    <t>39FX-570-966445SP</t>
  </si>
  <si>
    <t>we need to open  the AC ROOM R12 AFTER 4</t>
  </si>
  <si>
    <t>LIQUID TIGHT FLEXIBLE METAL CONDUIT 3/4"</t>
  </si>
  <si>
    <t xml:space="preserve"> L8UC100BFA1</t>
  </si>
  <si>
    <t>Remove and re-install ACCU #18 of DHP-2/</t>
  </si>
  <si>
    <t>Remove and re-install ACCU #17 of DHP-2/</t>
  </si>
  <si>
    <t>80035594 SYSTEMIZER COMP MODEL</t>
  </si>
  <si>
    <t>Remove and re-install ACCU #24 of DHP-2/</t>
  </si>
  <si>
    <t>Check and assist the installation of ion</t>
  </si>
  <si>
    <t>309KAYPOO162</t>
  </si>
  <si>
    <t>APNVI86S5L2</t>
  </si>
  <si>
    <t>check and fix AC CD-11-A at DHP-5/9172</t>
  </si>
  <si>
    <t>SELECTOR SWITCH, 80066206</t>
  </si>
  <si>
    <t>4MODHF2-2F</t>
  </si>
  <si>
    <t>check and fix ac leaking - 0502311084</t>
  </si>
  <si>
    <t>DHH-DMC-0130-FL001-117</t>
  </si>
  <si>
    <t>To adjust Centralized AC thermostat cont</t>
  </si>
  <si>
    <t>FABRICATION</t>
  </si>
  <si>
    <t>BJAZN0002M</t>
  </si>
  <si>
    <t>CTX030FD</t>
  </si>
  <si>
    <t>To rectify AC is too cold in 1st floor,</t>
  </si>
  <si>
    <t>MECHANICAL SEAL SP 1-7/8"</t>
  </si>
  <si>
    <t>R9911020412</t>
  </si>
  <si>
    <t>AHB20CEPAAW</t>
  </si>
  <si>
    <t>AH20CFBW</t>
  </si>
  <si>
    <t>Rectify beeping sound from AHU-1 at base</t>
  </si>
  <si>
    <t>General cleaning for Return Fan RF-22 at</t>
  </si>
  <si>
    <t>Adjust AC temperature at Room 802 (WARM)</t>
  </si>
  <si>
    <t>Adjust AC temperature at Room 552 (too C</t>
  </si>
  <si>
    <t>Adjust AC temperature at Room 451 (WARM)</t>
  </si>
  <si>
    <t>FLARE NUT CONNECTOR 7/8"</t>
  </si>
  <si>
    <t>Adjust AC temperature at Room 332 (too C</t>
  </si>
  <si>
    <t>309KAZK00117</t>
  </si>
  <si>
    <t>ARNVI80S5I2</t>
  </si>
  <si>
    <t>please check AC and clean in room RA-11</t>
  </si>
  <si>
    <t>OEIOIS\0004\002</t>
  </si>
  <si>
    <t>check and rectify four a/c thermostat co</t>
  </si>
  <si>
    <t>OEIOIS-0004\002</t>
  </si>
  <si>
    <t>A/C hot at R-113 (conference room) urgen</t>
  </si>
  <si>
    <t>LPEVP0061M</t>
  </si>
  <si>
    <t>PRX040</t>
  </si>
  <si>
    <t>install thermostat cover bldg#3176</t>
  </si>
  <si>
    <t>E97-SB-LC0-B3178</t>
  </si>
  <si>
    <t>Need servicing of the split type AC in t</t>
  </si>
  <si>
    <t>DHF-DOC-RECR-KINGR-1006F</t>
  </si>
  <si>
    <t>1000339936 B64 BELT, VEE, NDUSTRAL: SNGL</t>
  </si>
  <si>
    <t>OEIOIS-0002\003</t>
  </si>
  <si>
    <t>OCQA workshop adjust temperture in Mujam</t>
  </si>
  <si>
    <t>A/C in room number 243 2nd floor buildin</t>
  </si>
  <si>
    <t>1M0204-00756</t>
  </si>
  <si>
    <t>Check and fix the AC in SBL in mujamma 1</t>
  </si>
  <si>
    <t>Check and repair AC not working</t>
  </si>
  <si>
    <t>Fix/repair condesation leak inside elect</t>
  </si>
  <si>
    <t>The Ac is not working at all a cubicle 3</t>
  </si>
  <si>
    <t>Replace AC thermostat controller to digi</t>
  </si>
  <si>
    <t>Need to provide identification tags for</t>
  </si>
  <si>
    <t>DHF-DSC-9027</t>
  </si>
  <si>
    <t>COJBL0048M</t>
  </si>
  <si>
    <t>FMX606CAHA</t>
  </si>
  <si>
    <t>A/C is hot in room 312 EQ# 4240707 &amp;EQ#</t>
  </si>
  <si>
    <t>COJBL0054M</t>
  </si>
  <si>
    <t>FMX060CAHA</t>
  </si>
  <si>
    <t>A/C is hot in room 305 EQ# 4240724 &amp; EQ#</t>
  </si>
  <si>
    <t>702 A/C WATER LEAKAGE</t>
  </si>
  <si>
    <t>DHH-DMC-0131-FL007-702</t>
  </si>
  <si>
    <t>YPL220052M</t>
  </si>
  <si>
    <t>KXC30CSI</t>
  </si>
  <si>
    <t>To clean and repaint corroded conduit cl</t>
  </si>
  <si>
    <t>DHF-LIP-3132</t>
  </si>
  <si>
    <t>Check and repair AC not cooling in wareh</t>
  </si>
  <si>
    <t>B-3176; Check A/C PACU-2</t>
  </si>
  <si>
    <t>E97-SB-LC0-B3176-AC</t>
  </si>
  <si>
    <t>8337483/8236125</t>
  </si>
  <si>
    <t>check AC unit  the P.A.C.U-2 there is wa</t>
  </si>
  <si>
    <t>check AC unit There is a smell of damp/m</t>
  </si>
  <si>
    <t>045BM30M06100N00000B</t>
  </si>
  <si>
    <t>IMI202-04408</t>
  </si>
  <si>
    <t>Check and repair AC not cooling in cente</t>
  </si>
  <si>
    <t>chek ac there is aeak chbicaal 22B</t>
  </si>
  <si>
    <t>The A/C dose not work Bldg.3100</t>
  </si>
  <si>
    <t>Please tune off A/C  Test the fire pump</t>
  </si>
  <si>
    <t>Check and repair the split unit not work</t>
  </si>
  <si>
    <t>Need to check and clean the A/C AHU unit</t>
  </si>
  <si>
    <t>HF260CSHNAW</t>
  </si>
  <si>
    <t>Request to check and repair A/C is hot i</t>
  </si>
  <si>
    <t>NGRVL0318M</t>
  </si>
  <si>
    <t>ZH818CAFF122W</t>
  </si>
  <si>
    <t>To check and repair spilt A/C in R#101.</t>
  </si>
  <si>
    <t>Kindly to Support and witness this activ</t>
  </si>
  <si>
    <t>MAH-0309M</t>
  </si>
  <si>
    <t>the A/C hot at R3 126-A</t>
  </si>
  <si>
    <t>Water leakaged from the split type AC ne</t>
  </si>
  <si>
    <t xml:space="preserve"> CLJDV0004M</t>
  </si>
  <si>
    <t>BY10VHDCCKNDANT</t>
  </si>
  <si>
    <t>To check and repair AHU inisde DPC stor.</t>
  </si>
  <si>
    <t>HSCISI-00729145</t>
  </si>
  <si>
    <t>ch/re A/C uonit leake@AWTP</t>
  </si>
  <si>
    <t>Repeated Calls</t>
  </si>
  <si>
    <t>CPADY0048M</t>
  </si>
  <si>
    <t xml:space="preserve"> CX120FDRCNAQV</t>
  </si>
  <si>
    <t>check an drepair AC is not cooling tell</t>
  </si>
  <si>
    <t>DHF-SEC-MAIN-00001</t>
  </si>
  <si>
    <t xml:space="preserve">Late Repair </t>
  </si>
  <si>
    <t>AC– To provide standby technicians for V</t>
  </si>
  <si>
    <t>Late Response</t>
  </si>
  <si>
    <t>Provide standby A/C technician in audito</t>
  </si>
  <si>
    <t>Late Dispatch</t>
  </si>
  <si>
    <t xml:space="preserve">- </t>
  </si>
  <si>
    <t>A/C not working at DRC room need to fix.</t>
  </si>
  <si>
    <t>Total MMT</t>
  </si>
  <si>
    <t>Complete Job Order</t>
  </si>
  <si>
    <t>Materials Quantity</t>
  </si>
  <si>
    <t>Cost Approval</t>
  </si>
  <si>
    <t>REMARKS</t>
  </si>
  <si>
    <t>SERIAL</t>
  </si>
  <si>
    <t>AMOUNT</t>
  </si>
  <si>
    <t>PRICE PER UNIT</t>
  </si>
  <si>
    <t>QTY</t>
  </si>
  <si>
    <t>UNIT</t>
  </si>
  <si>
    <t>Description</t>
  </si>
  <si>
    <t>SAP NO.</t>
  </si>
  <si>
    <t>BADGE / FALCO NO.</t>
  </si>
  <si>
    <t>DATE</t>
  </si>
  <si>
    <t>Job Order</t>
  </si>
  <si>
    <t>Notes</t>
  </si>
  <si>
    <t>Maintenance Quality</t>
  </si>
  <si>
    <t>Materials Handover Quality</t>
  </si>
  <si>
    <t>Equipment Condition</t>
  </si>
  <si>
    <t>Report</t>
  </si>
  <si>
    <t>Scheduled Visit If Needed</t>
  </si>
  <si>
    <t>Feedback</t>
  </si>
  <si>
    <t>Equipment Age</t>
  </si>
  <si>
    <t>Equipment Scope</t>
  </si>
  <si>
    <t>Equipment Serial Number</t>
  </si>
  <si>
    <t>Equipment Model Number</t>
  </si>
  <si>
    <t>Equipment Number</t>
  </si>
  <si>
    <t>Last Repeated Call</t>
  </si>
  <si>
    <t>Repeated Number</t>
  </si>
  <si>
    <t>Repeated Call</t>
  </si>
  <si>
    <t>Maintenance Category</t>
  </si>
  <si>
    <t>Follow up If Required</t>
  </si>
  <si>
    <t>Total Duration</t>
  </si>
  <si>
    <t>Repair Time</t>
  </si>
  <si>
    <t>Compeletion Time</t>
  </si>
  <si>
    <t>Resume Time If On Hold</t>
  </si>
  <si>
    <t>Resume Date If On Hold</t>
  </si>
  <si>
    <t>Reason If Needed</t>
  </si>
  <si>
    <t>Job Status</t>
  </si>
  <si>
    <t>Response Time</t>
  </si>
  <si>
    <t>Attend Time</t>
  </si>
  <si>
    <t>Late Dispatch Time</t>
  </si>
  <si>
    <t>Dispatch Time</t>
  </si>
  <si>
    <t>Receiving Time</t>
  </si>
  <si>
    <t>Work Unit</t>
  </si>
  <si>
    <t>Technicians Falco</t>
  </si>
  <si>
    <t>Job Description</t>
  </si>
  <si>
    <t>Function Location</t>
  </si>
  <si>
    <t>Zone</t>
  </si>
  <si>
    <t>Work Permit If Required</t>
  </si>
  <si>
    <t>Customer Number</t>
  </si>
  <si>
    <t>Activity Number</t>
  </si>
  <si>
    <t>Activity Type</t>
  </si>
  <si>
    <t>Date</t>
  </si>
  <si>
    <t>Count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</si>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</sst>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h:mm;@"/>
    <numFmt numFmtId="165" formatCode="[$-1540A]m/d/yyyy;@"/>
    <numFmt numFmtId="166" formatCode="_(* #,##0_);_(* \(#,##0\);_(* &quot;-&quot;??_);_(@_)"/>
    <numFmt numFmtId="167" formatCode="0.00;[Red]0.0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  <font>
      <b/>
      <sz val="12"/>
      <color rgb="FF002060"/>
      <name val="Arial"/>
      <family val="2"/>
    </font>
    <font>
      <sz val="12"/>
      <color rgb="FF000000"/>
      <name val="Arial"/>
      <family val="2"/>
    </font>
    <font>
      <b/>
      <sz val="12"/>
      <color rgb="FFFF0000"/>
      <name val="Arial"/>
      <family val="2"/>
    </font>
    <font>
      <sz val="11"/>
      <name val="Aptos Narrow"/>
      <family val="2"/>
    </font>
    <font>
      <sz val="12"/>
      <color theme="1"/>
      <name val="Aptos Narrow"/>
      <family val="2"/>
      <scheme val="minor"/>
    </font>
    <font>
      <b/>
      <sz val="12"/>
      <name val="Arial"/>
      <family val="2"/>
    </font>
    <font>
      <b/>
      <sz val="12"/>
      <name val="Aptos Narrow"/>
      <family val="2"/>
      <scheme val="minor"/>
    </font>
    <font>
      <b/>
      <sz val="12"/>
      <name val="Century Gothic"/>
      <family val="2"/>
    </font>
    <font>
      <b/>
      <sz val="12"/>
      <name val="Aptos Narrow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21" fontId="3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20" fontId="3" fillId="3" borderId="1" xfId="0" applyNumberFormat="1" applyFont="1" applyFill="1" applyBorder="1" applyAlignment="1">
      <alignment horizontal="center" vertical="center"/>
    </xf>
    <xf numFmtId="21" fontId="3" fillId="3" borderId="1" xfId="0" applyNumberFormat="1" applyFont="1" applyFill="1" applyBorder="1" applyAlignment="1">
      <alignment horizontal="center" vertical="center"/>
    </xf>
    <xf numFmtId="0" fontId="2" fillId="0" borderId="1" xfId="0" quotePrefix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20" fontId="2" fillId="0" borderId="1" xfId="0" applyNumberFormat="1" applyFont="1" applyBorder="1" applyAlignment="1" applyProtection="1">
      <alignment horizontal="center" vertical="center"/>
      <protection locked="0"/>
    </xf>
    <xf numFmtId="21" fontId="2" fillId="0" borderId="1" xfId="0" applyNumberFormat="1" applyFont="1" applyBorder="1" applyAlignment="1" applyProtection="1">
      <alignment horizontal="center" vertical="center"/>
      <protection locked="0"/>
    </xf>
    <xf numFmtId="14" fontId="2" fillId="0" borderId="1" xfId="0" applyNumberFormat="1" applyFont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14" fontId="8" fillId="2" borderId="1" xfId="0" applyNumberFormat="1" applyFont="1" applyFill="1" applyBorder="1" applyAlignment="1" applyProtection="1">
      <alignment horizontal="center" vertical="center"/>
      <protection locked="0"/>
    </xf>
    <xf numFmtId="0" fontId="3" fillId="2" borderId="1" xfId="0" quotePrefix="1" applyFont="1" applyFill="1" applyBorder="1" applyAlignment="1" applyProtection="1">
      <alignment horizontal="center" vertical="center"/>
      <protection locked="0"/>
    </xf>
    <xf numFmtId="164" fontId="4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0" xfId="0" applyFill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4" fontId="6" fillId="0" borderId="7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2" borderId="4" xfId="0" quotePrefix="1" applyFont="1" applyFill="1" applyBorder="1" applyAlignment="1" applyProtection="1">
      <alignment horizontal="center" vertical="center"/>
      <protection locked="0"/>
    </xf>
    <xf numFmtId="0" fontId="3" fillId="3" borderId="1" xfId="0" quotePrefix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7" fillId="0" borderId="7" xfId="0" applyFont="1" applyBorder="1"/>
    <xf numFmtId="0" fontId="5" fillId="0" borderId="7" xfId="0" applyFont="1" applyBorder="1"/>
    <xf numFmtId="0" fontId="6" fillId="0" borderId="7" xfId="0" applyFont="1" applyBorder="1"/>
    <xf numFmtId="0" fontId="6" fillId="0" borderId="2" xfId="0" applyFont="1" applyBorder="1"/>
    <xf numFmtId="14" fontId="6" fillId="0" borderId="2" xfId="0" applyNumberFormat="1" applyFont="1" applyBorder="1"/>
    <xf numFmtId="4" fontId="6" fillId="0" borderId="7" xfId="0" applyNumberFormat="1" applyFont="1" applyBorder="1"/>
    <xf numFmtId="0" fontId="6" fillId="0" borderId="8" xfId="0" applyFont="1" applyBorder="1"/>
    <xf numFmtId="0" fontId="6" fillId="0" borderId="0" xfId="0" applyFont="1"/>
    <xf numFmtId="164" fontId="3" fillId="2" borderId="1" xfId="0" quotePrefix="1" applyNumberFormat="1" applyFont="1" applyFill="1" applyBorder="1" applyAlignment="1" applyProtection="1">
      <alignment horizontal="center" vertical="center"/>
      <protection locked="0"/>
    </xf>
    <xf numFmtId="2" fontId="8" fillId="2" borderId="1" xfId="0" applyNumberFormat="1" applyFont="1" applyFill="1" applyBorder="1" applyAlignment="1" applyProtection="1">
      <alignment horizontal="center" vertical="center"/>
      <protection locked="0"/>
    </xf>
    <xf numFmtId="2" fontId="4" fillId="2" borderId="1" xfId="0" applyNumberFormat="1" applyFont="1" applyFill="1" applyBorder="1" applyAlignment="1" applyProtection="1">
      <alignment horizontal="center" vertical="center"/>
      <protection locked="0"/>
    </xf>
    <xf numFmtId="3" fontId="8" fillId="2" borderId="1" xfId="0" applyNumberFormat="1" applyFont="1" applyFill="1" applyBorder="1" applyAlignment="1" applyProtection="1">
      <alignment horizontal="center" vertical="center"/>
      <protection locked="0"/>
    </xf>
    <xf numFmtId="166" fontId="4" fillId="2" borderId="1" xfId="1" applyNumberFormat="1" applyFont="1" applyFill="1" applyBorder="1" applyAlignment="1" applyProtection="1">
      <alignment horizontal="center" vertical="center"/>
      <protection locked="0"/>
    </xf>
    <xf numFmtId="2" fontId="4" fillId="2" borderId="1" xfId="1" applyNumberFormat="1" applyFont="1" applyFill="1" applyBorder="1" applyAlignment="1" applyProtection="1">
      <alignment horizontal="center" vertical="center"/>
      <protection locked="0"/>
    </xf>
    <xf numFmtId="14" fontId="4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 applyProtection="1">
      <alignment horizontal="center" vertical="center"/>
      <protection locked="0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3" fontId="3" fillId="2" borderId="1" xfId="0" applyNumberFormat="1" applyFont="1" applyFill="1" applyBorder="1" applyAlignment="1" applyProtection="1">
      <alignment horizontal="center" vertical="center"/>
      <protection locked="0"/>
    </xf>
    <xf numFmtId="0" fontId="10" fillId="5" borderId="1" xfId="0" applyFont="1" applyFill="1" applyBorder="1" applyAlignment="1">
      <alignment horizontal="center" vertical="center"/>
    </xf>
    <xf numFmtId="43" fontId="10" fillId="5" borderId="1" xfId="1" applyFont="1" applyFill="1" applyBorder="1" applyAlignment="1" applyProtection="1">
      <alignment horizontal="center" vertical="center"/>
    </xf>
    <xf numFmtId="167" fontId="10" fillId="5" borderId="1" xfId="1" applyNumberFormat="1" applyFont="1" applyFill="1" applyBorder="1" applyAlignment="1" applyProtection="1">
      <alignment horizontal="center" vertical="center"/>
    </xf>
    <xf numFmtId="165" fontId="10" fillId="5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164" fontId="12" fillId="4" borderId="5" xfId="0" applyNumberFormat="1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vertical="center"/>
    </xf>
    <xf numFmtId="0" fontId="11" fillId="11" borderId="6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164" fontId="12" fillId="3" borderId="5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20" fontId="2" fillId="0" borderId="1" xfId="0" quotePrefix="1" applyNumberFormat="1" applyFont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rabianfaladmi-my.sharepoint.com/personal/faisal_alghamdi_arabianfal_com/Documents/FMD%20Reports/HVAC%20Project/Industrial/Data%20Entry/Industrial%20Daily%20Reports.xlsx" TargetMode="External"/><Relationship Id="rId1" Type="http://schemas.openxmlformats.org/officeDocument/2006/relationships/externalLinkPath" Target="https://arabianfaladmi-my.sharepoint.com/personal/faisal_alghamdi_arabianfal_com/Documents/FMD%20Reports/HVAC%20Project/Industrial/Data%20Entry/Industrial%20Daily%20Re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P"/>
      <sheetName val="Dashboard"/>
      <sheetName val="Dashboard2"/>
      <sheetName val="Pivot Table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A0034F-12AE-439E-85F1-FB22DEB8280B}" name="SummaryTable55" displayName="SummaryTable55" ref="A1:B15" totalsRowShown="0" headerRowDxfId="5" headerRowBorderDxfId="4" tableBorderDxfId="3" totalsRowBorderDxfId="2">
  <autoFilter ref="A1:B15" xr:uid="{2AA0034F-12AE-439E-85F1-FB22DEB8280B}"/>
  <tableColumns count="2">
    <tableColumn id="1" xr3:uid="{20EDD687-1324-439A-9A7A-EF88F42649DB}" name="Title" dataDxfId="1"/>
    <tableColumn id="2" xr3:uid="{23BE2170-6042-47F2-9D0D-77F8400BDFB4}" name="Count" dataDxfId="0">
      <calculatedColumnFormula>COUNTIF($AB:$AB,A2)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80BB-B3F9-45F3-B20F-7AACDC39B8E4}">
  <sheetPr filterMode="1"/>
  <dimension ref="A1:BF218"/>
  <sheetViews>
    <sheetView tabSelected="1" topLeftCell="N185" workbookViewId="0">
      <selection activeCell="W9" sqref="W9"/>
    </sheetView>
  </sheetViews>
  <sheetFormatPr defaultRowHeight="15" x14ac:dyDescent="0.25"/>
  <cols>
    <col min="1" max="1" width="23.7109375" bestFit="1" customWidth="1"/>
    <col min="2" max="2" width="11.140625" bestFit="1" customWidth="1"/>
    <col min="3" max="3" width="8.7109375" bestFit="1" customWidth="1"/>
    <col min="4" max="4" width="15.28515625" bestFit="1" customWidth="1"/>
    <col min="5" max="5" width="19.28515625" bestFit="1" customWidth="1"/>
    <col min="6" max="6" width="21.85546875" bestFit="1" customWidth="1"/>
    <col min="7" max="7" width="27" bestFit="1" customWidth="1"/>
    <col min="8" max="8" width="6.7109375" bestFit="1" customWidth="1"/>
    <col min="9" max="9" width="31.28515625" bestFit="1" customWidth="1"/>
    <col min="10" max="10" width="45.5703125" bestFit="1" customWidth="1"/>
    <col min="11" max="11" width="21.42578125" bestFit="1" customWidth="1"/>
    <col min="12" max="12" width="11.28515625" bestFit="1" customWidth="1"/>
    <col min="13" max="13" width="18.42578125" bestFit="1" customWidth="1"/>
    <col min="14" max="14" width="16.85546875" bestFit="1" customWidth="1"/>
    <col min="15" max="15" width="22.28515625" bestFit="1" customWidth="1"/>
    <col min="16" max="16" width="14.5703125" bestFit="1" customWidth="1"/>
    <col min="17" max="17" width="17.7109375" bestFit="1" customWidth="1"/>
    <col min="18" max="18" width="17.5703125" bestFit="1" customWidth="1"/>
    <col min="19" max="19" width="12.140625" bestFit="1" customWidth="1"/>
    <col min="20" max="20" width="22.85546875" bestFit="1" customWidth="1"/>
    <col min="21" max="21" width="27.5703125" bestFit="1" customWidth="1"/>
    <col min="22" max="22" width="27.7109375" bestFit="1" customWidth="1"/>
    <col min="23" max="23" width="22" bestFit="1" customWidth="1"/>
    <col min="24" max="25" width="17.5703125" bestFit="1" customWidth="1"/>
    <col min="26" max="26" width="17.5703125" style="78" bestFit="1" customWidth="1"/>
    <col min="27" max="27" width="24.5703125" bestFit="1" customWidth="1"/>
    <col min="28" max="28" width="27.5703125" bestFit="1" customWidth="1"/>
    <col min="29" max="29" width="17.28515625" bestFit="1" customWidth="1"/>
    <col min="30" max="30" width="22.28515625" bestFit="1" customWidth="1"/>
    <col min="31" max="31" width="22.140625" bestFit="1" customWidth="1"/>
    <col min="32" max="32" width="23.42578125" bestFit="1" customWidth="1"/>
    <col min="33" max="33" width="31.28515625" bestFit="1" customWidth="1"/>
    <col min="34" max="34" width="30.28515625" bestFit="1" customWidth="1"/>
    <col min="35" max="35" width="21.140625" bestFit="1" customWidth="1"/>
    <col min="36" max="36" width="18.85546875" bestFit="1" customWidth="1"/>
    <col min="37" max="37" width="10.140625" bestFit="1" customWidth="1"/>
    <col min="38" max="38" width="25.140625" bestFit="1" customWidth="1"/>
    <col min="39" max="39" width="9" bestFit="1" customWidth="1"/>
    <col min="40" max="40" width="25" bestFit="1" customWidth="1"/>
    <col min="41" max="41" width="31.85546875" bestFit="1" customWidth="1"/>
    <col min="42" max="42" width="25" bestFit="1" customWidth="1"/>
    <col min="43" max="43" width="6.42578125" bestFit="1" customWidth="1"/>
    <col min="44" max="44" width="19.5703125" bestFit="1" customWidth="1"/>
    <col min="45" max="45" width="10.140625" bestFit="1" customWidth="1"/>
    <col min="46" max="46" width="14.28515625" bestFit="1" customWidth="1"/>
    <col min="47" max="47" width="24.140625" bestFit="1" customWidth="1"/>
    <col min="48" max="48" width="16.28515625" bestFit="1" customWidth="1"/>
    <col min="49" max="49" width="61.85546875" bestFit="1" customWidth="1"/>
    <col min="50" max="50" width="6.7109375" bestFit="1" customWidth="1"/>
    <col min="51" max="51" width="6.42578125" bestFit="1" customWidth="1"/>
    <col min="52" max="52" width="21.7109375" bestFit="1" customWidth="1"/>
    <col min="53" max="53" width="12.7109375" bestFit="1" customWidth="1"/>
    <col min="54" max="54" width="41.42578125" bestFit="1" customWidth="1"/>
    <col min="55" max="55" width="13.5703125" bestFit="1" customWidth="1"/>
    <col min="56" max="56" width="17" bestFit="1" customWidth="1"/>
    <col min="57" max="57" width="21" bestFit="1" customWidth="1"/>
    <col min="58" max="58" width="23.5703125" bestFit="1" customWidth="1"/>
  </cols>
  <sheetData>
    <row r="1" spans="1:58" ht="15.75" x14ac:dyDescent="0.25">
      <c r="A1" s="75" t="s">
        <v>698</v>
      </c>
      <c r="B1" s="74" t="s">
        <v>697</v>
      </c>
      <c r="C1" s="70" t="s">
        <v>696</v>
      </c>
      <c r="D1" s="70" t="s">
        <v>695</v>
      </c>
      <c r="E1" s="70" t="s">
        <v>694</v>
      </c>
      <c r="F1" s="70" t="s">
        <v>693</v>
      </c>
      <c r="G1" s="70" t="s">
        <v>692</v>
      </c>
      <c r="H1" s="70" t="s">
        <v>691</v>
      </c>
      <c r="I1" s="70" t="s">
        <v>690</v>
      </c>
      <c r="J1" s="70" t="s">
        <v>689</v>
      </c>
      <c r="K1" s="73" t="s">
        <v>688</v>
      </c>
      <c r="L1" s="72" t="s">
        <v>687</v>
      </c>
      <c r="M1" s="70" t="s">
        <v>686</v>
      </c>
      <c r="N1" s="70" t="s">
        <v>685</v>
      </c>
      <c r="O1" s="69" t="s">
        <v>684</v>
      </c>
      <c r="P1" s="71" t="s">
        <v>683</v>
      </c>
      <c r="Q1" s="69" t="s">
        <v>682</v>
      </c>
      <c r="R1" s="69" t="s">
        <v>638</v>
      </c>
      <c r="S1" s="70" t="s">
        <v>681</v>
      </c>
      <c r="T1" s="70" t="s">
        <v>680</v>
      </c>
      <c r="U1" s="70" t="s">
        <v>679</v>
      </c>
      <c r="V1" s="70" t="s">
        <v>678</v>
      </c>
      <c r="W1" s="70" t="s">
        <v>677</v>
      </c>
      <c r="X1" s="69" t="s">
        <v>676</v>
      </c>
      <c r="Y1" s="69" t="s">
        <v>636</v>
      </c>
      <c r="Z1" s="76" t="s">
        <v>675</v>
      </c>
      <c r="AA1" s="70" t="s">
        <v>674</v>
      </c>
      <c r="AB1" s="70" t="s">
        <v>673</v>
      </c>
      <c r="AC1" s="69" t="s">
        <v>672</v>
      </c>
      <c r="AD1" s="69" t="s">
        <v>671</v>
      </c>
      <c r="AE1" s="69" t="s">
        <v>670</v>
      </c>
      <c r="AF1" s="69" t="s">
        <v>669</v>
      </c>
      <c r="AG1" s="69" t="s">
        <v>668</v>
      </c>
      <c r="AH1" s="69" t="s">
        <v>667</v>
      </c>
      <c r="AI1" s="69" t="s">
        <v>666</v>
      </c>
      <c r="AJ1" s="69" t="s">
        <v>665</v>
      </c>
      <c r="AK1" s="68" t="s">
        <v>664</v>
      </c>
      <c r="AL1" s="68" t="s">
        <v>663</v>
      </c>
      <c r="AM1" s="67" t="s">
        <v>662</v>
      </c>
      <c r="AN1" s="66" t="s">
        <v>661</v>
      </c>
      <c r="AO1" s="66" t="s">
        <v>660</v>
      </c>
      <c r="AP1" s="66" t="s">
        <v>659</v>
      </c>
      <c r="AQ1" s="65" t="s">
        <v>658</v>
      </c>
      <c r="AR1" s="64" t="s">
        <v>657</v>
      </c>
      <c r="AS1" s="63" t="s">
        <v>656</v>
      </c>
      <c r="AT1" s="63" t="s">
        <v>5</v>
      </c>
      <c r="AU1" s="60" t="s">
        <v>655</v>
      </c>
      <c r="AV1" s="60" t="s">
        <v>654</v>
      </c>
      <c r="AW1" s="60" t="s">
        <v>653</v>
      </c>
      <c r="AX1" s="60" t="s">
        <v>652</v>
      </c>
      <c r="AY1" s="62" t="s">
        <v>651</v>
      </c>
      <c r="AZ1" s="61" t="s">
        <v>650</v>
      </c>
      <c r="BA1" s="61" t="s">
        <v>649</v>
      </c>
      <c r="BB1" s="61" t="s">
        <v>648</v>
      </c>
      <c r="BC1" s="60" t="s">
        <v>647</v>
      </c>
      <c r="BD1" s="60" t="s">
        <v>646</v>
      </c>
      <c r="BE1" s="60" t="s">
        <v>645</v>
      </c>
      <c r="BF1" s="60" t="s">
        <v>644</v>
      </c>
    </row>
    <row r="2" spans="1:58" ht="15.75" hidden="1" x14ac:dyDescent="0.25">
      <c r="A2" s="56" t="s">
        <v>643</v>
      </c>
      <c r="B2" s="55">
        <f>COUNT(E2:E1048576)</f>
        <v>217</v>
      </c>
      <c r="C2" s="13">
        <v>45505</v>
      </c>
      <c r="D2" s="9" t="s">
        <v>5</v>
      </c>
      <c r="E2" s="9">
        <v>4005508745</v>
      </c>
      <c r="F2" s="9">
        <v>562476724</v>
      </c>
      <c r="G2" s="8" t="s">
        <v>0</v>
      </c>
      <c r="H2" s="9" t="s">
        <v>45</v>
      </c>
      <c r="I2" s="9" t="s">
        <v>68</v>
      </c>
      <c r="J2" s="9" t="s">
        <v>642</v>
      </c>
      <c r="K2" s="9">
        <v>8307292</v>
      </c>
      <c r="L2" s="14"/>
      <c r="M2" s="12">
        <v>3.4548611111111113E-2</v>
      </c>
      <c r="N2" s="11">
        <v>3.7499999999999999E-2</v>
      </c>
      <c r="O2" s="3" t="str">
        <f t="shared" ref="O2:O65" si="0">IFERROR(IF(N916-M916 &gt; TIME(0, 5, 0), "Yes", "-"), "-")</f>
        <v>-</v>
      </c>
      <c r="P2" s="10" t="s">
        <v>0</v>
      </c>
      <c r="Q2" s="2" t="str">
        <f t="shared" ref="Q2:Q65" si="1">IFERROR(IF(MOD(P2-M2, 1) &gt; TIME(23, 45, 0), TIME(0, 0, 0), MOD(P2-M2, 1)), "Invalid Calculation")</f>
        <v>Invalid Calculation</v>
      </c>
      <c r="R2" s="1" t="str">
        <f t="shared" ref="R2:R65" si="2">IF(Q2 = "Invalid Calculation", "Invalid Calculation", IFERROR(IF(Q2 &gt; TIME(0, 45, 0), "Yes", "-"), "Invalid Calculation"))</f>
        <v>Invalid Calculation</v>
      </c>
      <c r="S2" s="9" t="s">
        <v>115</v>
      </c>
      <c r="T2" s="9" t="s">
        <v>122</v>
      </c>
      <c r="U2" s="13">
        <v>45506</v>
      </c>
      <c r="V2" s="11">
        <v>4.1666666666666664E-2</v>
      </c>
      <c r="W2" s="11">
        <v>0.1388888888888889</v>
      </c>
      <c r="X2" s="7" t="str">
        <f t="shared" ref="X2:X65" si="3">IFERROR(MOD(W2 - P2, 1), "Invalid Calculation")</f>
        <v>Invalid Calculation</v>
      </c>
      <c r="Y2" s="1" t="str">
        <f t="shared" ref="Y2:Y65" si="4">IF(X2 = "Invalid Calculation", "Invalid Calculation", IFERROR(IF(X2 &gt; TIME(3, 30, 0), "Yes", "-"), "Invalid Calculation"))</f>
        <v>Invalid Calculation</v>
      </c>
      <c r="Z2" s="6">
        <f t="shared" ref="Z2:Z65" si="5">IFERROR(MOD(W2-M2, 1), "Invalid Calculation")</f>
        <v>0.10434027777777778</v>
      </c>
      <c r="AA2" s="17" t="s">
        <v>0</v>
      </c>
      <c r="AB2" s="14" t="s">
        <v>6</v>
      </c>
      <c r="AC2" s="1" t="str">
        <f>IF(COUNTIFS(I$2:I2, I2, C$2:C2, "&gt;" &amp; EDATE(C2, -1), C$2:C2, "&lt;=" &amp; C2) &gt; 1, "Yes", "-")</f>
        <v>-</v>
      </c>
      <c r="AD2" s="3">
        <f>IF(AC2="Yes", COUNTIFS(I$2:I2, I2, C$2:C2, "&gt;" &amp; EDATE(C2, -1), C$2:C2, "&lt;=" &amp; C2) - 1, 0)</f>
        <v>0</v>
      </c>
      <c r="AE2" s="3" t="str" cm="1">
        <f t="array" ref="AE2">IF(AC2="Yes", IFERROR(LOOKUP(2, 1/(I1:I$2=I2), E1:E$2), "wrong"), "")</f>
        <v/>
      </c>
      <c r="AF2" s="17" t="s">
        <v>0</v>
      </c>
      <c r="AG2" s="17" t="s">
        <v>0</v>
      </c>
      <c r="AH2" s="17" t="s">
        <v>641</v>
      </c>
      <c r="AI2" s="29"/>
      <c r="AJ2" s="29"/>
      <c r="AK2" s="28"/>
      <c r="AL2" s="17"/>
      <c r="AM2" s="17"/>
      <c r="AN2" s="17"/>
      <c r="AO2" s="17"/>
      <c r="AP2" s="17"/>
      <c r="AQ2" s="17"/>
      <c r="AR2" s="4">
        <v>210132503</v>
      </c>
      <c r="AS2" s="58">
        <v>45359</v>
      </c>
      <c r="AT2" s="14">
        <v>4005508940</v>
      </c>
      <c r="AU2" s="14">
        <v>8110865</v>
      </c>
      <c r="AV2" s="14">
        <v>200328</v>
      </c>
      <c r="AW2" s="14" t="s">
        <v>178</v>
      </c>
      <c r="AX2" s="14" t="s">
        <v>142</v>
      </c>
      <c r="AY2" s="57">
        <v>1</v>
      </c>
      <c r="AZ2" s="59">
        <v>1123</v>
      </c>
      <c r="BA2" s="14">
        <f t="shared" ref="BA2:BA9" si="6">AZ2*AY2</f>
        <v>1123</v>
      </c>
      <c r="BB2" s="14">
        <v>2303240248</v>
      </c>
      <c r="BC2" s="4"/>
      <c r="BD2" s="4"/>
      <c r="BE2" s="4"/>
      <c r="BF2" s="4"/>
    </row>
    <row r="3" spans="1:58" ht="15.75" x14ac:dyDescent="0.25">
      <c r="A3" s="56" t="s">
        <v>640</v>
      </c>
      <c r="B3" s="55">
        <f>COUNTIF($O:$O,"Yes")</f>
        <v>0</v>
      </c>
      <c r="C3" s="13">
        <v>45505</v>
      </c>
      <c r="D3" s="9" t="s">
        <v>5</v>
      </c>
      <c r="E3" s="9">
        <v>4005508940</v>
      </c>
      <c r="F3" s="9">
        <v>509887390</v>
      </c>
      <c r="G3" s="8" t="s">
        <v>0</v>
      </c>
      <c r="H3" s="9" t="s">
        <v>4</v>
      </c>
      <c r="I3" s="9" t="s">
        <v>26</v>
      </c>
      <c r="J3" s="9" t="s">
        <v>639</v>
      </c>
      <c r="K3" s="9" t="s">
        <v>103</v>
      </c>
      <c r="L3" s="14"/>
      <c r="M3" s="12">
        <v>8.729166666666667E-2</v>
      </c>
      <c r="N3" s="11">
        <v>9.0972222222222218E-2</v>
      </c>
      <c r="O3" s="3" t="str">
        <f t="shared" si="0"/>
        <v>-</v>
      </c>
      <c r="P3" s="10">
        <v>0.29166666666666669</v>
      </c>
      <c r="Q3" s="2">
        <f t="shared" si="1"/>
        <v>0.20437500000000003</v>
      </c>
      <c r="R3" s="1" t="str">
        <f t="shared" si="2"/>
        <v>Yes</v>
      </c>
      <c r="S3" s="9" t="s">
        <v>2</v>
      </c>
      <c r="T3" s="8" t="s">
        <v>0</v>
      </c>
      <c r="U3" s="8" t="s">
        <v>0</v>
      </c>
      <c r="V3" s="8" t="s">
        <v>0</v>
      </c>
      <c r="W3" s="12">
        <v>0.35416666666666669</v>
      </c>
      <c r="X3" s="7">
        <f t="shared" si="3"/>
        <v>6.25E-2</v>
      </c>
      <c r="Y3" s="1" t="str">
        <f t="shared" si="4"/>
        <v>-</v>
      </c>
      <c r="Z3" s="77">
        <f t="shared" si="5"/>
        <v>0.26687500000000003</v>
      </c>
      <c r="AA3" s="17" t="s">
        <v>0</v>
      </c>
      <c r="AB3" s="14" t="s">
        <v>6</v>
      </c>
      <c r="AC3" s="1" t="str">
        <f>IF(COUNTIFS(I$2:I3, I3, C$2:C3, "&gt;" &amp; EDATE(C3, -1), C$2:C3, "&lt;=" &amp; C3) &gt; 1, "Yes", "-")</f>
        <v>-</v>
      </c>
      <c r="AD3" s="3">
        <f>IF(AC3="Yes", COUNTIFS(I$2:I3, I3, C$2:C3, "&gt;" &amp; EDATE(C3, -1), C$2:C3, "&lt;=" &amp; C3) - 1, 0)</f>
        <v>0</v>
      </c>
      <c r="AE3" s="3" t="str" cm="1">
        <f t="array" ref="AE3">IF(AC3="Yes", IFERROR(LOOKUP(2, 1/(I2:I$2=I3), E2:E$2), "wrong"), "")</f>
        <v/>
      </c>
      <c r="AF3" s="17">
        <v>3206542</v>
      </c>
      <c r="AG3" s="17" t="s">
        <v>121</v>
      </c>
      <c r="AH3" s="17" t="s">
        <v>120</v>
      </c>
      <c r="AI3" s="29"/>
      <c r="AJ3" s="29"/>
      <c r="AK3" s="28"/>
      <c r="AL3" s="17"/>
      <c r="AM3" s="17"/>
      <c r="AN3" s="17"/>
      <c r="AO3" s="17"/>
      <c r="AP3" s="17"/>
      <c r="AQ3" s="17"/>
      <c r="AR3" s="4">
        <v>210132564</v>
      </c>
      <c r="AS3" s="58">
        <v>45359</v>
      </c>
      <c r="AT3" s="14">
        <v>4005508940</v>
      </c>
      <c r="AU3" s="14">
        <v>8110865</v>
      </c>
      <c r="AV3" s="14">
        <v>102283</v>
      </c>
      <c r="AW3" s="14" t="s">
        <v>168</v>
      </c>
      <c r="AX3" s="14" t="s">
        <v>139</v>
      </c>
      <c r="AY3" s="57">
        <v>1</v>
      </c>
      <c r="AZ3" s="14">
        <v>240</v>
      </c>
      <c r="BA3" s="14">
        <f t="shared" si="6"/>
        <v>240</v>
      </c>
      <c r="BB3" s="14"/>
      <c r="BC3" s="4"/>
      <c r="BD3" s="4"/>
      <c r="BE3" s="4"/>
      <c r="BF3" s="4"/>
    </row>
    <row r="4" spans="1:58" ht="15.75" x14ac:dyDescent="0.25">
      <c r="A4" s="56" t="s">
        <v>638</v>
      </c>
      <c r="B4" s="55">
        <f>COUNTIF($R:$R,"Yes")</f>
        <v>66</v>
      </c>
      <c r="C4" s="13">
        <v>45505</v>
      </c>
      <c r="D4" s="9" t="s">
        <v>5</v>
      </c>
      <c r="E4" s="9">
        <v>4005509187</v>
      </c>
      <c r="F4" s="9">
        <v>8519123</v>
      </c>
      <c r="G4" s="8" t="s">
        <v>0</v>
      </c>
      <c r="H4" s="9" t="s">
        <v>4</v>
      </c>
      <c r="I4" s="9" t="s">
        <v>258</v>
      </c>
      <c r="J4" s="9" t="s">
        <v>637</v>
      </c>
      <c r="K4" s="9" t="s">
        <v>90</v>
      </c>
      <c r="L4" s="14"/>
      <c r="M4" s="12">
        <v>0.25185185185185183</v>
      </c>
      <c r="N4" s="11">
        <v>0.25555555555555554</v>
      </c>
      <c r="O4" s="3" t="str">
        <f t="shared" si="0"/>
        <v>-</v>
      </c>
      <c r="P4" s="10">
        <v>0.58333333333333337</v>
      </c>
      <c r="Q4" s="2">
        <f t="shared" si="1"/>
        <v>0.33148148148148154</v>
      </c>
      <c r="R4" s="1" t="str">
        <f t="shared" si="2"/>
        <v>Yes</v>
      </c>
      <c r="S4" s="9" t="s">
        <v>2</v>
      </c>
      <c r="T4" s="8" t="s">
        <v>0</v>
      </c>
      <c r="U4" s="8" t="s">
        <v>0</v>
      </c>
      <c r="V4" s="8" t="s">
        <v>0</v>
      </c>
      <c r="W4" s="12">
        <v>0.91666666666666663</v>
      </c>
      <c r="X4" s="7">
        <f t="shared" si="3"/>
        <v>0.33333333333333326</v>
      </c>
      <c r="Y4" s="1" t="str">
        <f t="shared" si="4"/>
        <v>Yes</v>
      </c>
      <c r="Z4" s="77">
        <f t="shared" si="5"/>
        <v>0.66481481481481475</v>
      </c>
      <c r="AA4" s="17" t="s">
        <v>0</v>
      </c>
      <c r="AB4" s="14" t="s">
        <v>6</v>
      </c>
      <c r="AC4" s="1" t="str">
        <f>IF(COUNTIFS(I$2:I4, I4, C$2:C4, "&gt;" &amp; EDATE(C4, -1), C$2:C4, "&lt;=" &amp; C4) &gt; 1, "Yes", "-")</f>
        <v>-</v>
      </c>
      <c r="AD4" s="3">
        <f>IF(AC4="Yes", COUNTIFS(I$2:I4, I4, C$2:C4, "&gt;" &amp; EDATE(C4, -1), C$2:C4, "&lt;=" &amp; C4) - 1, 0)</f>
        <v>0</v>
      </c>
      <c r="AE4" s="3" t="str" cm="1">
        <f t="array" ref="AE4">IF(AC4="Yes", IFERROR(LOOKUP(2, 1/(I$2:I3=I4), E$2:E3), "wrong"), "")</f>
        <v/>
      </c>
      <c r="AF4" s="17">
        <v>3277746</v>
      </c>
      <c r="AG4" s="17" t="s">
        <v>121</v>
      </c>
      <c r="AH4" s="17" t="s">
        <v>120</v>
      </c>
      <c r="AI4" s="29"/>
      <c r="AJ4" s="29"/>
      <c r="AK4" s="28"/>
      <c r="AL4" s="17"/>
      <c r="AM4" s="17"/>
      <c r="AN4" s="17"/>
      <c r="AO4" s="17"/>
      <c r="AP4" s="17"/>
      <c r="AQ4" s="17"/>
      <c r="AR4" s="4">
        <v>210132565</v>
      </c>
      <c r="AS4" s="58">
        <v>45359</v>
      </c>
      <c r="AT4" s="14">
        <v>4005508940</v>
      </c>
      <c r="AU4" s="14">
        <v>8110865</v>
      </c>
      <c r="AV4" s="14">
        <v>203963</v>
      </c>
      <c r="AW4" s="14" t="s">
        <v>433</v>
      </c>
      <c r="AX4" s="14" t="s">
        <v>142</v>
      </c>
      <c r="AY4" s="57">
        <v>1</v>
      </c>
      <c r="AZ4" s="14">
        <v>190</v>
      </c>
      <c r="BA4" s="14">
        <f t="shared" si="6"/>
        <v>190</v>
      </c>
      <c r="BB4" s="14" t="s">
        <v>141</v>
      </c>
      <c r="BC4" s="4"/>
      <c r="BD4" s="4"/>
      <c r="BE4" s="4"/>
      <c r="BF4" s="4"/>
    </row>
    <row r="5" spans="1:58" ht="15.75" x14ac:dyDescent="0.25">
      <c r="A5" s="56" t="s">
        <v>636</v>
      </c>
      <c r="B5" s="55">
        <f>COUNTIF($Y:$Y,"Yes")</f>
        <v>78</v>
      </c>
      <c r="C5" s="13">
        <v>45505</v>
      </c>
      <c r="D5" s="9" t="s">
        <v>5</v>
      </c>
      <c r="E5" s="9">
        <v>4005509319</v>
      </c>
      <c r="F5" s="9">
        <v>558118010</v>
      </c>
      <c r="G5" s="8" t="s">
        <v>0</v>
      </c>
      <c r="H5" s="9" t="s">
        <v>45</v>
      </c>
      <c r="I5" s="9" t="s">
        <v>635</v>
      </c>
      <c r="J5" s="9" t="s">
        <v>634</v>
      </c>
      <c r="K5" s="9" t="s">
        <v>103</v>
      </c>
      <c r="L5" s="14"/>
      <c r="M5" s="12">
        <v>0.29321759259259261</v>
      </c>
      <c r="N5" s="11">
        <v>0.29652777777777778</v>
      </c>
      <c r="O5" s="3" t="str">
        <f t="shared" si="0"/>
        <v>-</v>
      </c>
      <c r="P5" s="10">
        <v>0.40277777777777779</v>
      </c>
      <c r="Q5" s="2">
        <f t="shared" si="1"/>
        <v>0.10956018518518518</v>
      </c>
      <c r="R5" s="1" t="str">
        <f t="shared" si="2"/>
        <v>Yes</v>
      </c>
      <c r="S5" s="9" t="s">
        <v>2</v>
      </c>
      <c r="T5" s="8" t="s">
        <v>0</v>
      </c>
      <c r="U5" s="8" t="s">
        <v>0</v>
      </c>
      <c r="V5" s="8" t="s">
        <v>0</v>
      </c>
      <c r="W5" s="12">
        <v>0.35555555555555557</v>
      </c>
      <c r="X5" s="7">
        <f t="shared" si="3"/>
        <v>0.95277777777777772</v>
      </c>
      <c r="Y5" s="1" t="str">
        <f t="shared" si="4"/>
        <v>Yes</v>
      </c>
      <c r="Z5" s="77">
        <f t="shared" si="5"/>
        <v>6.2337962962962956E-2</v>
      </c>
      <c r="AA5" s="17" t="s">
        <v>0</v>
      </c>
      <c r="AB5" s="14" t="s">
        <v>6</v>
      </c>
      <c r="AC5" s="1" t="str">
        <f>IF(COUNTIFS(I$2:I5, I5, C$2:C5, "&gt;" &amp; EDATE(C5, -1), C$2:C5, "&lt;=" &amp; C5) &gt; 1, "Yes", "-")</f>
        <v>-</v>
      </c>
      <c r="AD5" s="3">
        <f>IF(AC5="Yes", COUNTIFS(I$2:I5, I5, C$2:C5, "&gt;" &amp; EDATE(C5, -1), C$2:C5, "&lt;=" &amp; C5) - 1, 0)</f>
        <v>0</v>
      </c>
      <c r="AE5" s="3" t="str" cm="1">
        <f t="array" ref="AE5">IF(AC5="Yes", IFERROR(LOOKUP(2, 1/(I$2:I4=I5), E$2:E4), "wrong"), "")</f>
        <v/>
      </c>
      <c r="AF5" s="17" t="s">
        <v>0</v>
      </c>
      <c r="AG5" s="17" t="s">
        <v>633</v>
      </c>
      <c r="AH5" s="17" t="s">
        <v>632</v>
      </c>
      <c r="AI5" s="29"/>
      <c r="AJ5" s="29"/>
      <c r="AK5" s="28"/>
      <c r="AL5" s="17"/>
      <c r="AM5" s="17"/>
      <c r="AN5" s="17"/>
      <c r="AO5" s="17"/>
      <c r="AP5" s="17"/>
      <c r="AQ5" s="17"/>
      <c r="AR5" s="4">
        <v>210132566</v>
      </c>
      <c r="AS5" s="58">
        <v>45359</v>
      </c>
      <c r="AT5" s="14">
        <v>4005508940</v>
      </c>
      <c r="AU5" s="14">
        <v>8110865</v>
      </c>
      <c r="AV5" s="14">
        <v>103739</v>
      </c>
      <c r="AW5" s="14" t="s">
        <v>157</v>
      </c>
      <c r="AX5" s="14" t="s">
        <v>156</v>
      </c>
      <c r="AY5" s="57">
        <v>0.2</v>
      </c>
      <c r="AZ5" s="14">
        <v>36</v>
      </c>
      <c r="BA5" s="14">
        <f t="shared" si="6"/>
        <v>7.2</v>
      </c>
      <c r="BB5" s="14" t="s">
        <v>141</v>
      </c>
      <c r="BC5" s="4"/>
      <c r="BD5" s="4"/>
      <c r="BE5" s="4"/>
      <c r="BF5" s="4"/>
    </row>
    <row r="6" spans="1:58" ht="15.75" x14ac:dyDescent="0.25">
      <c r="A6" s="56" t="s">
        <v>631</v>
      </c>
      <c r="B6" s="55">
        <f>COUNTIF($AC:$AC,"Yes")</f>
        <v>87</v>
      </c>
      <c r="C6" s="13">
        <v>45505</v>
      </c>
      <c r="D6" s="9" t="s">
        <v>5</v>
      </c>
      <c r="E6" s="9">
        <v>4005509325</v>
      </c>
      <c r="F6" s="8" t="s">
        <v>0</v>
      </c>
      <c r="G6" s="8" t="s">
        <v>0</v>
      </c>
      <c r="H6" s="9" t="s">
        <v>45</v>
      </c>
      <c r="I6" s="9" t="s">
        <v>71</v>
      </c>
      <c r="J6" s="9" t="s">
        <v>630</v>
      </c>
      <c r="K6" s="9" t="s">
        <v>523</v>
      </c>
      <c r="L6" s="14"/>
      <c r="M6" s="12">
        <v>0.2974074074074074</v>
      </c>
      <c r="N6" s="11">
        <v>0.30069444444444443</v>
      </c>
      <c r="O6" s="3" t="str">
        <f t="shared" si="0"/>
        <v>-</v>
      </c>
      <c r="P6" s="10">
        <v>0.33333333333333331</v>
      </c>
      <c r="Q6" s="2">
        <f t="shared" si="1"/>
        <v>3.5925925925925917E-2</v>
      </c>
      <c r="R6" s="1" t="str">
        <f t="shared" si="2"/>
        <v>Yes</v>
      </c>
      <c r="S6" s="9" t="s">
        <v>2</v>
      </c>
      <c r="T6" s="8" t="s">
        <v>0</v>
      </c>
      <c r="U6" s="8" t="s">
        <v>0</v>
      </c>
      <c r="V6" s="8" t="s">
        <v>0</v>
      </c>
      <c r="W6" s="12">
        <v>0.34409722222222222</v>
      </c>
      <c r="X6" s="7">
        <f t="shared" si="3"/>
        <v>1.0763888888888906E-2</v>
      </c>
      <c r="Y6" s="1" t="str">
        <f t="shared" si="4"/>
        <v>-</v>
      </c>
      <c r="Z6" s="77">
        <f t="shared" si="5"/>
        <v>4.6689814814814823E-2</v>
      </c>
      <c r="AA6" s="17" t="s">
        <v>0</v>
      </c>
      <c r="AB6" s="14" t="s">
        <v>6</v>
      </c>
      <c r="AC6" s="1" t="str">
        <f>IF(COUNTIFS(I$2:I6, I6, C$2:C6, "&gt;" &amp; EDATE(C6, -1), C$2:C6, "&lt;=" &amp; C6) &gt; 1, "Yes", "-")</f>
        <v>-</v>
      </c>
      <c r="AD6" s="3">
        <f>IF(AC6="Yes", COUNTIFS(I$2:I6, I6, C$2:C6, "&gt;" &amp; EDATE(C6, -1), C$2:C6, "&lt;=" &amp; C6) - 1, 0)</f>
        <v>0</v>
      </c>
      <c r="AE6" s="3" t="str" cm="1">
        <f t="array" ref="AE6">IF(AC6="Yes", IFERROR(LOOKUP(2, 1/(I$2:I5=I6), E$2:E5), "wrong"), "")</f>
        <v/>
      </c>
      <c r="AF6" s="17" t="s">
        <v>0</v>
      </c>
      <c r="AG6" s="17" t="s">
        <v>221</v>
      </c>
      <c r="AH6" s="14" t="s">
        <v>629</v>
      </c>
      <c r="AI6" s="29"/>
      <c r="AJ6" s="29"/>
      <c r="AK6" s="28"/>
      <c r="AL6" s="17"/>
      <c r="AM6" s="17"/>
      <c r="AN6" s="17"/>
      <c r="AO6" s="17"/>
      <c r="AP6" s="17"/>
      <c r="AQ6" s="17"/>
      <c r="AR6" s="4">
        <v>210132567</v>
      </c>
      <c r="AS6" s="58">
        <v>45359</v>
      </c>
      <c r="AT6" s="14">
        <v>4005508940</v>
      </c>
      <c r="AU6" s="14">
        <v>8110865</v>
      </c>
      <c r="AV6" s="14">
        <v>300274</v>
      </c>
      <c r="AW6" s="14" t="s">
        <v>155</v>
      </c>
      <c r="AX6" s="14" t="s">
        <v>142</v>
      </c>
      <c r="AY6" s="57">
        <v>0.2</v>
      </c>
      <c r="AZ6" s="14">
        <v>65</v>
      </c>
      <c r="BA6" s="14">
        <f t="shared" si="6"/>
        <v>13</v>
      </c>
      <c r="BB6" s="14"/>
      <c r="BC6" s="4"/>
      <c r="BD6" s="4"/>
      <c r="BE6" s="4"/>
      <c r="BF6" s="4"/>
    </row>
    <row r="7" spans="1:58" ht="15.75" x14ac:dyDescent="0.25">
      <c r="A7" s="56" t="s">
        <v>33</v>
      </c>
      <c r="B7" s="55">
        <f t="shared" ref="B7:B15" si="7">COUNTIF($AB:$AB,A7)</f>
        <v>0</v>
      </c>
      <c r="C7" s="13">
        <v>45505</v>
      </c>
      <c r="D7" s="9" t="s">
        <v>5</v>
      </c>
      <c r="E7" s="9">
        <v>4005509323</v>
      </c>
      <c r="F7" s="9">
        <v>564932127</v>
      </c>
      <c r="G7" s="8" t="s">
        <v>0</v>
      </c>
      <c r="H7" s="9" t="s">
        <v>45</v>
      </c>
      <c r="I7" s="9" t="s">
        <v>72</v>
      </c>
      <c r="J7" s="9" t="s">
        <v>628</v>
      </c>
      <c r="K7" s="9">
        <v>8307292</v>
      </c>
      <c r="L7" s="14"/>
      <c r="M7" s="12">
        <v>0.29780092592592594</v>
      </c>
      <c r="N7" s="11">
        <v>0.30069444444444443</v>
      </c>
      <c r="O7" s="3" t="str">
        <f t="shared" si="0"/>
        <v>-</v>
      </c>
      <c r="P7" s="10">
        <v>0.33333333333333331</v>
      </c>
      <c r="Q7" s="2">
        <f t="shared" si="1"/>
        <v>3.5532407407407374E-2</v>
      </c>
      <c r="R7" s="1" t="str">
        <f t="shared" si="2"/>
        <v>Yes</v>
      </c>
      <c r="S7" s="9" t="s">
        <v>2</v>
      </c>
      <c r="T7" s="8" t="s">
        <v>0</v>
      </c>
      <c r="U7" s="8" t="s">
        <v>0</v>
      </c>
      <c r="V7" s="8" t="s">
        <v>0</v>
      </c>
      <c r="W7" s="79">
        <v>0.41666666666666669</v>
      </c>
      <c r="X7" s="7">
        <f t="shared" si="3"/>
        <v>8.333333333333337E-2</v>
      </c>
      <c r="Y7" s="1" t="str">
        <f t="shared" si="4"/>
        <v>-</v>
      </c>
      <c r="Z7" s="77">
        <f t="shared" si="5"/>
        <v>0.11886574074074074</v>
      </c>
      <c r="AA7" s="17" t="s">
        <v>0</v>
      </c>
      <c r="AB7" s="14" t="s">
        <v>6</v>
      </c>
      <c r="AC7" s="1" t="str">
        <f>IF(COUNTIFS(I$2:I7, I7, C$2:C7, "&gt;" &amp; EDATE(C7, -1), C$2:C7, "&lt;=" &amp; C7) &gt; 1, "Yes", "-")</f>
        <v>-</v>
      </c>
      <c r="AD7" s="3">
        <f>IF(AC7="Yes", COUNTIFS(I$2:I7, I7, C$2:C7, "&gt;" &amp; EDATE(C7, -1), C$2:C7, "&lt;=" &amp; C7) - 1, 0)</f>
        <v>0</v>
      </c>
      <c r="AE7" s="3" t="str" cm="1">
        <f t="array" ref="AE7">IF(AC7="Yes", IFERROR(LOOKUP(2, 1/(I$2:I6=I7), E$2:E6), "wrong"), "")</f>
        <v/>
      </c>
      <c r="AF7" s="17" t="s">
        <v>0</v>
      </c>
      <c r="AG7" s="17" t="s">
        <v>627</v>
      </c>
      <c r="AH7" s="17" t="s">
        <v>626</v>
      </c>
      <c r="AI7" s="29"/>
      <c r="AJ7" s="29"/>
      <c r="AK7" s="28"/>
      <c r="AL7" s="17"/>
      <c r="AM7" s="17"/>
      <c r="AN7" s="17"/>
      <c r="AO7" s="17"/>
      <c r="AP7" s="17"/>
      <c r="AQ7" s="17"/>
      <c r="AR7" s="4">
        <v>210132568</v>
      </c>
      <c r="AS7" s="58">
        <v>45359</v>
      </c>
      <c r="AT7" s="14">
        <v>4005508940</v>
      </c>
      <c r="AU7" s="14">
        <v>8110865</v>
      </c>
      <c r="AV7" s="14">
        <v>100067</v>
      </c>
      <c r="AW7" s="14" t="s">
        <v>177</v>
      </c>
      <c r="AX7" s="14" t="s">
        <v>142</v>
      </c>
      <c r="AY7" s="57">
        <v>1</v>
      </c>
      <c r="AZ7" s="14">
        <v>15</v>
      </c>
      <c r="BA7" s="14">
        <f t="shared" si="6"/>
        <v>15</v>
      </c>
      <c r="BB7" s="14"/>
      <c r="BC7" s="4"/>
      <c r="BD7" s="4"/>
      <c r="BE7" s="4"/>
      <c r="BF7" s="4"/>
    </row>
    <row r="8" spans="1:58" ht="15.75" hidden="1" x14ac:dyDescent="0.25">
      <c r="A8" s="56" t="s">
        <v>9</v>
      </c>
      <c r="B8" s="55">
        <f t="shared" si="7"/>
        <v>0</v>
      </c>
      <c r="C8" s="13">
        <v>45505</v>
      </c>
      <c r="D8" s="9" t="s">
        <v>5</v>
      </c>
      <c r="E8" s="9">
        <v>4005509349</v>
      </c>
      <c r="F8" s="8" t="s">
        <v>0</v>
      </c>
      <c r="G8" s="8" t="s">
        <v>0</v>
      </c>
      <c r="H8" s="9" t="s">
        <v>4</v>
      </c>
      <c r="I8" s="9" t="s">
        <v>113</v>
      </c>
      <c r="J8" s="9" t="s">
        <v>625</v>
      </c>
      <c r="K8" s="9">
        <v>8307292</v>
      </c>
      <c r="L8" s="14"/>
      <c r="M8" s="12">
        <v>0.29940972222222223</v>
      </c>
      <c r="N8" s="11">
        <v>0.30277777777777776</v>
      </c>
      <c r="O8" s="3" t="str">
        <f t="shared" si="0"/>
        <v>-</v>
      </c>
      <c r="P8" s="10" t="s">
        <v>0</v>
      </c>
      <c r="Q8" s="2" t="str">
        <f t="shared" si="1"/>
        <v>Invalid Calculation</v>
      </c>
      <c r="R8" s="1" t="str">
        <f t="shared" si="2"/>
        <v>Invalid Calculation</v>
      </c>
      <c r="S8" s="9" t="s">
        <v>38</v>
      </c>
      <c r="T8" s="8" t="s">
        <v>0</v>
      </c>
      <c r="U8" s="8" t="s">
        <v>0</v>
      </c>
      <c r="V8" s="8" t="s">
        <v>0</v>
      </c>
      <c r="W8" s="8" t="s">
        <v>0</v>
      </c>
      <c r="X8" s="7" t="str">
        <f t="shared" si="3"/>
        <v>Invalid Calculation</v>
      </c>
      <c r="Y8" s="1" t="str">
        <f t="shared" si="4"/>
        <v>Invalid Calculation</v>
      </c>
      <c r="Z8" s="6" t="str">
        <f t="shared" si="5"/>
        <v>Invalid Calculation</v>
      </c>
      <c r="AA8" s="17" t="s">
        <v>0</v>
      </c>
      <c r="AB8" s="14" t="s">
        <v>6</v>
      </c>
      <c r="AC8" s="1" t="str">
        <f>IF(COUNTIFS(I$2:I8, I8, C$2:C8, "&gt;" &amp; EDATE(C8, -1), C$2:C8, "&lt;=" &amp; C8) &gt; 1, "Yes", "-")</f>
        <v>-</v>
      </c>
      <c r="AD8" s="3">
        <f>IF(AC8="Yes", COUNTIFS(I$2:I8, I8, C$2:C8, "&gt;" &amp; EDATE(C8, -1), C$2:C8, "&lt;=" &amp; C8) - 1, 0)</f>
        <v>0</v>
      </c>
      <c r="AE8" s="3" t="str" cm="1">
        <f t="array" ref="AE8">IF(AC8="Yes", IFERROR(LOOKUP(2, 1/(I$2:I7=I8), E$2:E7), "wrong"), "")</f>
        <v/>
      </c>
      <c r="AF8" s="17" t="s">
        <v>0</v>
      </c>
      <c r="AG8" s="17" t="s">
        <v>0</v>
      </c>
      <c r="AH8" s="14" t="s">
        <v>0</v>
      </c>
      <c r="AI8" s="29"/>
      <c r="AJ8" s="29"/>
      <c r="AK8" s="28"/>
      <c r="AL8" s="17"/>
      <c r="AM8" s="17"/>
      <c r="AN8" s="17"/>
      <c r="AO8" s="17"/>
      <c r="AP8" s="17"/>
      <c r="AQ8" s="17"/>
      <c r="AR8" s="4">
        <v>210132569</v>
      </c>
      <c r="AS8" s="58">
        <v>45359</v>
      </c>
      <c r="AT8" s="14">
        <v>4005508940</v>
      </c>
      <c r="AU8" s="14">
        <v>8110865</v>
      </c>
      <c r="AV8" s="14">
        <v>100206</v>
      </c>
      <c r="AW8" s="14" t="s">
        <v>195</v>
      </c>
      <c r="AX8" s="14" t="s">
        <v>142</v>
      </c>
      <c r="AY8" s="57">
        <v>1</v>
      </c>
      <c r="AZ8" s="14">
        <v>2</v>
      </c>
      <c r="BA8" s="14">
        <f t="shared" si="6"/>
        <v>2</v>
      </c>
      <c r="BB8" s="14"/>
      <c r="BC8" s="4"/>
      <c r="BD8" s="4"/>
      <c r="BE8" s="4"/>
      <c r="BF8" s="4"/>
    </row>
    <row r="9" spans="1:58" ht="15.75" x14ac:dyDescent="0.25">
      <c r="A9" s="56" t="s">
        <v>85</v>
      </c>
      <c r="B9" s="55">
        <f t="shared" si="7"/>
        <v>0</v>
      </c>
      <c r="C9" s="13">
        <v>45505</v>
      </c>
      <c r="D9" s="9" t="s">
        <v>5</v>
      </c>
      <c r="E9" s="9">
        <v>4005509425</v>
      </c>
      <c r="F9" s="9">
        <v>599999434</v>
      </c>
      <c r="G9" s="8" t="s">
        <v>0</v>
      </c>
      <c r="H9" s="9" t="s">
        <v>4</v>
      </c>
      <c r="I9" s="9" t="s">
        <v>37</v>
      </c>
      <c r="J9" s="9" t="s">
        <v>624</v>
      </c>
      <c r="K9" s="9" t="s">
        <v>12</v>
      </c>
      <c r="L9" s="14"/>
      <c r="M9" s="12">
        <v>0.30344907407407407</v>
      </c>
      <c r="N9" s="11">
        <v>0.30694444444444446</v>
      </c>
      <c r="O9" s="3" t="str">
        <f t="shared" si="0"/>
        <v>-</v>
      </c>
      <c r="P9" s="10">
        <v>0.3125</v>
      </c>
      <c r="Q9" s="2">
        <f t="shared" si="1"/>
        <v>9.0509259259259345E-3</v>
      </c>
      <c r="R9" s="1" t="str">
        <f t="shared" si="2"/>
        <v>-</v>
      </c>
      <c r="S9" s="9" t="s">
        <v>2</v>
      </c>
      <c r="T9" s="8" t="s">
        <v>0</v>
      </c>
      <c r="U9" s="8" t="s">
        <v>0</v>
      </c>
      <c r="V9" s="8" t="s">
        <v>0</v>
      </c>
      <c r="W9" s="12">
        <v>0.35416666666666669</v>
      </c>
      <c r="X9" s="7">
        <f t="shared" si="3"/>
        <v>4.1666666666666685E-2</v>
      </c>
      <c r="Y9" s="1" t="str">
        <f t="shared" si="4"/>
        <v>-</v>
      </c>
      <c r="Z9" s="77">
        <f t="shared" si="5"/>
        <v>5.071759259259262E-2</v>
      </c>
      <c r="AA9" s="17" t="s">
        <v>0</v>
      </c>
      <c r="AB9" s="14" t="s">
        <v>6</v>
      </c>
      <c r="AC9" s="1" t="str">
        <f>IF(COUNTIFS(I$2:I9, I9, C$2:C9, "&gt;" &amp; EDATE(C9, -1), C$2:C9, "&lt;=" &amp; C9) &gt; 1, "Yes", "-")</f>
        <v>-</v>
      </c>
      <c r="AD9" s="3">
        <f>IF(AC9="Yes", COUNTIFS(I$2:I9, I9, C$2:C9, "&gt;" &amp; EDATE(C9, -1), C$2:C9, "&lt;=" &amp; C9) - 1, 0)</f>
        <v>0</v>
      </c>
      <c r="AE9" s="3" t="str" cm="1">
        <f t="array" ref="AE9">IF(AC9="Yes", IFERROR(LOOKUP(2, 1/(I$2:I8=I9), E$2:E8), "wrong"), "")</f>
        <v/>
      </c>
      <c r="AF9" s="17" t="s">
        <v>116</v>
      </c>
      <c r="AG9" s="17" t="s">
        <v>623</v>
      </c>
      <c r="AH9" s="17">
        <v>5.6000218004201997E+17</v>
      </c>
      <c r="AI9" s="29"/>
      <c r="AJ9" s="29"/>
      <c r="AK9" s="28"/>
      <c r="AL9" s="17"/>
      <c r="AM9" s="17"/>
      <c r="AN9" s="17"/>
      <c r="AO9" s="17"/>
      <c r="AP9" s="17"/>
      <c r="AQ9" s="17"/>
      <c r="AR9" s="4">
        <v>210132570</v>
      </c>
      <c r="AS9" s="58">
        <v>45359</v>
      </c>
      <c r="AT9" s="14">
        <v>4005508940</v>
      </c>
      <c r="AU9" s="14">
        <v>8110865</v>
      </c>
      <c r="AV9" s="14">
        <v>300003</v>
      </c>
      <c r="AW9" s="14" t="s">
        <v>154</v>
      </c>
      <c r="AX9" s="14" t="s">
        <v>153</v>
      </c>
      <c r="AY9" s="57">
        <v>0.1</v>
      </c>
      <c r="AZ9" s="14">
        <v>60</v>
      </c>
      <c r="BA9" s="14">
        <f t="shared" si="6"/>
        <v>6</v>
      </c>
      <c r="BB9" s="14"/>
      <c r="BC9" s="4"/>
      <c r="BD9" s="4"/>
      <c r="BE9" s="4"/>
      <c r="BF9" s="4"/>
    </row>
    <row r="10" spans="1:58" ht="15.75" hidden="1" x14ac:dyDescent="0.25">
      <c r="A10" s="56" t="s">
        <v>58</v>
      </c>
      <c r="B10" s="55">
        <f t="shared" si="7"/>
        <v>0</v>
      </c>
      <c r="C10" s="13">
        <v>45505</v>
      </c>
      <c r="D10" s="9" t="s">
        <v>5</v>
      </c>
      <c r="E10" s="9">
        <v>4005509387</v>
      </c>
      <c r="F10" s="9">
        <v>594334135</v>
      </c>
      <c r="G10" s="8" t="s">
        <v>0</v>
      </c>
      <c r="H10" s="9" t="s">
        <v>45</v>
      </c>
      <c r="I10" s="9" t="s">
        <v>257</v>
      </c>
      <c r="J10" s="9" t="s">
        <v>622</v>
      </c>
      <c r="K10" s="9">
        <v>8564761</v>
      </c>
      <c r="L10" s="14"/>
      <c r="M10" s="12">
        <v>0.30452546296296296</v>
      </c>
      <c r="N10" s="11">
        <v>0.30763888888888891</v>
      </c>
      <c r="O10" s="3" t="str">
        <f t="shared" si="0"/>
        <v>-</v>
      </c>
      <c r="P10" s="10" t="s">
        <v>0</v>
      </c>
      <c r="Q10" s="2" t="str">
        <f t="shared" si="1"/>
        <v>Invalid Calculation</v>
      </c>
      <c r="R10" s="1" t="str">
        <f t="shared" si="2"/>
        <v>Invalid Calculation</v>
      </c>
      <c r="S10" s="9" t="s">
        <v>115</v>
      </c>
      <c r="T10" s="9" t="s">
        <v>122</v>
      </c>
      <c r="U10" s="13">
        <v>45506</v>
      </c>
      <c r="V10" s="11">
        <v>0.375</v>
      </c>
      <c r="W10" s="11">
        <v>0.47222222222222221</v>
      </c>
      <c r="X10" s="7" t="str">
        <f t="shared" si="3"/>
        <v>Invalid Calculation</v>
      </c>
      <c r="Y10" s="1" t="str">
        <f t="shared" si="4"/>
        <v>Invalid Calculation</v>
      </c>
      <c r="Z10" s="6">
        <f t="shared" si="5"/>
        <v>0.16769675925925925</v>
      </c>
      <c r="AA10" s="17" t="s">
        <v>0</v>
      </c>
      <c r="AB10" s="14" t="s">
        <v>6</v>
      </c>
      <c r="AC10" s="1" t="str">
        <f>IF(COUNTIFS(I$2:I10, I10, C$2:C10, "&gt;" &amp; EDATE(C10, -1), C$2:C10, "&lt;=" &amp; C10) &gt; 1, "Yes", "-")</f>
        <v>-</v>
      </c>
      <c r="AD10" s="3">
        <f>IF(AC10="Yes", COUNTIFS(I$2:I10, I10, C$2:C10, "&gt;" &amp; EDATE(C10, -1), C$2:C10, "&lt;=" &amp; C10) - 1, 0)</f>
        <v>0</v>
      </c>
      <c r="AE10" s="3" t="str" cm="1">
        <f t="array" ref="AE10">IF(AC10="Yes", IFERROR(LOOKUP(2, 1/(I$2:I9=I10), E$2:E9), "wrong"), "")</f>
        <v/>
      </c>
      <c r="AF10" s="17" t="s">
        <v>0</v>
      </c>
      <c r="AG10" s="17" t="s">
        <v>0</v>
      </c>
      <c r="AH10" s="17" t="s">
        <v>0</v>
      </c>
      <c r="AI10" s="29"/>
      <c r="AJ10" s="29"/>
      <c r="AK10" s="28"/>
      <c r="AL10" s="17"/>
      <c r="AM10" s="17"/>
      <c r="AN10" s="17"/>
      <c r="AO10" s="17"/>
      <c r="AP10" s="17"/>
      <c r="AQ10" s="17"/>
      <c r="AR10" s="4">
        <v>210132571</v>
      </c>
      <c r="AS10" s="16"/>
      <c r="AT10" s="4"/>
      <c r="AU10" s="4"/>
      <c r="AV10" s="4"/>
      <c r="AW10" s="4"/>
      <c r="AX10" s="4"/>
      <c r="AY10" s="50"/>
      <c r="AZ10" s="4"/>
      <c r="BA10" s="4"/>
      <c r="BB10" s="4"/>
      <c r="BC10" s="4"/>
      <c r="BD10" s="4"/>
      <c r="BE10" s="4"/>
      <c r="BF10" s="4"/>
    </row>
    <row r="11" spans="1:58" ht="15.75" x14ac:dyDescent="0.25">
      <c r="A11" s="56" t="s">
        <v>6</v>
      </c>
      <c r="B11" s="55">
        <f t="shared" si="7"/>
        <v>217</v>
      </c>
      <c r="C11" s="13">
        <v>45505</v>
      </c>
      <c r="D11" s="9" t="s">
        <v>5</v>
      </c>
      <c r="E11" s="9">
        <v>4005509455</v>
      </c>
      <c r="F11" s="9">
        <v>564932127</v>
      </c>
      <c r="G11" s="8" t="s">
        <v>0</v>
      </c>
      <c r="H11" s="9" t="s">
        <v>45</v>
      </c>
      <c r="I11" s="9" t="s">
        <v>61</v>
      </c>
      <c r="J11" s="9" t="s">
        <v>621</v>
      </c>
      <c r="K11" s="9">
        <v>8817913</v>
      </c>
      <c r="L11" s="14"/>
      <c r="M11" s="12">
        <v>0.30844907407407407</v>
      </c>
      <c r="N11" s="11">
        <v>0.31180555555555556</v>
      </c>
      <c r="O11" s="3" t="str">
        <f t="shared" si="0"/>
        <v>-</v>
      </c>
      <c r="P11" s="10">
        <v>4.1666666666666664E-2</v>
      </c>
      <c r="Q11" s="2">
        <f t="shared" si="1"/>
        <v>0.73321759259259256</v>
      </c>
      <c r="R11" s="1" t="str">
        <f t="shared" si="2"/>
        <v>Yes</v>
      </c>
      <c r="S11" s="9" t="s">
        <v>2</v>
      </c>
      <c r="T11" s="8" t="s">
        <v>0</v>
      </c>
      <c r="U11" s="8" t="s">
        <v>0</v>
      </c>
      <c r="V11" s="8" t="s">
        <v>0</v>
      </c>
      <c r="W11" s="12">
        <v>0.37083333333333335</v>
      </c>
      <c r="X11" s="7">
        <f t="shared" si="3"/>
        <v>0.32916666666666666</v>
      </c>
      <c r="Y11" s="1" t="str">
        <f t="shared" si="4"/>
        <v>Yes</v>
      </c>
      <c r="Z11" s="77">
        <f t="shared" si="5"/>
        <v>6.2384259259259278E-2</v>
      </c>
      <c r="AA11" s="17" t="s">
        <v>0</v>
      </c>
      <c r="AB11" s="14" t="s">
        <v>6</v>
      </c>
      <c r="AC11" s="1" t="str">
        <f>IF(COUNTIFS(I$2:I11, I11, C$2:C11, "&gt;" &amp; EDATE(C11, -1), C$2:C11, "&lt;=" &amp; C11) &gt; 1, "Yes", "-")</f>
        <v>-</v>
      </c>
      <c r="AD11" s="3">
        <f>IF(AC11="Yes", COUNTIFS(I$2:I11, I11, C$2:C11, "&gt;" &amp; EDATE(C11, -1), C$2:C11, "&lt;=" &amp; C11) - 1, 0)</f>
        <v>0</v>
      </c>
      <c r="AE11" s="3" t="str" cm="1">
        <f t="array" ref="AE11">IF(AC11="Yes", IFERROR(LOOKUP(2, 1/(I$2:I10=I11), E$2:E10), "wrong"), "")</f>
        <v/>
      </c>
      <c r="AF11" s="17" t="s">
        <v>0</v>
      </c>
      <c r="AG11" s="17" t="s">
        <v>0</v>
      </c>
      <c r="AH11" s="17" t="s">
        <v>0</v>
      </c>
      <c r="AI11" s="29"/>
      <c r="AJ11" s="29"/>
      <c r="AK11" s="28"/>
      <c r="AL11" s="17"/>
      <c r="AM11" s="17"/>
      <c r="AN11" s="17"/>
      <c r="AO11" s="17"/>
      <c r="AP11" s="17"/>
      <c r="AQ11" s="17"/>
      <c r="AR11" s="4">
        <v>210132572</v>
      </c>
      <c r="AS11" s="4"/>
      <c r="AT11" s="4"/>
      <c r="AU11" s="4"/>
      <c r="AV11" s="4"/>
      <c r="AW11" s="4"/>
      <c r="AX11" s="4"/>
      <c r="AY11" s="50"/>
      <c r="AZ11" s="4"/>
      <c r="BA11" s="4"/>
      <c r="BB11" s="4"/>
      <c r="BC11" s="4"/>
      <c r="BD11" s="4"/>
      <c r="BE11" s="4"/>
      <c r="BF11" s="4"/>
    </row>
    <row r="12" spans="1:58" ht="15.75" x14ac:dyDescent="0.25">
      <c r="A12" s="56" t="s">
        <v>14</v>
      </c>
      <c r="B12" s="55">
        <f t="shared" si="7"/>
        <v>0</v>
      </c>
      <c r="C12" s="13">
        <v>45505</v>
      </c>
      <c r="D12" s="9" t="s">
        <v>5</v>
      </c>
      <c r="E12" s="9">
        <v>4005509449</v>
      </c>
      <c r="F12" s="9" t="e">
        <v>#N/A</v>
      </c>
      <c r="G12" s="8" t="s">
        <v>0</v>
      </c>
      <c r="H12" s="9" t="s">
        <v>29</v>
      </c>
      <c r="I12" s="9" t="s">
        <v>389</v>
      </c>
      <c r="J12" s="9" t="s">
        <v>388</v>
      </c>
      <c r="K12" s="9" t="s">
        <v>523</v>
      </c>
      <c r="L12" s="14"/>
      <c r="M12" s="12">
        <v>0.30967592592592591</v>
      </c>
      <c r="N12" s="11">
        <v>0.31319444444444444</v>
      </c>
      <c r="O12" s="3" t="str">
        <f t="shared" si="0"/>
        <v>-</v>
      </c>
      <c r="P12" s="10">
        <v>0.30902777777777779</v>
      </c>
      <c r="Q12" s="2">
        <f t="shared" si="1"/>
        <v>0</v>
      </c>
      <c r="R12" s="1" t="str">
        <f t="shared" si="2"/>
        <v>-</v>
      </c>
      <c r="S12" s="9" t="s">
        <v>2</v>
      </c>
      <c r="T12" s="8" t="s">
        <v>0</v>
      </c>
      <c r="U12" s="8" t="s">
        <v>0</v>
      </c>
      <c r="V12" s="8" t="s">
        <v>0</v>
      </c>
      <c r="W12" s="12">
        <v>0.76317129629629632</v>
      </c>
      <c r="X12" s="7">
        <f t="shared" si="3"/>
        <v>0.45414351851851853</v>
      </c>
      <c r="Y12" s="1" t="str">
        <f t="shared" si="4"/>
        <v>Yes</v>
      </c>
      <c r="Z12" s="77">
        <f t="shared" si="5"/>
        <v>0.45349537037037041</v>
      </c>
      <c r="AA12" s="17" t="s">
        <v>0</v>
      </c>
      <c r="AB12" s="14" t="s">
        <v>6</v>
      </c>
      <c r="AC12" s="1" t="str">
        <f>IF(COUNTIFS(I$2:I12, I12, C$2:C12, "&gt;" &amp; EDATE(C12, -1), C$2:C12, "&lt;=" &amp; C12) &gt; 1, "Yes", "-")</f>
        <v>-</v>
      </c>
      <c r="AD12" s="3">
        <f>IF(AC12="Yes", COUNTIFS(I$2:I12, I12, C$2:C12, "&gt;" &amp; EDATE(C12, -1), C$2:C12, "&lt;=" &amp; C12) - 1, 0)</f>
        <v>0</v>
      </c>
      <c r="AE12" s="3" t="str" cm="1">
        <f t="array" ref="AE12">IF(AC12="Yes", IFERROR(LOOKUP(2, 1/(I$2:I11=I12), E$2:E11), "wrong"), "")</f>
        <v/>
      </c>
      <c r="AF12" s="17" t="s">
        <v>116</v>
      </c>
      <c r="AG12" s="17" t="s">
        <v>620</v>
      </c>
      <c r="AH12" s="17" t="s">
        <v>619</v>
      </c>
      <c r="AI12" s="29"/>
      <c r="AJ12" s="29"/>
      <c r="AK12" s="28"/>
      <c r="AL12" s="17"/>
      <c r="AM12" s="17"/>
      <c r="AN12" s="17"/>
      <c r="AO12" s="17"/>
      <c r="AP12" s="17"/>
      <c r="AQ12" s="17"/>
      <c r="AR12" s="4">
        <v>210132573</v>
      </c>
      <c r="AS12" s="4"/>
      <c r="AT12" s="4"/>
      <c r="AU12" s="4"/>
      <c r="AV12" s="4"/>
      <c r="AW12" s="4"/>
      <c r="AX12" s="4"/>
      <c r="AY12" s="50"/>
      <c r="AZ12" s="4"/>
      <c r="BA12" s="4"/>
      <c r="BB12" s="4"/>
      <c r="BC12" s="4"/>
      <c r="BD12" s="4"/>
      <c r="BE12" s="4"/>
      <c r="BF12" s="4"/>
    </row>
    <row r="13" spans="1:58" ht="15.75" x14ac:dyDescent="0.25">
      <c r="A13" s="56" t="s">
        <v>27</v>
      </c>
      <c r="B13" s="55">
        <f t="shared" si="7"/>
        <v>0</v>
      </c>
      <c r="C13" s="13">
        <v>45505</v>
      </c>
      <c r="D13" s="9" t="s">
        <v>5</v>
      </c>
      <c r="E13" s="9">
        <v>4005509362</v>
      </c>
      <c r="F13" s="9" t="s">
        <v>244</v>
      </c>
      <c r="G13" s="8" t="s">
        <v>0</v>
      </c>
      <c r="H13" s="9" t="s">
        <v>4</v>
      </c>
      <c r="I13" s="9" t="s">
        <v>102</v>
      </c>
      <c r="J13" s="9" t="s">
        <v>618</v>
      </c>
      <c r="K13" s="9">
        <v>8564761</v>
      </c>
      <c r="L13" s="14"/>
      <c r="M13" s="12">
        <v>0.31724537037037037</v>
      </c>
      <c r="N13" s="11">
        <v>0.32083333333333336</v>
      </c>
      <c r="O13" s="3" t="str">
        <f t="shared" si="0"/>
        <v>-</v>
      </c>
      <c r="P13" s="10">
        <v>0.33333333333333331</v>
      </c>
      <c r="Q13" s="2">
        <f t="shared" si="1"/>
        <v>1.6087962962962943E-2</v>
      </c>
      <c r="R13" s="1" t="str">
        <f t="shared" si="2"/>
        <v>-</v>
      </c>
      <c r="S13" s="9" t="s">
        <v>2</v>
      </c>
      <c r="T13" s="8" t="s">
        <v>0</v>
      </c>
      <c r="U13" s="8" t="s">
        <v>0</v>
      </c>
      <c r="V13" s="8" t="s">
        <v>0</v>
      </c>
      <c r="W13" s="12">
        <v>0.375</v>
      </c>
      <c r="X13" s="7">
        <f t="shared" si="3"/>
        <v>4.1666666666666685E-2</v>
      </c>
      <c r="Y13" s="1" t="str">
        <f t="shared" si="4"/>
        <v>-</v>
      </c>
      <c r="Z13" s="77">
        <f t="shared" si="5"/>
        <v>5.7754629629629628E-2</v>
      </c>
      <c r="AA13" s="17" t="s">
        <v>0</v>
      </c>
      <c r="AB13" s="14" t="s">
        <v>6</v>
      </c>
      <c r="AC13" s="1" t="str">
        <f>IF(COUNTIFS(I$2:I13, I13, C$2:C13, "&gt;" &amp; EDATE(C13, -1), C$2:C13, "&lt;=" &amp; C13) &gt; 1, "Yes", "-")</f>
        <v>-</v>
      </c>
      <c r="AD13" s="3">
        <f>IF(AC13="Yes", COUNTIFS(I$2:I13, I13, C$2:C13, "&gt;" &amp; EDATE(C13, -1), C$2:C13, "&lt;=" &amp; C13) - 1, 0)</f>
        <v>0</v>
      </c>
      <c r="AE13" s="3" t="str" cm="1">
        <f t="array" ref="AE13">IF(AC13="Yes", IFERROR(LOOKUP(2, 1/(I$2:I12=I13), E$2:E12), "wrong"), "")</f>
        <v/>
      </c>
      <c r="AF13" s="17">
        <v>3407102</v>
      </c>
      <c r="AG13" s="17" t="s">
        <v>121</v>
      </c>
      <c r="AH13" s="17" t="s">
        <v>120</v>
      </c>
      <c r="AI13" s="29"/>
      <c r="AJ13" s="29"/>
      <c r="AK13" s="28"/>
      <c r="AL13" s="17"/>
      <c r="AM13" s="17"/>
      <c r="AN13" s="17"/>
      <c r="AO13" s="17"/>
      <c r="AP13" s="17"/>
      <c r="AQ13" s="17"/>
      <c r="AR13" s="4">
        <v>210132574</v>
      </c>
      <c r="AS13" s="4"/>
      <c r="AT13" s="4"/>
      <c r="AU13" s="4"/>
      <c r="AV13" s="4"/>
      <c r="AW13" s="4"/>
      <c r="AX13" s="4"/>
      <c r="AY13" s="50"/>
      <c r="AZ13" s="4"/>
      <c r="BA13" s="4"/>
      <c r="BB13" s="4"/>
      <c r="BC13" s="4"/>
      <c r="BD13" s="4"/>
      <c r="BE13" s="4"/>
      <c r="BF13" s="4"/>
    </row>
    <row r="14" spans="1:58" ht="15.75" hidden="1" x14ac:dyDescent="0.25">
      <c r="A14" s="56" t="s">
        <v>1</v>
      </c>
      <c r="B14" s="55">
        <f t="shared" si="7"/>
        <v>0</v>
      </c>
      <c r="C14" s="13">
        <v>45505</v>
      </c>
      <c r="D14" s="9" t="s">
        <v>5</v>
      </c>
      <c r="E14" s="9">
        <v>4005509270</v>
      </c>
      <c r="F14" s="8" t="s">
        <v>0</v>
      </c>
      <c r="G14" s="8" t="s">
        <v>0</v>
      </c>
      <c r="H14" s="9" t="s">
        <v>4</v>
      </c>
      <c r="I14" s="9" t="s">
        <v>30</v>
      </c>
      <c r="J14" s="9" t="s">
        <v>616</v>
      </c>
      <c r="K14" s="8" t="s">
        <v>0</v>
      </c>
      <c r="L14" s="14"/>
      <c r="M14" s="12">
        <v>0.3175115740740741</v>
      </c>
      <c r="N14" s="11">
        <v>0.32083333333333336</v>
      </c>
      <c r="O14" s="3" t="str">
        <f t="shared" si="0"/>
        <v>-</v>
      </c>
      <c r="P14" s="10" t="s">
        <v>0</v>
      </c>
      <c r="Q14" s="2" t="str">
        <f t="shared" si="1"/>
        <v>Invalid Calculation</v>
      </c>
      <c r="R14" s="1" t="str">
        <f t="shared" si="2"/>
        <v>Invalid Calculation</v>
      </c>
      <c r="S14" s="9" t="s">
        <v>115</v>
      </c>
      <c r="T14" s="8" t="s">
        <v>0</v>
      </c>
      <c r="U14" s="8" t="s">
        <v>0</v>
      </c>
      <c r="V14" s="8" t="s">
        <v>0</v>
      </c>
      <c r="W14" s="8" t="s">
        <v>0</v>
      </c>
      <c r="X14" s="7" t="str">
        <f t="shared" si="3"/>
        <v>Invalid Calculation</v>
      </c>
      <c r="Y14" s="1" t="str">
        <f t="shared" si="4"/>
        <v>Invalid Calculation</v>
      </c>
      <c r="Z14" s="6" t="str">
        <f t="shared" si="5"/>
        <v>Invalid Calculation</v>
      </c>
      <c r="AA14" s="17" t="s">
        <v>0</v>
      </c>
      <c r="AB14" s="14" t="s">
        <v>6</v>
      </c>
      <c r="AC14" s="1" t="str">
        <f>IF(COUNTIFS(I$2:I14, I14, C$2:C14, "&gt;" &amp; EDATE(C14, -1), C$2:C14, "&lt;=" &amp; C14) &gt; 1, "Yes", "-")</f>
        <v>-</v>
      </c>
      <c r="AD14" s="3">
        <f>IF(AC14="Yes", COUNTIFS(I$2:I14, I14, C$2:C14, "&gt;" &amp; EDATE(C14, -1), C$2:C14, "&lt;=" &amp; C14) - 1, 0)</f>
        <v>0</v>
      </c>
      <c r="AE14" s="3" t="str" cm="1">
        <f t="array" ref="AE14">IF(AC14="Yes", IFERROR(LOOKUP(2, 1/(I$2:I13=I14), E$2:E13), "wrong"), "")</f>
        <v/>
      </c>
      <c r="AF14" s="17" t="s">
        <v>0</v>
      </c>
      <c r="AG14" s="17" t="s">
        <v>0</v>
      </c>
      <c r="AH14" s="17" t="s">
        <v>0</v>
      </c>
      <c r="AI14" s="29"/>
      <c r="AJ14" s="29"/>
      <c r="AK14" s="28"/>
      <c r="AL14" s="17"/>
      <c r="AM14" s="17"/>
      <c r="AN14" s="17"/>
      <c r="AO14" s="17"/>
      <c r="AP14" s="17"/>
      <c r="AQ14" s="17"/>
      <c r="AR14" s="4">
        <v>210132575</v>
      </c>
      <c r="AS14" s="16">
        <v>45299</v>
      </c>
      <c r="AT14" s="15">
        <v>4005509766</v>
      </c>
      <c r="AU14" s="15">
        <v>8338499</v>
      </c>
      <c r="AV14" s="15">
        <v>200096</v>
      </c>
      <c r="AW14" s="15" t="s">
        <v>579</v>
      </c>
      <c r="AX14" s="15" t="s">
        <v>142</v>
      </c>
      <c r="AY14" s="49">
        <v>2</v>
      </c>
      <c r="AZ14" s="15">
        <v>18</v>
      </c>
      <c r="BA14" s="15">
        <v>35</v>
      </c>
      <c r="BB14" s="4"/>
      <c r="BC14" s="4"/>
      <c r="BD14" s="4"/>
      <c r="BE14" s="4"/>
      <c r="BF14" s="4"/>
    </row>
    <row r="15" spans="1:58" ht="15.75" hidden="1" x14ac:dyDescent="0.25">
      <c r="A15" s="56" t="s">
        <v>19</v>
      </c>
      <c r="B15" s="55">
        <f t="shared" si="7"/>
        <v>0</v>
      </c>
      <c r="C15" s="13">
        <v>45505</v>
      </c>
      <c r="D15" s="9" t="s">
        <v>5</v>
      </c>
      <c r="E15" s="9">
        <v>4005509515</v>
      </c>
      <c r="F15" s="8" t="s">
        <v>0</v>
      </c>
      <c r="G15" s="8" t="s">
        <v>0</v>
      </c>
      <c r="H15" s="9" t="s">
        <v>4</v>
      </c>
      <c r="I15" s="9" t="s">
        <v>30</v>
      </c>
      <c r="J15" s="9" t="s">
        <v>616</v>
      </c>
      <c r="K15" s="8" t="s">
        <v>0</v>
      </c>
      <c r="L15" s="14"/>
      <c r="M15" s="12">
        <v>0.31910879629629629</v>
      </c>
      <c r="N15" s="11">
        <v>0.32222222222222224</v>
      </c>
      <c r="O15" s="3" t="str">
        <f t="shared" si="0"/>
        <v>-</v>
      </c>
      <c r="P15" s="10" t="s">
        <v>0</v>
      </c>
      <c r="Q15" s="2" t="str">
        <f t="shared" si="1"/>
        <v>Invalid Calculation</v>
      </c>
      <c r="R15" s="1" t="str">
        <f t="shared" si="2"/>
        <v>Invalid Calculation</v>
      </c>
      <c r="S15" s="9" t="s">
        <v>115</v>
      </c>
      <c r="T15" s="8" t="s">
        <v>0</v>
      </c>
      <c r="U15" s="8" t="s">
        <v>0</v>
      </c>
      <c r="V15" s="8" t="s">
        <v>0</v>
      </c>
      <c r="W15" s="8" t="s">
        <v>0</v>
      </c>
      <c r="X15" s="7" t="str">
        <f t="shared" si="3"/>
        <v>Invalid Calculation</v>
      </c>
      <c r="Y15" s="1" t="str">
        <f t="shared" si="4"/>
        <v>Invalid Calculation</v>
      </c>
      <c r="Z15" s="6" t="str">
        <f t="shared" si="5"/>
        <v>Invalid Calculation</v>
      </c>
      <c r="AA15" s="17" t="s">
        <v>0</v>
      </c>
      <c r="AB15" s="14" t="s">
        <v>6</v>
      </c>
      <c r="AC15" s="1" t="str">
        <f>IF(COUNTIFS(I$2:I15, I15, C$2:C15, "&gt;" &amp; EDATE(C15, -1), C$2:C15, "&lt;=" &amp; C15) &gt; 1, "Yes", "-")</f>
        <v>Yes</v>
      </c>
      <c r="AD15" s="3">
        <f>IF(AC15="Yes", COUNTIFS(I$2:I15, I15, C$2:C15, "&gt;" &amp; EDATE(C15, -1), C$2:C15, "&lt;=" &amp; C15) - 1, 0)</f>
        <v>1</v>
      </c>
      <c r="AE15" s="3" cm="1">
        <f t="array" ref="AE15">IF(AC15="Yes", IFERROR(LOOKUP(2, 1/(I$2:I14=I15), E$2:E14), "wrong"), "")</f>
        <v>4005509270</v>
      </c>
      <c r="AF15" s="17" t="s">
        <v>0</v>
      </c>
      <c r="AG15" s="17" t="s">
        <v>0</v>
      </c>
      <c r="AH15" s="17" t="s">
        <v>0</v>
      </c>
      <c r="AI15" s="29"/>
      <c r="AJ15" s="29"/>
      <c r="AK15" s="28"/>
      <c r="AL15" s="17"/>
      <c r="AM15" s="17"/>
      <c r="AN15" s="17"/>
      <c r="AO15" s="17"/>
      <c r="AP15" s="17"/>
      <c r="AQ15" s="17"/>
      <c r="AR15" s="4">
        <v>210132576</v>
      </c>
      <c r="AS15" s="4"/>
      <c r="AT15" s="4"/>
      <c r="AU15" s="4"/>
      <c r="AV15" s="4"/>
      <c r="AW15" s="4"/>
      <c r="AX15" s="4"/>
      <c r="AY15" s="50"/>
      <c r="AZ15" s="4"/>
      <c r="BA15" s="4"/>
      <c r="BB15" s="4"/>
      <c r="BC15" s="4"/>
      <c r="BD15" s="4"/>
      <c r="BE15" s="4"/>
      <c r="BF15" s="4"/>
    </row>
    <row r="16" spans="1:58" x14ac:dyDescent="0.25">
      <c r="A16" s="19"/>
      <c r="B16" s="19"/>
      <c r="C16" s="13">
        <v>45505</v>
      </c>
      <c r="D16" s="9" t="s">
        <v>5</v>
      </c>
      <c r="E16" s="9">
        <v>4005509486</v>
      </c>
      <c r="F16" s="8" t="s">
        <v>0</v>
      </c>
      <c r="G16" s="8" t="s">
        <v>0</v>
      </c>
      <c r="H16" s="9" t="s">
        <v>45</v>
      </c>
      <c r="I16" s="9" t="s">
        <v>245</v>
      </c>
      <c r="J16" s="9" t="s">
        <v>247</v>
      </c>
      <c r="K16" s="9" t="s">
        <v>523</v>
      </c>
      <c r="L16" s="14"/>
      <c r="M16" s="12">
        <v>0.31959490740740742</v>
      </c>
      <c r="N16" s="11">
        <v>0.32291666666666669</v>
      </c>
      <c r="O16" s="3" t="str">
        <f t="shared" si="0"/>
        <v>-</v>
      </c>
      <c r="P16" s="10">
        <v>0.35416666666666669</v>
      </c>
      <c r="Q16" s="2">
        <f t="shared" si="1"/>
        <v>3.457175925925926E-2</v>
      </c>
      <c r="R16" s="1" t="str">
        <f t="shared" si="2"/>
        <v>Yes</v>
      </c>
      <c r="S16" s="9" t="s">
        <v>2</v>
      </c>
      <c r="T16" s="8" t="s">
        <v>0</v>
      </c>
      <c r="U16" s="8" t="s">
        <v>0</v>
      </c>
      <c r="V16" s="8" t="s">
        <v>0</v>
      </c>
      <c r="W16" s="12">
        <v>0.36631944444444442</v>
      </c>
      <c r="X16" s="7">
        <f t="shared" si="3"/>
        <v>1.2152777777777735E-2</v>
      </c>
      <c r="Y16" s="1" t="str">
        <f t="shared" si="4"/>
        <v>-</v>
      </c>
      <c r="Z16" s="77">
        <f t="shared" si="5"/>
        <v>4.6724537037036995E-2</v>
      </c>
      <c r="AA16" s="17" t="s">
        <v>0</v>
      </c>
      <c r="AB16" s="14" t="s">
        <v>6</v>
      </c>
      <c r="AC16" s="1" t="str">
        <f>IF(COUNTIFS(I$2:I16, I16, C$2:C16, "&gt;" &amp; EDATE(C16, -1), C$2:C16, "&lt;=" &amp; C16) &gt; 1, "Yes", "-")</f>
        <v>-</v>
      </c>
      <c r="AD16" s="3">
        <f>IF(AC16="Yes", COUNTIFS(I$2:I16, I16, C$2:C16, "&gt;" &amp; EDATE(C16, -1), C$2:C16, "&lt;=" &amp; C16) - 1, 0)</f>
        <v>0</v>
      </c>
      <c r="AE16" s="3" t="str" cm="1">
        <f t="array" ref="AE16">IF(AC16="Yes", IFERROR(LOOKUP(2, 1/(I$2:I15=I16), E$2:E15), "wrong"), "")</f>
        <v/>
      </c>
      <c r="AF16" s="17" t="s">
        <v>0</v>
      </c>
      <c r="AG16" s="17" t="s">
        <v>617</v>
      </c>
      <c r="AH16" s="17" t="s">
        <v>89</v>
      </c>
      <c r="AI16" s="29"/>
      <c r="AJ16" s="29"/>
      <c r="AK16" s="28"/>
      <c r="AL16" s="17"/>
      <c r="AM16" s="17"/>
      <c r="AN16" s="17"/>
      <c r="AO16" s="17"/>
      <c r="AP16" s="17"/>
      <c r="AQ16" s="17"/>
      <c r="AR16" s="4">
        <v>210132577</v>
      </c>
      <c r="AS16" s="16">
        <v>45299</v>
      </c>
      <c r="AT16" s="15">
        <v>4005510356</v>
      </c>
      <c r="AU16" s="15">
        <v>8338499</v>
      </c>
      <c r="AV16" s="15">
        <v>107514</v>
      </c>
      <c r="AW16" s="15" t="s">
        <v>227</v>
      </c>
      <c r="AX16" s="15" t="s">
        <v>142</v>
      </c>
      <c r="AY16" s="49">
        <v>3</v>
      </c>
      <c r="AZ16" s="15">
        <v>30</v>
      </c>
      <c r="BA16" s="15">
        <v>90</v>
      </c>
      <c r="BB16" s="4"/>
      <c r="BC16" s="4"/>
      <c r="BD16" s="4"/>
      <c r="BE16" s="4"/>
      <c r="BF16" s="4"/>
    </row>
    <row r="17" spans="1:58" hidden="1" x14ac:dyDescent="0.25">
      <c r="A17" s="19"/>
      <c r="B17" s="19"/>
      <c r="C17" s="13">
        <v>45505</v>
      </c>
      <c r="D17" s="9" t="s">
        <v>5</v>
      </c>
      <c r="E17" s="9">
        <v>4005509519</v>
      </c>
      <c r="F17" s="8" t="s">
        <v>0</v>
      </c>
      <c r="G17" s="8" t="s">
        <v>0</v>
      </c>
      <c r="H17" s="9" t="s">
        <v>4</v>
      </c>
      <c r="I17" s="9" t="s">
        <v>30</v>
      </c>
      <c r="J17" s="9" t="s">
        <v>616</v>
      </c>
      <c r="K17" s="8" t="s">
        <v>0</v>
      </c>
      <c r="L17" s="14"/>
      <c r="M17" s="12">
        <v>0.32045138888888891</v>
      </c>
      <c r="N17" s="11">
        <v>0.32361111111111113</v>
      </c>
      <c r="O17" s="3" t="str">
        <f t="shared" si="0"/>
        <v>-</v>
      </c>
      <c r="P17" s="10" t="s">
        <v>0</v>
      </c>
      <c r="Q17" s="2" t="str">
        <f t="shared" si="1"/>
        <v>Invalid Calculation</v>
      </c>
      <c r="R17" s="1" t="str">
        <f t="shared" si="2"/>
        <v>Invalid Calculation</v>
      </c>
      <c r="S17" s="9" t="s">
        <v>115</v>
      </c>
      <c r="T17" s="8" t="s">
        <v>0</v>
      </c>
      <c r="U17" s="8" t="s">
        <v>0</v>
      </c>
      <c r="V17" s="8" t="s">
        <v>0</v>
      </c>
      <c r="W17" s="8" t="s">
        <v>0</v>
      </c>
      <c r="X17" s="7" t="str">
        <f t="shared" si="3"/>
        <v>Invalid Calculation</v>
      </c>
      <c r="Y17" s="1" t="str">
        <f t="shared" si="4"/>
        <v>Invalid Calculation</v>
      </c>
      <c r="Z17" s="6" t="str">
        <f t="shared" si="5"/>
        <v>Invalid Calculation</v>
      </c>
      <c r="AA17" s="17" t="s">
        <v>0</v>
      </c>
      <c r="AB17" s="14" t="s">
        <v>6</v>
      </c>
      <c r="AC17" s="1" t="str">
        <f>IF(COUNTIFS(I$2:I17, I17, C$2:C17, "&gt;" &amp; EDATE(C17, -1), C$2:C17, "&lt;=" &amp; C17) &gt; 1, "Yes", "-")</f>
        <v>Yes</v>
      </c>
      <c r="AD17" s="3">
        <f>IF(AC17="Yes", COUNTIFS(I$2:I17, I17, C$2:C17, "&gt;" &amp; EDATE(C17, -1), C$2:C17, "&lt;=" &amp; C17) - 1, 0)</f>
        <v>2</v>
      </c>
      <c r="AE17" s="3" cm="1">
        <f t="array" ref="AE17">IF(AC17="Yes", IFERROR(LOOKUP(2, 1/(I$2:I16=I17), E$2:E16), "wrong"), "")</f>
        <v>4005509515</v>
      </c>
      <c r="AF17" s="17" t="s">
        <v>0</v>
      </c>
      <c r="AG17" s="17" t="s">
        <v>0</v>
      </c>
      <c r="AH17" s="17" t="s">
        <v>0</v>
      </c>
      <c r="AI17" s="29"/>
      <c r="AJ17" s="29"/>
      <c r="AK17" s="28"/>
      <c r="AL17" s="17"/>
      <c r="AM17" s="17"/>
      <c r="AN17" s="17"/>
      <c r="AO17" s="17"/>
      <c r="AP17" s="17"/>
      <c r="AQ17" s="17"/>
      <c r="AR17" s="4">
        <v>210132578</v>
      </c>
      <c r="AS17" s="4"/>
      <c r="AT17" s="4"/>
      <c r="AU17" s="4"/>
      <c r="AV17" s="4"/>
      <c r="AW17" s="4"/>
      <c r="AX17" s="4"/>
      <c r="AY17" s="50"/>
      <c r="AZ17" s="4"/>
      <c r="BA17" s="4"/>
      <c r="BB17" s="4"/>
      <c r="BC17" s="4"/>
      <c r="BD17" s="4"/>
      <c r="BE17" s="4"/>
      <c r="BF17" s="4"/>
    </row>
    <row r="18" spans="1:58" hidden="1" x14ac:dyDescent="0.25">
      <c r="C18" s="13">
        <v>45505</v>
      </c>
      <c r="D18" s="9" t="s">
        <v>5</v>
      </c>
      <c r="E18" s="9">
        <v>4005509535</v>
      </c>
      <c r="F18" s="9" t="s">
        <v>15</v>
      </c>
      <c r="G18" s="8" t="s">
        <v>0</v>
      </c>
      <c r="H18" s="9" t="s">
        <v>45</v>
      </c>
      <c r="I18" s="9" t="s">
        <v>78</v>
      </c>
      <c r="J18" s="9" t="s">
        <v>615</v>
      </c>
      <c r="K18" s="9" t="s">
        <v>12</v>
      </c>
      <c r="L18" s="14"/>
      <c r="M18" s="12">
        <v>0.32164351851851852</v>
      </c>
      <c r="N18" s="11">
        <v>0.32500000000000001</v>
      </c>
      <c r="O18" s="3" t="str">
        <f t="shared" si="0"/>
        <v>-</v>
      </c>
      <c r="P18" s="10" t="s">
        <v>0</v>
      </c>
      <c r="Q18" s="2" t="str">
        <f t="shared" si="1"/>
        <v>Invalid Calculation</v>
      </c>
      <c r="R18" s="1" t="str">
        <f t="shared" si="2"/>
        <v>Invalid Calculation</v>
      </c>
      <c r="S18" s="9" t="s">
        <v>115</v>
      </c>
      <c r="T18" s="9" t="s">
        <v>166</v>
      </c>
      <c r="U18" s="8" t="s">
        <v>0</v>
      </c>
      <c r="V18" s="8" t="s">
        <v>0</v>
      </c>
      <c r="W18" s="8" t="s">
        <v>0</v>
      </c>
      <c r="X18" s="7" t="str">
        <f t="shared" si="3"/>
        <v>Invalid Calculation</v>
      </c>
      <c r="Y18" s="1" t="str">
        <f t="shared" si="4"/>
        <v>Invalid Calculation</v>
      </c>
      <c r="Z18" s="6" t="str">
        <f t="shared" si="5"/>
        <v>Invalid Calculation</v>
      </c>
      <c r="AA18" s="17" t="s">
        <v>0</v>
      </c>
      <c r="AB18" s="14" t="s">
        <v>6</v>
      </c>
      <c r="AC18" s="1" t="str">
        <f>IF(COUNTIFS(I$2:I18, I18, C$2:C18, "&gt;" &amp; EDATE(C18, -1), C$2:C18, "&lt;=" &amp; C18) &gt; 1, "Yes", "-")</f>
        <v>-</v>
      </c>
      <c r="AD18" s="3">
        <f>IF(AC18="Yes", COUNTIFS(I$2:I18, I18, C$2:C18, "&gt;" &amp; EDATE(C18, -1), C$2:C18, "&lt;=" &amp; C18) - 1, 0)</f>
        <v>0</v>
      </c>
      <c r="AE18" s="3" t="str" cm="1">
        <f t="array" ref="AE18">IF(AC18="Yes", IFERROR(LOOKUP(2, 1/(I$2:I17=I18), E$2:E17), "wrong"), "")</f>
        <v/>
      </c>
      <c r="AF18" s="17" t="s">
        <v>0</v>
      </c>
      <c r="AG18" s="17" t="s">
        <v>0</v>
      </c>
      <c r="AH18" s="17" t="s">
        <v>0</v>
      </c>
      <c r="AI18" s="29"/>
      <c r="AJ18" s="29"/>
      <c r="AK18" s="28"/>
      <c r="AL18" s="17"/>
      <c r="AM18" s="17"/>
      <c r="AN18" s="17"/>
      <c r="AO18" s="17"/>
      <c r="AP18" s="17"/>
      <c r="AQ18" s="17"/>
      <c r="AR18" s="4">
        <v>210132579</v>
      </c>
      <c r="AS18" s="4"/>
      <c r="AT18" s="4"/>
      <c r="AU18" s="4"/>
      <c r="AV18" s="4"/>
      <c r="AW18" s="4"/>
      <c r="AX18" s="4"/>
      <c r="AY18" s="50"/>
      <c r="AZ18" s="4"/>
      <c r="BA18" s="4"/>
      <c r="BB18" s="4"/>
      <c r="BC18" s="4"/>
      <c r="BD18" s="4"/>
      <c r="BE18" s="4"/>
      <c r="BF18" s="4"/>
    </row>
    <row r="19" spans="1:58" x14ac:dyDescent="0.25">
      <c r="C19" s="13">
        <v>45505</v>
      </c>
      <c r="D19" s="9" t="s">
        <v>5</v>
      </c>
      <c r="E19" s="9">
        <v>4005509367</v>
      </c>
      <c r="F19" s="9">
        <v>568641016</v>
      </c>
      <c r="G19" s="8" t="s">
        <v>0</v>
      </c>
      <c r="H19" s="9" t="s">
        <v>4</v>
      </c>
      <c r="I19" s="9" t="s">
        <v>196</v>
      </c>
      <c r="J19" s="9" t="s">
        <v>614</v>
      </c>
      <c r="K19" s="9">
        <v>8817913</v>
      </c>
      <c r="L19" s="14"/>
      <c r="M19" s="12">
        <v>0.32325231481481481</v>
      </c>
      <c r="N19" s="11">
        <v>0.3263888888888889</v>
      </c>
      <c r="O19" s="3" t="str">
        <f t="shared" si="0"/>
        <v>-</v>
      </c>
      <c r="P19" s="10">
        <v>0.33333333333333331</v>
      </c>
      <c r="Q19" s="2">
        <f t="shared" si="1"/>
        <v>1.0081018518518503E-2</v>
      </c>
      <c r="R19" s="1" t="str">
        <f t="shared" si="2"/>
        <v>-</v>
      </c>
      <c r="S19" s="9" t="s">
        <v>2</v>
      </c>
      <c r="T19" s="8" t="s">
        <v>0</v>
      </c>
      <c r="U19" s="8" t="s">
        <v>0</v>
      </c>
      <c r="V19" s="8" t="s">
        <v>0</v>
      </c>
      <c r="W19" s="12">
        <v>0.375</v>
      </c>
      <c r="X19" s="7">
        <f t="shared" si="3"/>
        <v>4.1666666666666685E-2</v>
      </c>
      <c r="Y19" s="1" t="str">
        <f t="shared" si="4"/>
        <v>-</v>
      </c>
      <c r="Z19" s="77">
        <f t="shared" si="5"/>
        <v>5.1747685185185188E-2</v>
      </c>
      <c r="AA19" s="17" t="s">
        <v>0</v>
      </c>
      <c r="AB19" s="14" t="s">
        <v>6</v>
      </c>
      <c r="AC19" s="1" t="str">
        <f>IF(COUNTIFS(I$2:I19, I19, C$2:C19, "&gt;" &amp; EDATE(C19, -1), C$2:C19, "&lt;=" &amp; C19) &gt; 1, "Yes", "-")</f>
        <v>-</v>
      </c>
      <c r="AD19" s="3">
        <f>IF(AC19="Yes", COUNTIFS(I$2:I19, I19, C$2:C19, "&gt;" &amp; EDATE(C19, -1), C$2:C19, "&lt;=" &amp; C19) - 1, 0)</f>
        <v>0</v>
      </c>
      <c r="AE19" s="3" t="str" cm="1">
        <f t="array" ref="AE19">IF(AC19="Yes", IFERROR(LOOKUP(2, 1/(I$2:I18=I19), E$2:E18), "wrong"), "")</f>
        <v/>
      </c>
      <c r="AF19" s="17">
        <v>4241653</v>
      </c>
      <c r="AG19" s="17" t="s">
        <v>121</v>
      </c>
      <c r="AH19" s="17" t="s">
        <v>120</v>
      </c>
      <c r="AI19" s="29"/>
      <c r="AJ19" s="29"/>
      <c r="AK19" s="28"/>
      <c r="AL19" s="17"/>
      <c r="AM19" s="17"/>
      <c r="AN19" s="17"/>
      <c r="AO19" s="17"/>
      <c r="AP19" s="17"/>
      <c r="AQ19" s="17"/>
      <c r="AR19" s="4">
        <v>210132580</v>
      </c>
      <c r="AS19" s="54"/>
      <c r="AT19" s="54"/>
      <c r="AU19" s="4"/>
      <c r="AV19" s="4"/>
      <c r="AW19" s="4"/>
      <c r="AX19" s="4"/>
      <c r="AY19" s="53"/>
      <c r="AZ19" s="4"/>
      <c r="BA19" s="52"/>
      <c r="BB19" s="5"/>
      <c r="BC19" s="4"/>
      <c r="BD19" s="4"/>
      <c r="BE19" s="4"/>
      <c r="BF19" s="4"/>
    </row>
    <row r="20" spans="1:58" x14ac:dyDescent="0.25">
      <c r="A20" s="19"/>
      <c r="B20" s="19"/>
      <c r="C20" s="13">
        <v>45505</v>
      </c>
      <c r="D20" s="9" t="s">
        <v>5</v>
      </c>
      <c r="E20" s="9">
        <v>4005509636</v>
      </c>
      <c r="F20" s="9">
        <v>8554595</v>
      </c>
      <c r="G20" s="8" t="s">
        <v>0</v>
      </c>
      <c r="H20" s="9" t="s">
        <v>4</v>
      </c>
      <c r="I20" s="9" t="s">
        <v>13</v>
      </c>
      <c r="J20" s="9" t="s">
        <v>613</v>
      </c>
      <c r="K20" s="9" t="s">
        <v>12</v>
      </c>
      <c r="L20" s="14"/>
      <c r="M20" s="12">
        <v>0.33587962962962964</v>
      </c>
      <c r="N20" s="11">
        <v>0.33958333333333335</v>
      </c>
      <c r="O20" s="3" t="str">
        <f t="shared" si="0"/>
        <v>-</v>
      </c>
      <c r="P20" s="10">
        <v>0.35416666666666669</v>
      </c>
      <c r="Q20" s="2">
        <f t="shared" si="1"/>
        <v>1.8287037037037046E-2</v>
      </c>
      <c r="R20" s="1" t="str">
        <f t="shared" si="2"/>
        <v>-</v>
      </c>
      <c r="S20" s="9" t="s">
        <v>2</v>
      </c>
      <c r="T20" s="8" t="s">
        <v>0</v>
      </c>
      <c r="U20" s="8" t="s">
        <v>0</v>
      </c>
      <c r="V20" s="8" t="s">
        <v>0</v>
      </c>
      <c r="W20" s="12">
        <v>0.39583333333333331</v>
      </c>
      <c r="X20" s="7">
        <f t="shared" si="3"/>
        <v>4.166666666666663E-2</v>
      </c>
      <c r="Y20" s="1" t="str">
        <f t="shared" si="4"/>
        <v>-</v>
      </c>
      <c r="Z20" s="77">
        <f t="shared" si="5"/>
        <v>5.9953703703703676E-2</v>
      </c>
      <c r="AA20" s="17" t="s">
        <v>0</v>
      </c>
      <c r="AB20" s="14" t="s">
        <v>6</v>
      </c>
      <c r="AC20" s="1" t="str">
        <f>IF(COUNTIFS(I$2:I20, I20, C$2:C20, "&gt;" &amp; EDATE(C20, -1), C$2:C20, "&lt;=" &amp; C20) &gt; 1, "Yes", "-")</f>
        <v>-</v>
      </c>
      <c r="AD20" s="3">
        <f>IF(AC20="Yes", COUNTIFS(I$2:I20, I20, C$2:C20, "&gt;" &amp; EDATE(C20, -1), C$2:C20, "&lt;=" &amp; C20) - 1, 0)</f>
        <v>0</v>
      </c>
      <c r="AE20" s="3" t="str" cm="1">
        <f t="array" ref="AE20">IF(AC20="Yes", IFERROR(LOOKUP(2, 1/(I$2:I19=I20), E$2:E19), "wrong"), "")</f>
        <v/>
      </c>
      <c r="AF20" s="14">
        <v>3631237</v>
      </c>
      <c r="AG20" s="17" t="s">
        <v>121</v>
      </c>
      <c r="AH20" s="17" t="s">
        <v>120</v>
      </c>
      <c r="AI20" s="29"/>
      <c r="AJ20" s="29"/>
      <c r="AK20" s="28"/>
      <c r="AL20" s="17"/>
      <c r="AM20" s="17"/>
      <c r="AN20" s="17"/>
      <c r="AO20" s="17"/>
      <c r="AP20" s="17"/>
      <c r="AQ20" s="17"/>
      <c r="AR20" s="4">
        <v>210132582</v>
      </c>
      <c r="AS20" s="54"/>
      <c r="AT20" s="54"/>
      <c r="AU20" s="4"/>
      <c r="AV20" s="4"/>
      <c r="AW20" s="4"/>
      <c r="AX20" s="4"/>
      <c r="AY20" s="53"/>
      <c r="AZ20" s="52"/>
      <c r="BA20" s="52"/>
      <c r="BB20" s="5"/>
      <c r="BC20" s="4"/>
      <c r="BD20" s="4"/>
      <c r="BE20" s="4"/>
      <c r="BF20" s="4"/>
    </row>
    <row r="21" spans="1:58" hidden="1" x14ac:dyDescent="0.25">
      <c r="A21" s="19"/>
      <c r="B21" s="19"/>
      <c r="C21" s="13">
        <v>45505</v>
      </c>
      <c r="D21" s="9" t="s">
        <v>5</v>
      </c>
      <c r="E21" s="9">
        <v>4005509688</v>
      </c>
      <c r="F21" s="9">
        <v>592257743</v>
      </c>
      <c r="G21" s="8" t="s">
        <v>0</v>
      </c>
      <c r="H21" s="9" t="s">
        <v>45</v>
      </c>
      <c r="I21" s="9" t="s">
        <v>67</v>
      </c>
      <c r="J21" s="9" t="s">
        <v>612</v>
      </c>
      <c r="K21" s="9" t="s">
        <v>12</v>
      </c>
      <c r="L21" s="14"/>
      <c r="M21" s="12">
        <v>0.35065972222222225</v>
      </c>
      <c r="N21" s="11">
        <v>0.35347222222222224</v>
      </c>
      <c r="O21" s="3" t="str">
        <f t="shared" si="0"/>
        <v>-</v>
      </c>
      <c r="P21" s="10" t="s">
        <v>0</v>
      </c>
      <c r="Q21" s="2" t="str">
        <f t="shared" si="1"/>
        <v>Invalid Calculation</v>
      </c>
      <c r="R21" s="1" t="str">
        <f t="shared" si="2"/>
        <v>Invalid Calculation</v>
      </c>
      <c r="S21" s="9" t="s">
        <v>38</v>
      </c>
      <c r="T21" s="8" t="s">
        <v>0</v>
      </c>
      <c r="U21" s="8" t="s">
        <v>0</v>
      </c>
      <c r="V21" s="8" t="s">
        <v>0</v>
      </c>
      <c r="W21" s="8" t="s">
        <v>0</v>
      </c>
      <c r="X21" s="7" t="str">
        <f t="shared" si="3"/>
        <v>Invalid Calculation</v>
      </c>
      <c r="Y21" s="1" t="str">
        <f t="shared" si="4"/>
        <v>Invalid Calculation</v>
      </c>
      <c r="Z21" s="6" t="str">
        <f t="shared" si="5"/>
        <v>Invalid Calculation</v>
      </c>
      <c r="AA21" s="17" t="s">
        <v>0</v>
      </c>
      <c r="AB21" s="14" t="s">
        <v>6</v>
      </c>
      <c r="AC21" s="1" t="str">
        <f>IF(COUNTIFS(I$2:I21, I21, C$2:C21, "&gt;" &amp; EDATE(C21, -1), C$2:C21, "&lt;=" &amp; C21) &gt; 1, "Yes", "-")</f>
        <v>-</v>
      </c>
      <c r="AD21" s="3">
        <f>IF(AC21="Yes", COUNTIFS(I$2:I21, I21, C$2:C21, "&gt;" &amp; EDATE(C21, -1), C$2:C21, "&lt;=" &amp; C21) - 1, 0)</f>
        <v>0</v>
      </c>
      <c r="AE21" s="3" t="str" cm="1">
        <f t="array" ref="AE21">IF(AC21="Yes", IFERROR(LOOKUP(2, 1/(I$2:I20=I21), E$2:E20), "wrong"), "")</f>
        <v/>
      </c>
      <c r="AF21" s="14" t="s">
        <v>0</v>
      </c>
      <c r="AG21" s="17" t="s">
        <v>0</v>
      </c>
      <c r="AH21" s="14" t="s">
        <v>0</v>
      </c>
      <c r="AI21" s="29"/>
      <c r="AJ21" s="29"/>
      <c r="AK21" s="28"/>
      <c r="AL21" s="17"/>
      <c r="AM21" s="17"/>
      <c r="AN21" s="17"/>
      <c r="AO21" s="17"/>
      <c r="AP21" s="17"/>
      <c r="AQ21" s="17"/>
      <c r="AR21" s="4">
        <v>210132583</v>
      </c>
      <c r="AS21" s="54"/>
      <c r="AT21" s="54"/>
      <c r="AU21" s="4"/>
      <c r="AV21" s="4"/>
      <c r="AW21" s="4"/>
      <c r="AX21" s="4"/>
      <c r="AY21" s="53"/>
      <c r="AZ21" s="52"/>
      <c r="BA21" s="52"/>
      <c r="BB21" s="5"/>
      <c r="BC21" s="4"/>
      <c r="BD21" s="4"/>
      <c r="BE21" s="4"/>
      <c r="BF21" s="4"/>
    </row>
    <row r="22" spans="1:58" x14ac:dyDescent="0.25">
      <c r="A22" s="19"/>
      <c r="B22" s="19"/>
      <c r="C22" s="13">
        <v>45505</v>
      </c>
      <c r="D22" s="9" t="s">
        <v>5</v>
      </c>
      <c r="E22" s="9">
        <v>4005509719</v>
      </c>
      <c r="F22" s="8" t="s">
        <v>0</v>
      </c>
      <c r="G22" s="8" t="s">
        <v>0</v>
      </c>
      <c r="H22" s="9" t="s">
        <v>4</v>
      </c>
      <c r="I22" s="9" t="s">
        <v>102</v>
      </c>
      <c r="J22" s="9" t="s">
        <v>443</v>
      </c>
      <c r="K22" s="9">
        <v>8531016</v>
      </c>
      <c r="L22" s="14"/>
      <c r="M22" s="12">
        <v>0.35115740740740742</v>
      </c>
      <c r="N22" s="11">
        <v>0.35486111111111113</v>
      </c>
      <c r="O22" s="3" t="str">
        <f t="shared" si="0"/>
        <v>-</v>
      </c>
      <c r="P22" s="10">
        <v>0.35069444444444442</v>
      </c>
      <c r="Q22" s="2">
        <f t="shared" si="1"/>
        <v>0</v>
      </c>
      <c r="R22" s="1" t="str">
        <f t="shared" si="2"/>
        <v>-</v>
      </c>
      <c r="S22" s="9" t="s">
        <v>2</v>
      </c>
      <c r="T22" s="8" t="s">
        <v>0</v>
      </c>
      <c r="U22" s="8" t="s">
        <v>0</v>
      </c>
      <c r="V22" s="8" t="s">
        <v>0</v>
      </c>
      <c r="W22" s="12">
        <v>0.82958333333333334</v>
      </c>
      <c r="X22" s="7">
        <f t="shared" si="3"/>
        <v>0.47888888888888892</v>
      </c>
      <c r="Y22" s="1" t="str">
        <f t="shared" si="4"/>
        <v>Yes</v>
      </c>
      <c r="Z22" s="77">
        <f t="shared" si="5"/>
        <v>0.47842592592592592</v>
      </c>
      <c r="AA22" s="17" t="s">
        <v>0</v>
      </c>
      <c r="AB22" s="14" t="s">
        <v>6</v>
      </c>
      <c r="AC22" s="1" t="str">
        <f>IF(COUNTIFS(I$2:I22, I22, C$2:C22, "&gt;" &amp; EDATE(C22, -1), C$2:C22, "&lt;=" &amp; C22) &gt; 1, "Yes", "-")</f>
        <v>Yes</v>
      </c>
      <c r="AD22" s="3">
        <f>IF(AC22="Yes", COUNTIFS(I$2:I22, I22, C$2:C22, "&gt;" &amp; EDATE(C22, -1), C$2:C22, "&lt;=" &amp; C22) - 1, 0)</f>
        <v>1</v>
      </c>
      <c r="AE22" s="3" cm="1">
        <f t="array" ref="AE22">IF(AC22="Yes", IFERROR(LOOKUP(2, 1/(I$2:I21=I22), E$2:E21), "wrong"), "")</f>
        <v>4005509362</v>
      </c>
      <c r="AF22" s="17">
        <v>3407102</v>
      </c>
      <c r="AG22" s="17" t="s">
        <v>121</v>
      </c>
      <c r="AH22" s="17" t="s">
        <v>120</v>
      </c>
      <c r="AI22" s="29"/>
      <c r="AJ22" s="29"/>
      <c r="AK22" s="28"/>
      <c r="AL22" s="17"/>
      <c r="AM22" s="17"/>
      <c r="AN22" s="17"/>
      <c r="AO22" s="17"/>
      <c r="AP22" s="17"/>
      <c r="AQ22" s="17"/>
      <c r="AR22" s="4">
        <v>210132584</v>
      </c>
      <c r="AS22" s="4"/>
      <c r="AT22" s="4"/>
      <c r="AU22" s="4"/>
      <c r="AV22" s="4"/>
      <c r="AW22" s="4"/>
      <c r="AX22" s="4"/>
      <c r="AY22" s="50"/>
      <c r="AZ22" s="4"/>
      <c r="BA22" s="4"/>
      <c r="BB22" s="4"/>
      <c r="BC22" s="4"/>
      <c r="BD22" s="4"/>
      <c r="BE22" s="4"/>
      <c r="BF22" s="4"/>
    </row>
    <row r="23" spans="1:58" x14ac:dyDescent="0.25">
      <c r="A23" s="19"/>
      <c r="B23" s="19"/>
      <c r="C23" s="13">
        <v>45505</v>
      </c>
      <c r="D23" s="9" t="s">
        <v>5</v>
      </c>
      <c r="E23" s="9">
        <v>4005509702</v>
      </c>
      <c r="F23" s="9">
        <v>506800560</v>
      </c>
      <c r="G23" s="8" t="s">
        <v>0</v>
      </c>
      <c r="H23" s="9" t="s">
        <v>4</v>
      </c>
      <c r="I23" s="9" t="s">
        <v>188</v>
      </c>
      <c r="J23" s="9" t="s">
        <v>611</v>
      </c>
      <c r="K23" s="9" t="s">
        <v>606</v>
      </c>
      <c r="L23" s="14"/>
      <c r="M23" s="12">
        <v>0.35554398148148147</v>
      </c>
      <c r="N23" s="11">
        <v>0.35902777777777778</v>
      </c>
      <c r="O23" s="3" t="str">
        <f t="shared" si="0"/>
        <v>-</v>
      </c>
      <c r="P23" s="10">
        <v>0.375</v>
      </c>
      <c r="Q23" s="2">
        <f t="shared" si="1"/>
        <v>1.9456018518518525E-2</v>
      </c>
      <c r="R23" s="1" t="str">
        <f t="shared" si="2"/>
        <v>-</v>
      </c>
      <c r="S23" s="9" t="s">
        <v>2</v>
      </c>
      <c r="T23" s="8" t="s">
        <v>0</v>
      </c>
      <c r="U23" s="8" t="s">
        <v>0</v>
      </c>
      <c r="V23" s="8" t="s">
        <v>0</v>
      </c>
      <c r="W23" s="12">
        <v>0.41666666666666669</v>
      </c>
      <c r="X23" s="7">
        <f t="shared" si="3"/>
        <v>4.1666666666666685E-2</v>
      </c>
      <c r="Y23" s="1" t="str">
        <f t="shared" si="4"/>
        <v>-</v>
      </c>
      <c r="Z23" s="77">
        <f t="shared" si="5"/>
        <v>6.112268518518521E-2</v>
      </c>
      <c r="AA23" s="17" t="s">
        <v>0</v>
      </c>
      <c r="AB23" s="14" t="s">
        <v>6</v>
      </c>
      <c r="AC23" s="1" t="str">
        <f>IF(COUNTIFS(I$2:I23, I23, C$2:C23, "&gt;" &amp; EDATE(C23, -1), C$2:C23, "&lt;=" &amp; C23) &gt; 1, "Yes", "-")</f>
        <v>-</v>
      </c>
      <c r="AD23" s="3">
        <f>IF(AC23="Yes", COUNTIFS(I$2:I23, I23, C$2:C23, "&gt;" &amp; EDATE(C23, -1), C$2:C23, "&lt;=" &amp; C23) - 1, 0)</f>
        <v>0</v>
      </c>
      <c r="AE23" s="3" t="str" cm="1">
        <f t="array" ref="AE23">IF(AC23="Yes", IFERROR(LOOKUP(2, 1/(I$2:I22=I23), E$2:E22), "wrong"), "")</f>
        <v/>
      </c>
      <c r="AF23" s="14" t="s">
        <v>116</v>
      </c>
      <c r="AG23" s="17" t="s">
        <v>610</v>
      </c>
      <c r="AH23" s="17" t="s">
        <v>609</v>
      </c>
      <c r="AI23" s="29"/>
      <c r="AJ23" s="29"/>
      <c r="AK23" s="28"/>
      <c r="AL23" s="17"/>
      <c r="AM23" s="17"/>
      <c r="AN23" s="17"/>
      <c r="AO23" s="17"/>
      <c r="AP23" s="17"/>
      <c r="AQ23" s="17"/>
      <c r="AR23" s="4">
        <v>210132585</v>
      </c>
      <c r="AS23" s="4"/>
      <c r="AT23" s="4"/>
      <c r="AU23" s="4"/>
      <c r="AV23" s="4"/>
      <c r="AW23" s="4"/>
      <c r="AX23" s="4"/>
      <c r="AY23" s="50"/>
      <c r="AZ23" s="4"/>
      <c r="BA23" s="4"/>
      <c r="BB23" s="4"/>
      <c r="BC23" s="4"/>
      <c r="BD23" s="4"/>
      <c r="BE23" s="4"/>
      <c r="BF23" s="4"/>
    </row>
    <row r="24" spans="1:58" hidden="1" x14ac:dyDescent="0.25">
      <c r="A24" s="19"/>
      <c r="B24" s="19"/>
      <c r="C24" s="13">
        <v>45505</v>
      </c>
      <c r="D24" s="9" t="s">
        <v>5</v>
      </c>
      <c r="E24" s="9">
        <v>4005509735</v>
      </c>
      <c r="F24" s="9" t="e">
        <v>#N/A</v>
      </c>
      <c r="G24" s="8" t="s">
        <v>0</v>
      </c>
      <c r="H24" s="9" t="s">
        <v>45</v>
      </c>
      <c r="I24" s="9" t="s">
        <v>225</v>
      </c>
      <c r="J24" s="9" t="s">
        <v>608</v>
      </c>
      <c r="K24" s="9">
        <v>8531016</v>
      </c>
      <c r="L24" s="14"/>
      <c r="M24" s="12">
        <v>0.35577546296296297</v>
      </c>
      <c r="N24" s="11">
        <v>0.35902777777777778</v>
      </c>
      <c r="O24" s="3" t="str">
        <f t="shared" si="0"/>
        <v>-</v>
      </c>
      <c r="P24" s="10" t="s">
        <v>0</v>
      </c>
      <c r="Q24" s="2" t="str">
        <f t="shared" si="1"/>
        <v>Invalid Calculation</v>
      </c>
      <c r="R24" s="1" t="str">
        <f t="shared" si="2"/>
        <v>Invalid Calculation</v>
      </c>
      <c r="S24" s="9" t="s">
        <v>38</v>
      </c>
      <c r="T24" s="8" t="s">
        <v>0</v>
      </c>
      <c r="U24" s="8" t="s">
        <v>0</v>
      </c>
      <c r="V24" s="8" t="s">
        <v>0</v>
      </c>
      <c r="W24" s="8" t="s">
        <v>0</v>
      </c>
      <c r="X24" s="7" t="str">
        <f t="shared" si="3"/>
        <v>Invalid Calculation</v>
      </c>
      <c r="Y24" s="1" t="str">
        <f t="shared" si="4"/>
        <v>Invalid Calculation</v>
      </c>
      <c r="Z24" s="6" t="str">
        <f t="shared" si="5"/>
        <v>Invalid Calculation</v>
      </c>
      <c r="AA24" s="17" t="s">
        <v>0</v>
      </c>
      <c r="AB24" s="14" t="s">
        <v>6</v>
      </c>
      <c r="AC24" s="1" t="str">
        <f>IF(COUNTIFS(I$2:I24, I24, C$2:C24, "&gt;" &amp; EDATE(C24, -1), C$2:C24, "&lt;=" &amp; C24) &gt; 1, "Yes", "-")</f>
        <v>-</v>
      </c>
      <c r="AD24" s="3">
        <f>IF(AC24="Yes", COUNTIFS(I$2:I24, I24, C$2:C24, "&gt;" &amp; EDATE(C24, -1), C$2:C24, "&lt;=" &amp; C24) - 1, 0)</f>
        <v>0</v>
      </c>
      <c r="AE24" s="3" t="str" cm="1">
        <f t="array" ref="AE24">IF(AC24="Yes", IFERROR(LOOKUP(2, 1/(I$2:I23=I24), E$2:E23), "wrong"), "")</f>
        <v/>
      </c>
      <c r="AF24" s="17" t="s">
        <v>0</v>
      </c>
      <c r="AG24" s="17" t="e">
        <v>#N/A</v>
      </c>
      <c r="AH24" s="17" t="e">
        <v>#N/A</v>
      </c>
      <c r="AI24" s="29"/>
      <c r="AJ24" s="29"/>
      <c r="AK24" s="28"/>
      <c r="AL24" s="17"/>
      <c r="AM24" s="17"/>
      <c r="AN24" s="17"/>
      <c r="AO24" s="17"/>
      <c r="AP24" s="17"/>
      <c r="AQ24" s="17"/>
      <c r="AR24" s="4">
        <v>210132586</v>
      </c>
      <c r="AS24" s="54"/>
      <c r="AT24" s="54"/>
      <c r="AU24" s="4"/>
      <c r="AV24" s="4"/>
      <c r="AW24" s="4"/>
      <c r="AX24" s="4"/>
      <c r="AY24" s="53"/>
      <c r="AZ24" s="52"/>
      <c r="BA24" s="4"/>
      <c r="BB24" s="4"/>
      <c r="BC24" s="4"/>
      <c r="BD24" s="4"/>
      <c r="BE24" s="4"/>
      <c r="BF24" s="4"/>
    </row>
    <row r="25" spans="1:58" x14ac:dyDescent="0.25">
      <c r="A25" s="19"/>
      <c r="B25" s="19"/>
      <c r="C25" s="13">
        <v>45505</v>
      </c>
      <c r="D25" s="9" t="s">
        <v>5</v>
      </c>
      <c r="E25" s="9">
        <v>4005509730</v>
      </c>
      <c r="F25" s="9">
        <v>592257743</v>
      </c>
      <c r="G25" s="8" t="s">
        <v>0</v>
      </c>
      <c r="H25" s="9" t="s">
        <v>45</v>
      </c>
      <c r="I25" s="9" t="s">
        <v>57</v>
      </c>
      <c r="J25" s="9" t="s">
        <v>607</v>
      </c>
      <c r="K25" s="9" t="s">
        <v>606</v>
      </c>
      <c r="L25" s="14"/>
      <c r="M25" s="12">
        <v>0.35912037037037037</v>
      </c>
      <c r="N25" s="11">
        <v>0.36249999999999999</v>
      </c>
      <c r="O25" s="3" t="str">
        <f t="shared" si="0"/>
        <v>-</v>
      </c>
      <c r="P25" s="10">
        <v>0.375</v>
      </c>
      <c r="Q25" s="2">
        <f t="shared" si="1"/>
        <v>1.5879629629629632E-2</v>
      </c>
      <c r="R25" s="1" t="str">
        <f t="shared" si="2"/>
        <v>-</v>
      </c>
      <c r="S25" s="9" t="s">
        <v>2</v>
      </c>
      <c r="T25" s="8" t="s">
        <v>0</v>
      </c>
      <c r="U25" s="8" t="s">
        <v>0</v>
      </c>
      <c r="V25" s="8" t="s">
        <v>0</v>
      </c>
      <c r="W25" s="12">
        <v>0.39027777777777778</v>
      </c>
      <c r="X25" s="7">
        <f t="shared" si="3"/>
        <v>1.5277777777777779E-2</v>
      </c>
      <c r="Y25" s="1" t="str">
        <f t="shared" si="4"/>
        <v>-</v>
      </c>
      <c r="Z25" s="77">
        <f t="shared" si="5"/>
        <v>3.1157407407407411E-2</v>
      </c>
      <c r="AA25" s="17" t="s">
        <v>0</v>
      </c>
      <c r="AB25" s="14" t="s">
        <v>6</v>
      </c>
      <c r="AC25" s="1" t="str">
        <f>IF(COUNTIFS(I$2:I25, I25, C$2:C25, "&gt;" &amp; EDATE(C25, -1), C$2:C25, "&lt;=" &amp; C25) &gt; 1, "Yes", "-")</f>
        <v>-</v>
      </c>
      <c r="AD25" s="3">
        <f>IF(AC25="Yes", COUNTIFS(I$2:I25, I25, C$2:C25, "&gt;" &amp; EDATE(C25, -1), C$2:C25, "&lt;=" &amp; C25) - 1, 0)</f>
        <v>0</v>
      </c>
      <c r="AE25" s="3" t="str" cm="1">
        <f t="array" ref="AE25">IF(AC25="Yes", IFERROR(LOOKUP(2, 1/(I$2:I24=I25), E$2:E24), "wrong"), "")</f>
        <v/>
      </c>
      <c r="AF25" s="17" t="s">
        <v>0</v>
      </c>
      <c r="AG25" s="17" t="s">
        <v>0</v>
      </c>
      <c r="AH25" s="17" t="s">
        <v>0</v>
      </c>
      <c r="AI25" s="29"/>
      <c r="AJ25" s="29"/>
      <c r="AK25" s="28"/>
      <c r="AL25" s="17"/>
      <c r="AM25" s="17"/>
      <c r="AN25" s="17"/>
      <c r="AO25" s="17"/>
      <c r="AP25" s="17"/>
      <c r="AQ25" s="17"/>
      <c r="AR25" s="4">
        <v>210132587</v>
      </c>
      <c r="AS25" s="54"/>
      <c r="AT25" s="54"/>
      <c r="AU25" s="4"/>
      <c r="AV25" s="4"/>
      <c r="AW25" s="4"/>
      <c r="AX25" s="4"/>
      <c r="AY25" s="53"/>
      <c r="AZ25" s="52"/>
      <c r="BA25" s="4"/>
      <c r="BB25" s="4"/>
      <c r="BC25" s="4"/>
      <c r="BD25" s="4"/>
      <c r="BE25" s="4"/>
      <c r="BF25" s="4"/>
    </row>
    <row r="26" spans="1:58" hidden="1" x14ac:dyDescent="0.25">
      <c r="A26" s="19"/>
      <c r="B26" s="19"/>
      <c r="C26" s="13">
        <v>45505</v>
      </c>
      <c r="D26" s="9" t="s">
        <v>5</v>
      </c>
      <c r="E26" s="9">
        <v>4005509772</v>
      </c>
      <c r="F26" s="9">
        <v>506800560</v>
      </c>
      <c r="G26" s="8" t="s">
        <v>0</v>
      </c>
      <c r="H26" s="9" t="s">
        <v>4</v>
      </c>
      <c r="I26" s="9" t="s">
        <v>188</v>
      </c>
      <c r="J26" s="9" t="s">
        <v>603</v>
      </c>
      <c r="K26" s="9">
        <v>8307292</v>
      </c>
      <c r="L26" s="14"/>
      <c r="M26" s="12">
        <v>0.36954861111111109</v>
      </c>
      <c r="N26" s="11">
        <v>0.37291666666666667</v>
      </c>
      <c r="O26" s="3" t="str">
        <f t="shared" si="0"/>
        <v>-</v>
      </c>
      <c r="P26" s="10" t="s">
        <v>0</v>
      </c>
      <c r="Q26" s="2" t="str">
        <f t="shared" si="1"/>
        <v>Invalid Calculation</v>
      </c>
      <c r="R26" s="1" t="str">
        <f t="shared" si="2"/>
        <v>Invalid Calculation</v>
      </c>
      <c r="S26" s="9" t="s">
        <v>38</v>
      </c>
      <c r="T26" s="8" t="s">
        <v>0</v>
      </c>
      <c r="U26" s="8" t="s">
        <v>0</v>
      </c>
      <c r="V26" s="8" t="s">
        <v>0</v>
      </c>
      <c r="W26" s="8" t="s">
        <v>0</v>
      </c>
      <c r="X26" s="7" t="str">
        <f t="shared" si="3"/>
        <v>Invalid Calculation</v>
      </c>
      <c r="Y26" s="1" t="str">
        <f t="shared" si="4"/>
        <v>Invalid Calculation</v>
      </c>
      <c r="Z26" s="6" t="str">
        <f t="shared" si="5"/>
        <v>Invalid Calculation</v>
      </c>
      <c r="AA26" s="14" t="s">
        <v>0</v>
      </c>
      <c r="AB26" s="14" t="s">
        <v>6</v>
      </c>
      <c r="AC26" s="1" t="str">
        <f>IF(COUNTIFS(I$2:I26, I26, C$2:C26, "&gt;" &amp; EDATE(C26, -1), C$2:C26, "&lt;=" &amp; C26) &gt; 1, "Yes", "-")</f>
        <v>Yes</v>
      </c>
      <c r="AD26" s="3">
        <f>IF(AC26="Yes", COUNTIFS(I$2:I26, I26, C$2:C26, "&gt;" &amp; EDATE(C26, -1), C$2:C26, "&lt;=" &amp; C26) - 1, 0)</f>
        <v>1</v>
      </c>
      <c r="AE26" s="3" cm="1">
        <f t="array" ref="AE26">IF(AC26="Yes", IFERROR(LOOKUP(2, 1/(I$2:I25=I26), E$2:E25), "wrong"), "")</f>
        <v>4005509702</v>
      </c>
      <c r="AF26" s="17" t="s">
        <v>0</v>
      </c>
      <c r="AG26" s="17" t="s">
        <v>0</v>
      </c>
      <c r="AH26" s="17" t="s">
        <v>0</v>
      </c>
      <c r="AI26" s="29"/>
      <c r="AJ26" s="29"/>
      <c r="AK26" s="28"/>
      <c r="AL26" s="17"/>
      <c r="AM26" s="17"/>
      <c r="AN26" s="17"/>
      <c r="AO26" s="17"/>
      <c r="AP26" s="17"/>
      <c r="AQ26" s="17"/>
      <c r="AR26" s="4">
        <v>210132588</v>
      </c>
      <c r="AS26" s="4"/>
      <c r="AT26" s="4"/>
      <c r="AU26" s="4"/>
      <c r="AV26" s="4"/>
      <c r="AW26" s="4"/>
      <c r="AX26" s="4"/>
      <c r="AY26" s="50"/>
      <c r="AZ26" s="4"/>
      <c r="BA26" s="4"/>
      <c r="BB26" s="4"/>
      <c r="BC26" s="4"/>
      <c r="BD26" s="4"/>
      <c r="BE26" s="4"/>
      <c r="BF26" s="4"/>
    </row>
    <row r="27" spans="1:58" x14ac:dyDescent="0.25">
      <c r="A27" s="19"/>
      <c r="B27" s="19"/>
      <c r="C27" s="13">
        <v>45505</v>
      </c>
      <c r="D27" s="9" t="s">
        <v>5</v>
      </c>
      <c r="E27" s="9">
        <v>4005509766</v>
      </c>
      <c r="F27" s="9">
        <v>552518856</v>
      </c>
      <c r="G27" s="8" t="s">
        <v>0</v>
      </c>
      <c r="H27" s="9" t="s">
        <v>4</v>
      </c>
      <c r="I27" s="9" t="s">
        <v>605</v>
      </c>
      <c r="J27" s="9" t="s">
        <v>604</v>
      </c>
      <c r="K27" s="9" t="s">
        <v>12</v>
      </c>
      <c r="L27" s="14"/>
      <c r="M27" s="12">
        <v>0.37206018518518519</v>
      </c>
      <c r="N27" s="11">
        <v>0.37569444444444444</v>
      </c>
      <c r="O27" s="3" t="str">
        <f t="shared" si="0"/>
        <v>-</v>
      </c>
      <c r="P27" s="10">
        <v>0.37152777777777779</v>
      </c>
      <c r="Q27" s="2">
        <f t="shared" si="1"/>
        <v>0</v>
      </c>
      <c r="R27" s="1" t="str">
        <f t="shared" si="2"/>
        <v>-</v>
      </c>
      <c r="S27" s="9" t="s">
        <v>2</v>
      </c>
      <c r="T27" s="8" t="s">
        <v>0</v>
      </c>
      <c r="U27" s="8" t="s">
        <v>0</v>
      </c>
      <c r="V27" s="8" t="s">
        <v>0</v>
      </c>
      <c r="W27" s="12">
        <v>0.7602430555555556</v>
      </c>
      <c r="X27" s="7">
        <f t="shared" si="3"/>
        <v>0.38871527777777781</v>
      </c>
      <c r="Y27" s="1" t="str">
        <f t="shared" si="4"/>
        <v>Yes</v>
      </c>
      <c r="Z27" s="77">
        <f t="shared" si="5"/>
        <v>0.38818287037037041</v>
      </c>
      <c r="AA27" s="17" t="s">
        <v>0</v>
      </c>
      <c r="AB27" s="14" t="s">
        <v>6</v>
      </c>
      <c r="AC27" s="1" t="str">
        <f>IF(COUNTIFS(I$2:I27, I27, C$2:C27, "&gt;" &amp; EDATE(C27, -1), C$2:C27, "&lt;=" &amp; C27) &gt; 1, "Yes", "-")</f>
        <v>-</v>
      </c>
      <c r="AD27" s="3">
        <f>IF(AC27="Yes", COUNTIFS(I$2:I27, I27, C$2:C27, "&gt;" &amp; EDATE(C27, -1), C$2:C27, "&lt;=" &amp; C27) - 1, 0)</f>
        <v>0</v>
      </c>
      <c r="AE27" s="3" t="str" cm="1">
        <f t="array" ref="AE27">IF(AC27="Yes", IFERROR(LOOKUP(2, 1/(I$2:I26=I27), E$2:E26), "wrong"), "")</f>
        <v/>
      </c>
      <c r="AF27" s="17">
        <v>4733529</v>
      </c>
      <c r="AG27" s="17" t="s">
        <v>121</v>
      </c>
      <c r="AH27" s="17" t="s">
        <v>120</v>
      </c>
      <c r="AI27" s="29"/>
      <c r="AJ27" s="29"/>
      <c r="AK27" s="28"/>
      <c r="AL27" s="17"/>
      <c r="AM27" s="17"/>
      <c r="AN27" s="17"/>
      <c r="AO27" s="17"/>
      <c r="AP27" s="17"/>
      <c r="AQ27" s="17"/>
      <c r="AR27" s="4">
        <v>210132589</v>
      </c>
      <c r="AS27" s="4"/>
      <c r="AT27" s="4"/>
      <c r="AU27" s="4"/>
      <c r="AV27" s="4"/>
      <c r="AW27" s="4"/>
      <c r="AX27" s="4"/>
      <c r="AY27" s="50"/>
      <c r="AZ27" s="4"/>
      <c r="BA27" s="4"/>
      <c r="BB27" s="4"/>
      <c r="BC27" s="4"/>
      <c r="BD27" s="4"/>
      <c r="BE27" s="4"/>
      <c r="BF27" s="4"/>
    </row>
    <row r="28" spans="1:58" x14ac:dyDescent="0.25">
      <c r="A28" s="19"/>
      <c r="B28" s="19"/>
      <c r="C28" s="13">
        <v>45505</v>
      </c>
      <c r="D28" s="9" t="s">
        <v>5</v>
      </c>
      <c r="E28" s="9">
        <v>4005509773</v>
      </c>
      <c r="F28" s="9">
        <v>506800560</v>
      </c>
      <c r="G28" s="8" t="s">
        <v>0</v>
      </c>
      <c r="H28" s="9" t="s">
        <v>45</v>
      </c>
      <c r="I28" s="9" t="s">
        <v>108</v>
      </c>
      <c r="J28" s="9" t="s">
        <v>603</v>
      </c>
      <c r="K28" s="9">
        <v>8307292</v>
      </c>
      <c r="L28" s="14"/>
      <c r="M28" s="12">
        <v>0.37317129629629631</v>
      </c>
      <c r="N28" s="11">
        <v>0.37638888888888888</v>
      </c>
      <c r="O28" s="3" t="str">
        <f t="shared" si="0"/>
        <v>-</v>
      </c>
      <c r="P28" s="10">
        <v>0.375</v>
      </c>
      <c r="Q28" s="2">
        <f t="shared" si="1"/>
        <v>1.8287037037036935E-3</v>
      </c>
      <c r="R28" s="1" t="str">
        <f t="shared" si="2"/>
        <v>-</v>
      </c>
      <c r="S28" s="9" t="s">
        <v>2</v>
      </c>
      <c r="T28" s="8" t="s">
        <v>0</v>
      </c>
      <c r="U28" s="8" t="s">
        <v>0</v>
      </c>
      <c r="V28" s="8" t="s">
        <v>0</v>
      </c>
      <c r="W28" s="12">
        <v>0.31041666666666667</v>
      </c>
      <c r="X28" s="7">
        <f t="shared" si="3"/>
        <v>0.93541666666666667</v>
      </c>
      <c r="Y28" s="1" t="str">
        <f t="shared" si="4"/>
        <v>Yes</v>
      </c>
      <c r="Z28" s="77">
        <f t="shared" si="5"/>
        <v>0.93724537037037037</v>
      </c>
      <c r="AA28" s="17" t="s">
        <v>0</v>
      </c>
      <c r="AB28" s="14" t="s">
        <v>6</v>
      </c>
      <c r="AC28" s="1" t="str">
        <f>IF(COUNTIFS(I$2:I28, I28, C$2:C28, "&gt;" &amp; EDATE(C28, -1), C$2:C28, "&lt;=" &amp; C28) &gt; 1, "Yes", "-")</f>
        <v>-</v>
      </c>
      <c r="AD28" s="3">
        <f>IF(AC28="Yes", COUNTIFS(I$2:I28, I28, C$2:C28, "&gt;" &amp; EDATE(C28, -1), C$2:C28, "&lt;=" &amp; C28) - 1, 0)</f>
        <v>0</v>
      </c>
      <c r="AE28" s="3" t="str" cm="1">
        <f t="array" ref="AE28">IF(AC28="Yes", IFERROR(LOOKUP(2, 1/(I$2:I27=I28), E$2:E27), "wrong"), "")</f>
        <v/>
      </c>
      <c r="AF28" s="14" t="s">
        <v>0</v>
      </c>
      <c r="AG28" s="17" t="s">
        <v>0</v>
      </c>
      <c r="AH28" s="17" t="s">
        <v>0</v>
      </c>
      <c r="AI28" s="29"/>
      <c r="AJ28" s="29"/>
      <c r="AK28" s="28"/>
      <c r="AL28" s="17"/>
      <c r="AM28" s="17"/>
      <c r="AN28" s="17"/>
      <c r="AO28" s="17"/>
      <c r="AP28" s="17"/>
      <c r="AQ28" s="17"/>
      <c r="AR28" s="4">
        <v>210132590</v>
      </c>
      <c r="AS28" s="4"/>
      <c r="AT28" s="4"/>
      <c r="AU28" s="4"/>
      <c r="AV28" s="4"/>
      <c r="AW28" s="4"/>
      <c r="AX28" s="4"/>
      <c r="AY28" s="50"/>
      <c r="AZ28" s="4"/>
      <c r="BA28" s="4"/>
      <c r="BB28" s="4"/>
      <c r="BC28" s="4"/>
      <c r="BD28" s="4"/>
      <c r="BE28" s="4"/>
      <c r="BF28" s="4"/>
    </row>
    <row r="29" spans="1:58" x14ac:dyDescent="0.25">
      <c r="A29" s="19"/>
      <c r="B29" s="19"/>
      <c r="C29" s="13">
        <v>45505</v>
      </c>
      <c r="D29" s="9" t="s">
        <v>5</v>
      </c>
      <c r="E29" s="9">
        <v>4005509855</v>
      </c>
      <c r="F29" s="9">
        <v>506800560</v>
      </c>
      <c r="G29" s="8" t="s">
        <v>0</v>
      </c>
      <c r="H29" s="9" t="s">
        <v>45</v>
      </c>
      <c r="I29" s="9" t="s">
        <v>108</v>
      </c>
      <c r="J29" s="9" t="s">
        <v>603</v>
      </c>
      <c r="K29" s="9" t="s">
        <v>16</v>
      </c>
      <c r="L29" s="14"/>
      <c r="M29" s="12">
        <v>0.37356481481481479</v>
      </c>
      <c r="N29" s="11">
        <v>0.37638888888888888</v>
      </c>
      <c r="O29" s="3" t="str">
        <f t="shared" si="0"/>
        <v>-</v>
      </c>
      <c r="P29" s="10">
        <v>0.375</v>
      </c>
      <c r="Q29" s="2">
        <f t="shared" si="1"/>
        <v>1.435185185185206E-3</v>
      </c>
      <c r="R29" s="1" t="str">
        <f t="shared" si="2"/>
        <v>-</v>
      </c>
      <c r="S29" s="9" t="s">
        <v>2</v>
      </c>
      <c r="T29" s="8" t="s">
        <v>0</v>
      </c>
      <c r="U29" s="8" t="s">
        <v>0</v>
      </c>
      <c r="V29" s="8" t="s">
        <v>0</v>
      </c>
      <c r="W29" s="12">
        <v>0.40416666666666667</v>
      </c>
      <c r="X29" s="7">
        <f t="shared" si="3"/>
        <v>2.9166666666666674E-2</v>
      </c>
      <c r="Y29" s="1" t="str">
        <f t="shared" si="4"/>
        <v>-</v>
      </c>
      <c r="Z29" s="77">
        <f t="shared" si="5"/>
        <v>3.060185185185188E-2</v>
      </c>
      <c r="AA29" s="4" t="s">
        <v>0</v>
      </c>
      <c r="AB29" s="14" t="s">
        <v>6</v>
      </c>
      <c r="AC29" s="1" t="str">
        <f>IF(COUNTIFS(I$2:I29, I29, C$2:C29, "&gt;" &amp; EDATE(C29, -1), C$2:C29, "&lt;=" &amp; C29) &gt; 1, "Yes", "-")</f>
        <v>Yes</v>
      </c>
      <c r="AD29" s="3">
        <f>IF(AC29="Yes", COUNTIFS(I$2:I29, I29, C$2:C29, "&gt;" &amp; EDATE(C29, -1), C$2:C29, "&lt;=" &amp; C29) - 1, 0)</f>
        <v>1</v>
      </c>
      <c r="AE29" s="3" cm="1">
        <f t="array" ref="AE29">IF(AC29="Yes", IFERROR(LOOKUP(2, 1/(I$2:I28=I29), E$2:E28), "wrong"), "")</f>
        <v>4005509773</v>
      </c>
      <c r="AF29" s="17" t="s">
        <v>0</v>
      </c>
      <c r="AG29" s="17" t="s">
        <v>0</v>
      </c>
      <c r="AH29" s="17" t="s">
        <v>0</v>
      </c>
      <c r="AI29" s="29"/>
      <c r="AJ29" s="29"/>
      <c r="AK29" s="28"/>
      <c r="AL29" s="17"/>
      <c r="AM29" s="17"/>
      <c r="AN29" s="17"/>
      <c r="AO29" s="17"/>
      <c r="AP29" s="17"/>
      <c r="AQ29" s="17"/>
      <c r="AR29" s="4">
        <v>210132628</v>
      </c>
      <c r="AS29" s="4"/>
      <c r="AT29" s="4"/>
      <c r="AU29" s="4"/>
      <c r="AV29" s="4"/>
      <c r="AW29" s="4"/>
      <c r="AX29" s="4"/>
      <c r="AY29" s="50"/>
      <c r="AZ29" s="4"/>
      <c r="BA29" s="4"/>
      <c r="BB29" s="4"/>
      <c r="BC29" s="4"/>
      <c r="BD29" s="4"/>
      <c r="BE29" s="4"/>
      <c r="BF29" s="4"/>
    </row>
    <row r="30" spans="1:58" hidden="1" x14ac:dyDescent="0.25">
      <c r="A30" s="19"/>
      <c r="B30" s="19"/>
      <c r="C30" s="13">
        <v>45505</v>
      </c>
      <c r="D30" s="9" t="s">
        <v>5</v>
      </c>
      <c r="E30" s="9">
        <v>4005509859</v>
      </c>
      <c r="F30" s="9" t="e">
        <v>#N/A</v>
      </c>
      <c r="G30" s="8" t="s">
        <v>0</v>
      </c>
      <c r="H30" s="9" t="s">
        <v>29</v>
      </c>
      <c r="I30" s="9" t="s">
        <v>108</v>
      </c>
      <c r="J30" s="9" t="s">
        <v>199</v>
      </c>
      <c r="K30" s="9">
        <v>8307292</v>
      </c>
      <c r="L30" s="14"/>
      <c r="M30" s="12">
        <v>0.37398148148148147</v>
      </c>
      <c r="N30" s="11">
        <v>0.37708333333333333</v>
      </c>
      <c r="O30" s="3" t="str">
        <f t="shared" si="0"/>
        <v>-</v>
      </c>
      <c r="P30" s="10" t="s">
        <v>0</v>
      </c>
      <c r="Q30" s="2" t="str">
        <f t="shared" si="1"/>
        <v>Invalid Calculation</v>
      </c>
      <c r="R30" s="1" t="str">
        <f t="shared" si="2"/>
        <v>Invalid Calculation</v>
      </c>
      <c r="S30" s="9" t="s">
        <v>38</v>
      </c>
      <c r="T30" s="8" t="s">
        <v>0</v>
      </c>
      <c r="U30" s="8" t="s">
        <v>0</v>
      </c>
      <c r="V30" s="8" t="s">
        <v>0</v>
      </c>
      <c r="W30" s="8" t="s">
        <v>0</v>
      </c>
      <c r="X30" s="7" t="str">
        <f t="shared" si="3"/>
        <v>Invalid Calculation</v>
      </c>
      <c r="Y30" s="1" t="str">
        <f t="shared" si="4"/>
        <v>Invalid Calculation</v>
      </c>
      <c r="Z30" s="6" t="str">
        <f t="shared" si="5"/>
        <v>Invalid Calculation</v>
      </c>
      <c r="AA30" s="4" t="s">
        <v>0</v>
      </c>
      <c r="AB30" s="14" t="s">
        <v>6</v>
      </c>
      <c r="AC30" s="1" t="str">
        <f>IF(COUNTIFS(I$2:I30, I30, C$2:C30, "&gt;" &amp; EDATE(C30, -1), C$2:C30, "&lt;=" &amp; C30) &gt; 1, "Yes", "-")</f>
        <v>Yes</v>
      </c>
      <c r="AD30" s="3">
        <f>IF(AC30="Yes", COUNTIFS(I$2:I30, I30, C$2:C30, "&gt;" &amp; EDATE(C30, -1), C$2:C30, "&lt;=" &amp; C30) - 1, 0)</f>
        <v>2</v>
      </c>
      <c r="AE30" s="3" cm="1">
        <f t="array" ref="AE30">IF(AC30="Yes", IFERROR(LOOKUP(2, 1/(I$2:I29=I30), E$2:E29), "wrong"), "")</f>
        <v>4005509855</v>
      </c>
      <c r="AF30" s="17" t="s">
        <v>0</v>
      </c>
      <c r="AG30" s="17" t="s">
        <v>0</v>
      </c>
      <c r="AH30" s="17" t="s">
        <v>0</v>
      </c>
      <c r="AI30" s="29"/>
      <c r="AJ30" s="29"/>
      <c r="AK30" s="28"/>
      <c r="AL30" s="17"/>
      <c r="AM30" s="17"/>
      <c r="AN30" s="17"/>
      <c r="AO30" s="17"/>
      <c r="AP30" s="17"/>
      <c r="AQ30" s="17"/>
      <c r="AR30" s="4">
        <v>210132629</v>
      </c>
      <c r="AS30" s="4"/>
      <c r="AT30" s="4"/>
      <c r="AU30" s="4"/>
      <c r="AV30" s="4"/>
      <c r="AW30" s="4"/>
      <c r="AX30" s="4"/>
      <c r="AY30" s="50"/>
      <c r="AZ30" s="4"/>
      <c r="BA30" s="4"/>
      <c r="BB30" s="4"/>
      <c r="BC30" s="4"/>
      <c r="BD30" s="4"/>
      <c r="BE30" s="4"/>
      <c r="BF30" s="4"/>
    </row>
    <row r="31" spans="1:58" x14ac:dyDescent="0.25">
      <c r="A31" s="19"/>
      <c r="B31" s="19"/>
      <c r="C31" s="13">
        <v>45505</v>
      </c>
      <c r="D31" s="9" t="s">
        <v>5</v>
      </c>
      <c r="E31" s="9">
        <v>4005509882</v>
      </c>
      <c r="F31" s="9">
        <v>544792652</v>
      </c>
      <c r="G31" s="8" t="s">
        <v>0</v>
      </c>
      <c r="H31" s="9" t="s">
        <v>45</v>
      </c>
      <c r="I31" s="9" t="s">
        <v>602</v>
      </c>
      <c r="J31" s="9" t="s">
        <v>601</v>
      </c>
      <c r="K31" s="8" t="s">
        <v>0</v>
      </c>
      <c r="L31" s="14"/>
      <c r="M31" s="12">
        <v>0.37495370370370368</v>
      </c>
      <c r="N31" s="11">
        <v>0.37777777777777777</v>
      </c>
      <c r="O31" s="3" t="str">
        <f t="shared" si="0"/>
        <v>-</v>
      </c>
      <c r="P31" s="10">
        <v>0.38541666666666669</v>
      </c>
      <c r="Q31" s="2">
        <f t="shared" si="1"/>
        <v>1.0462962962963007E-2</v>
      </c>
      <c r="R31" s="1" t="str">
        <f t="shared" si="2"/>
        <v>-</v>
      </c>
      <c r="S31" s="9" t="s">
        <v>2</v>
      </c>
      <c r="T31" s="8" t="s">
        <v>0</v>
      </c>
      <c r="U31" s="8" t="s">
        <v>0</v>
      </c>
      <c r="V31" s="8" t="s">
        <v>0</v>
      </c>
      <c r="W31" s="12">
        <v>0.40555555555555556</v>
      </c>
      <c r="X31" s="7">
        <f t="shared" si="3"/>
        <v>2.0138888888888873E-2</v>
      </c>
      <c r="Y31" s="1" t="str">
        <f t="shared" si="4"/>
        <v>-</v>
      </c>
      <c r="Z31" s="77">
        <f t="shared" si="5"/>
        <v>3.060185185185188E-2</v>
      </c>
      <c r="AA31" s="4" t="s">
        <v>0</v>
      </c>
      <c r="AB31" s="14" t="s">
        <v>6</v>
      </c>
      <c r="AC31" s="1" t="str">
        <f>IF(COUNTIFS(I$2:I31, I31, C$2:C31, "&gt;" &amp; EDATE(C31, -1), C$2:C31, "&lt;=" &amp; C31) &gt; 1, "Yes", "-")</f>
        <v>-</v>
      </c>
      <c r="AD31" s="3">
        <f>IF(AC31="Yes", COUNTIFS(I$2:I31, I31, C$2:C31, "&gt;" &amp; EDATE(C31, -1), C$2:C31, "&lt;=" &amp; C31) - 1, 0)</f>
        <v>0</v>
      </c>
      <c r="AE31" s="3" t="str" cm="1">
        <f t="array" ref="AE31">IF(AC31="Yes", IFERROR(LOOKUP(2, 1/(I$2:I30=I31), E$2:E30), "wrong"), "")</f>
        <v/>
      </c>
      <c r="AF31" s="17" t="s">
        <v>0</v>
      </c>
      <c r="AG31" s="17" t="s">
        <v>600</v>
      </c>
      <c r="AH31" s="17" t="s">
        <v>599</v>
      </c>
      <c r="AI31" s="29"/>
      <c r="AJ31" s="29"/>
      <c r="AK31" s="28"/>
      <c r="AL31" s="17"/>
      <c r="AM31" s="17"/>
      <c r="AN31" s="17"/>
      <c r="AO31" s="17"/>
      <c r="AP31" s="17"/>
      <c r="AQ31" s="17"/>
      <c r="AR31" s="4">
        <v>210132630</v>
      </c>
      <c r="AS31" s="4"/>
      <c r="AT31" s="4"/>
      <c r="AU31" s="4"/>
      <c r="AV31" s="4"/>
      <c r="AW31" s="4"/>
      <c r="AX31" s="4"/>
      <c r="AY31" s="50"/>
      <c r="AZ31" s="4"/>
      <c r="BA31" s="4"/>
      <c r="BB31" s="4"/>
      <c r="BC31" s="4"/>
      <c r="BD31" s="4"/>
      <c r="BE31" s="4"/>
      <c r="BF31" s="4"/>
    </row>
    <row r="32" spans="1:58" hidden="1" x14ac:dyDescent="0.25">
      <c r="A32" s="19"/>
      <c r="B32" s="19"/>
      <c r="C32" s="13">
        <v>45505</v>
      </c>
      <c r="D32" s="9" t="s">
        <v>5</v>
      </c>
      <c r="E32" s="9">
        <v>4005509886</v>
      </c>
      <c r="F32" s="9">
        <v>533750577</v>
      </c>
      <c r="G32" s="8" t="s">
        <v>0</v>
      </c>
      <c r="H32" s="9" t="s">
        <v>45</v>
      </c>
      <c r="I32" s="9" t="s">
        <v>598</v>
      </c>
      <c r="J32" s="9" t="s">
        <v>597</v>
      </c>
      <c r="K32" s="9" t="s">
        <v>3</v>
      </c>
      <c r="L32" s="14"/>
      <c r="M32" s="12">
        <v>0.37828703703703703</v>
      </c>
      <c r="N32" s="11">
        <v>0.38124999999999998</v>
      </c>
      <c r="O32" s="3" t="str">
        <f t="shared" si="0"/>
        <v>-</v>
      </c>
      <c r="P32" s="10" t="s">
        <v>0</v>
      </c>
      <c r="Q32" s="2" t="str">
        <f t="shared" si="1"/>
        <v>Invalid Calculation</v>
      </c>
      <c r="R32" s="1" t="str">
        <f t="shared" si="2"/>
        <v>Invalid Calculation</v>
      </c>
      <c r="S32" s="9" t="s">
        <v>38</v>
      </c>
      <c r="T32" s="8" t="s">
        <v>0</v>
      </c>
      <c r="U32" s="8" t="s">
        <v>0</v>
      </c>
      <c r="V32" s="8" t="s">
        <v>0</v>
      </c>
      <c r="W32" s="8" t="s">
        <v>0</v>
      </c>
      <c r="X32" s="7" t="str">
        <f t="shared" si="3"/>
        <v>Invalid Calculation</v>
      </c>
      <c r="Y32" s="1" t="str">
        <f t="shared" si="4"/>
        <v>Invalid Calculation</v>
      </c>
      <c r="Z32" s="6" t="str">
        <f t="shared" si="5"/>
        <v>Invalid Calculation</v>
      </c>
      <c r="AA32" s="4" t="s">
        <v>0</v>
      </c>
      <c r="AB32" s="14" t="s">
        <v>6</v>
      </c>
      <c r="AC32" s="1" t="str">
        <f>IF(COUNTIFS(I$2:I32, I32, C$2:C32, "&gt;" &amp; EDATE(C32, -1), C$2:C32, "&lt;=" &amp; C32) &gt; 1, "Yes", "-")</f>
        <v>-</v>
      </c>
      <c r="AD32" s="3">
        <f>IF(AC32="Yes", COUNTIFS(I$2:I32, I32, C$2:C32, "&gt;" &amp; EDATE(C32, -1), C$2:C32, "&lt;=" &amp; C32) - 1, 0)</f>
        <v>0</v>
      </c>
      <c r="AE32" s="3" t="str" cm="1">
        <f t="array" ref="AE32">IF(AC32="Yes", IFERROR(LOOKUP(2, 1/(I$2:I31=I32), E$2:E31), "wrong"), "")</f>
        <v/>
      </c>
      <c r="AF32" s="14" t="s">
        <v>0</v>
      </c>
      <c r="AG32" s="17" t="s">
        <v>0</v>
      </c>
      <c r="AH32" s="17" t="s">
        <v>0</v>
      </c>
      <c r="AI32" s="29"/>
      <c r="AJ32" s="29"/>
      <c r="AK32" s="28"/>
      <c r="AL32" s="17"/>
      <c r="AM32" s="17"/>
      <c r="AN32" s="17"/>
      <c r="AO32" s="17"/>
      <c r="AP32" s="17"/>
      <c r="AQ32" s="17"/>
      <c r="AR32" s="4">
        <v>210132631</v>
      </c>
      <c r="AS32" s="4"/>
      <c r="AT32" s="4"/>
      <c r="AU32" s="4"/>
      <c r="AV32" s="4"/>
      <c r="AW32" s="4"/>
      <c r="AX32" s="4"/>
      <c r="AY32" s="50"/>
      <c r="AZ32" s="4"/>
      <c r="BA32" s="4"/>
      <c r="BB32" s="4"/>
      <c r="BC32" s="4"/>
      <c r="BD32" s="4"/>
      <c r="BE32" s="4"/>
      <c r="BF32" s="4"/>
    </row>
    <row r="33" spans="1:58" hidden="1" x14ac:dyDescent="0.25">
      <c r="A33" s="19"/>
      <c r="B33" s="19"/>
      <c r="C33" s="13">
        <v>45505</v>
      </c>
      <c r="D33" s="9" t="s">
        <v>5</v>
      </c>
      <c r="E33" s="9">
        <v>4005509794</v>
      </c>
      <c r="F33" s="9">
        <v>538800316</v>
      </c>
      <c r="G33" s="8" t="s">
        <v>0</v>
      </c>
      <c r="H33" s="9" t="s">
        <v>45</v>
      </c>
      <c r="I33" s="9" t="s">
        <v>95</v>
      </c>
      <c r="J33" s="9" t="s">
        <v>596</v>
      </c>
      <c r="K33" s="9" t="s">
        <v>12</v>
      </c>
      <c r="L33" s="14"/>
      <c r="M33" s="12">
        <v>0.38315972222222222</v>
      </c>
      <c r="N33" s="11">
        <v>0.38611111111111113</v>
      </c>
      <c r="O33" s="3" t="str">
        <f t="shared" si="0"/>
        <v>-</v>
      </c>
      <c r="P33" s="10" t="s">
        <v>0</v>
      </c>
      <c r="Q33" s="2" t="str">
        <f t="shared" si="1"/>
        <v>Invalid Calculation</v>
      </c>
      <c r="R33" s="1" t="str">
        <f t="shared" si="2"/>
        <v>Invalid Calculation</v>
      </c>
      <c r="S33" s="9" t="s">
        <v>115</v>
      </c>
      <c r="T33" s="9" t="s">
        <v>122</v>
      </c>
      <c r="U33" s="13">
        <v>45506</v>
      </c>
      <c r="V33" s="11">
        <v>0.33333333333333331</v>
      </c>
      <c r="W33" s="11">
        <v>0.43055555555555558</v>
      </c>
      <c r="X33" s="7" t="str">
        <f t="shared" si="3"/>
        <v>Invalid Calculation</v>
      </c>
      <c r="Y33" s="1" t="str">
        <f t="shared" si="4"/>
        <v>Invalid Calculation</v>
      </c>
      <c r="Z33" s="6">
        <f t="shared" si="5"/>
        <v>4.7395833333333359E-2</v>
      </c>
      <c r="AA33" s="4" t="s">
        <v>0</v>
      </c>
      <c r="AB33" s="14" t="s">
        <v>6</v>
      </c>
      <c r="AC33" s="1" t="str">
        <f>IF(COUNTIFS(I$2:I33, I33, C$2:C33, "&gt;" &amp; EDATE(C33, -1), C$2:C33, "&lt;=" &amp; C33) &gt; 1, "Yes", "-")</f>
        <v>-</v>
      </c>
      <c r="AD33" s="3">
        <f>IF(AC33="Yes", COUNTIFS(I$2:I33, I33, C$2:C33, "&gt;" &amp; EDATE(C33, -1), C$2:C33, "&lt;=" &amp; C33) - 1, 0)</f>
        <v>0</v>
      </c>
      <c r="AE33" s="3" t="str" cm="1">
        <f t="array" ref="AE33">IF(AC33="Yes", IFERROR(LOOKUP(2, 1/(I$2:I32=I33), E$2:E32), "wrong"), "")</f>
        <v/>
      </c>
      <c r="AF33" s="17" t="s">
        <v>0</v>
      </c>
      <c r="AG33" s="17" t="s">
        <v>595</v>
      </c>
      <c r="AH33" s="17" t="s">
        <v>594</v>
      </c>
      <c r="AI33" s="29"/>
      <c r="AJ33" s="29"/>
      <c r="AK33" s="28"/>
      <c r="AL33" s="17"/>
      <c r="AM33" s="17"/>
      <c r="AN33" s="17"/>
      <c r="AO33" s="17"/>
      <c r="AP33" s="17"/>
      <c r="AQ33" s="17"/>
      <c r="AR33" s="4">
        <v>210132632</v>
      </c>
      <c r="AS33" s="4"/>
      <c r="AT33" s="4"/>
      <c r="AU33" s="4"/>
      <c r="AV33" s="4"/>
      <c r="AW33" s="4"/>
      <c r="AX33" s="4"/>
      <c r="AY33" s="50"/>
      <c r="AZ33" s="4"/>
      <c r="BA33" s="4"/>
      <c r="BB33" s="4"/>
      <c r="BC33" s="4"/>
      <c r="BD33" s="4"/>
      <c r="BE33" s="4"/>
      <c r="BF33" s="4"/>
    </row>
    <row r="34" spans="1:58" hidden="1" x14ac:dyDescent="0.25">
      <c r="A34" s="19"/>
      <c r="B34" s="19"/>
      <c r="C34" s="13">
        <v>45505</v>
      </c>
      <c r="D34" s="9" t="s">
        <v>5</v>
      </c>
      <c r="E34" s="9">
        <v>4005509936</v>
      </c>
      <c r="F34" s="9">
        <v>538800316</v>
      </c>
      <c r="G34" s="8" t="s">
        <v>0</v>
      </c>
      <c r="H34" s="9" t="s">
        <v>45</v>
      </c>
      <c r="I34" s="9" t="s">
        <v>95</v>
      </c>
      <c r="J34" s="9" t="s">
        <v>593</v>
      </c>
      <c r="K34" s="9">
        <v>8337483</v>
      </c>
      <c r="L34" s="14"/>
      <c r="M34" s="12">
        <v>0.38475694444444447</v>
      </c>
      <c r="N34" s="11">
        <v>0.38819444444444445</v>
      </c>
      <c r="O34" s="3" t="str">
        <f t="shared" si="0"/>
        <v>-</v>
      </c>
      <c r="P34" s="10" t="s">
        <v>0</v>
      </c>
      <c r="Q34" s="2" t="str">
        <f t="shared" si="1"/>
        <v>Invalid Calculation</v>
      </c>
      <c r="R34" s="1" t="str">
        <f t="shared" si="2"/>
        <v>Invalid Calculation</v>
      </c>
      <c r="S34" s="9" t="s">
        <v>115</v>
      </c>
      <c r="T34" s="9" t="s">
        <v>122</v>
      </c>
      <c r="U34" s="13">
        <v>45506</v>
      </c>
      <c r="V34" s="11">
        <v>0.29166666666666669</v>
      </c>
      <c r="W34" s="11">
        <v>0.3888888888888889</v>
      </c>
      <c r="X34" s="7" t="str">
        <f t="shared" si="3"/>
        <v>Invalid Calculation</v>
      </c>
      <c r="Y34" s="1" t="str">
        <f t="shared" si="4"/>
        <v>Invalid Calculation</v>
      </c>
      <c r="Z34" s="6">
        <f t="shared" si="5"/>
        <v>4.1319444444444242E-3</v>
      </c>
      <c r="AA34" s="4" t="s">
        <v>0</v>
      </c>
      <c r="AB34" s="14" t="s">
        <v>6</v>
      </c>
      <c r="AC34" s="1" t="str">
        <f>IF(COUNTIFS(I$2:I34, I34, C$2:C34, "&gt;" &amp; EDATE(C34, -1), C$2:C34, "&lt;=" &amp; C34) &gt; 1, "Yes", "-")</f>
        <v>Yes</v>
      </c>
      <c r="AD34" s="3">
        <f>IF(AC34="Yes", COUNTIFS(I$2:I34, I34, C$2:C34, "&gt;" &amp; EDATE(C34, -1), C$2:C34, "&lt;=" &amp; C34) - 1, 0)</f>
        <v>1</v>
      </c>
      <c r="AE34" s="3" cm="1">
        <f t="array" ref="AE34">IF(AC34="Yes", IFERROR(LOOKUP(2, 1/(I$2:I33=I34), E$2:E33), "wrong"), "")</f>
        <v>4005509794</v>
      </c>
      <c r="AF34" s="17" t="s">
        <v>0</v>
      </c>
      <c r="AG34" s="17" t="s">
        <v>592</v>
      </c>
      <c r="AH34" s="17" t="s">
        <v>591</v>
      </c>
      <c r="AI34" s="29"/>
      <c r="AJ34" s="29"/>
      <c r="AK34" s="28"/>
      <c r="AL34" s="17"/>
      <c r="AM34" s="17"/>
      <c r="AN34" s="17"/>
      <c r="AO34" s="17"/>
      <c r="AP34" s="17"/>
      <c r="AQ34" s="17"/>
      <c r="AR34" s="4">
        <v>210132634</v>
      </c>
      <c r="AS34" s="4"/>
      <c r="AT34" s="4"/>
      <c r="AU34" s="4"/>
      <c r="AV34" s="4"/>
      <c r="AW34" s="4"/>
      <c r="AX34" s="4"/>
      <c r="AY34" s="50"/>
      <c r="AZ34" s="4"/>
      <c r="BA34" s="4"/>
      <c r="BB34" s="4"/>
      <c r="BC34" s="4"/>
      <c r="BD34" s="4"/>
      <c r="BE34" s="4"/>
      <c r="BF34" s="4"/>
    </row>
    <row r="35" spans="1:58" hidden="1" x14ac:dyDescent="0.25">
      <c r="A35" s="19"/>
      <c r="B35" s="19"/>
      <c r="C35" s="13">
        <v>45505</v>
      </c>
      <c r="D35" s="9" t="s">
        <v>5</v>
      </c>
      <c r="E35" s="9">
        <v>4005509956</v>
      </c>
      <c r="F35" s="9">
        <v>500067009</v>
      </c>
      <c r="G35" s="8" t="s">
        <v>0</v>
      </c>
      <c r="H35" s="9" t="s">
        <v>45</v>
      </c>
      <c r="I35" s="9" t="s">
        <v>590</v>
      </c>
      <c r="J35" s="9" t="s">
        <v>589</v>
      </c>
      <c r="K35" s="9">
        <v>8337483</v>
      </c>
      <c r="L35" s="14"/>
      <c r="M35" s="12">
        <v>0.3860763888888889</v>
      </c>
      <c r="N35" s="11">
        <v>0.3888888888888889</v>
      </c>
      <c r="O35" s="3" t="str">
        <f t="shared" si="0"/>
        <v>-</v>
      </c>
      <c r="P35" s="10" t="s">
        <v>0</v>
      </c>
      <c r="Q35" s="2" t="str">
        <f t="shared" si="1"/>
        <v>Invalid Calculation</v>
      </c>
      <c r="R35" s="1" t="str">
        <f t="shared" si="2"/>
        <v>Invalid Calculation</v>
      </c>
      <c r="S35" s="9" t="s">
        <v>38</v>
      </c>
      <c r="T35" s="8" t="s">
        <v>0</v>
      </c>
      <c r="U35" s="8" t="s">
        <v>0</v>
      </c>
      <c r="V35" s="8" t="s">
        <v>0</v>
      </c>
      <c r="W35" s="8" t="s">
        <v>0</v>
      </c>
      <c r="X35" s="7" t="str">
        <f t="shared" si="3"/>
        <v>Invalid Calculation</v>
      </c>
      <c r="Y35" s="1" t="str">
        <f t="shared" si="4"/>
        <v>Invalid Calculation</v>
      </c>
      <c r="Z35" s="6" t="str">
        <f t="shared" si="5"/>
        <v>Invalid Calculation</v>
      </c>
      <c r="AA35" s="4" t="s">
        <v>0</v>
      </c>
      <c r="AB35" s="14" t="s">
        <v>6</v>
      </c>
      <c r="AC35" s="1" t="str">
        <f>IF(COUNTIFS(I$2:I35, I35, C$2:C35, "&gt;" &amp; EDATE(C35, -1), C$2:C35, "&lt;=" &amp; C35) &gt; 1, "Yes", "-")</f>
        <v>-</v>
      </c>
      <c r="AD35" s="3">
        <f>IF(AC35="Yes", COUNTIFS(I$2:I35, I35, C$2:C35, "&gt;" &amp; EDATE(C35, -1), C$2:C35, "&lt;=" &amp; C35) - 1, 0)</f>
        <v>0</v>
      </c>
      <c r="AE35" s="3" t="str" cm="1">
        <f t="array" ref="AE35">IF(AC35="Yes", IFERROR(LOOKUP(2, 1/(I$2:I34=I35), E$2:E34), "wrong"), "")</f>
        <v/>
      </c>
      <c r="AF35" s="17" t="s">
        <v>0</v>
      </c>
      <c r="AG35" s="17" t="s">
        <v>0</v>
      </c>
      <c r="AH35" s="17" t="s">
        <v>0</v>
      </c>
      <c r="AI35" s="29"/>
      <c r="AJ35" s="29"/>
      <c r="AK35" s="28"/>
      <c r="AL35" s="17"/>
      <c r="AM35" s="17"/>
      <c r="AN35" s="17"/>
      <c r="AO35" s="17"/>
      <c r="AP35" s="17"/>
      <c r="AQ35" s="17"/>
      <c r="AR35" s="4">
        <v>210132635</v>
      </c>
      <c r="AS35" s="16">
        <v>45359</v>
      </c>
      <c r="AT35" s="15">
        <v>4005512677</v>
      </c>
      <c r="AU35" s="15">
        <v>8199305</v>
      </c>
      <c r="AV35" s="15">
        <v>200328</v>
      </c>
      <c r="AW35" s="15" t="s">
        <v>178</v>
      </c>
      <c r="AX35" s="15" t="s">
        <v>142</v>
      </c>
      <c r="AY35" s="49">
        <v>1</v>
      </c>
      <c r="AZ35" s="51">
        <v>1123</v>
      </c>
      <c r="BA35" s="51">
        <v>1123</v>
      </c>
      <c r="BB35" s="15">
        <v>2303240235</v>
      </c>
      <c r="BC35" s="14"/>
      <c r="BD35" s="14"/>
      <c r="BE35" s="14" t="s">
        <v>15</v>
      </c>
      <c r="BF35" s="4"/>
    </row>
    <row r="36" spans="1:58" hidden="1" x14ac:dyDescent="0.25">
      <c r="A36" s="19"/>
      <c r="B36" s="19"/>
      <c r="C36" s="13">
        <v>45505</v>
      </c>
      <c r="D36" s="9" t="s">
        <v>5</v>
      </c>
      <c r="E36" s="9">
        <v>4005509934</v>
      </c>
      <c r="F36" s="9" t="e">
        <v>#N/A</v>
      </c>
      <c r="G36" s="8" t="s">
        <v>0</v>
      </c>
      <c r="H36" s="9" t="s">
        <v>45</v>
      </c>
      <c r="I36" s="9" t="s">
        <v>79</v>
      </c>
      <c r="J36" s="9" t="s">
        <v>588</v>
      </c>
      <c r="K36" s="9" t="s">
        <v>3</v>
      </c>
      <c r="L36" s="14"/>
      <c r="M36" s="12">
        <v>0.4032175925925926</v>
      </c>
      <c r="N36" s="11">
        <v>0.40625</v>
      </c>
      <c r="O36" s="3" t="str">
        <f t="shared" si="0"/>
        <v>-</v>
      </c>
      <c r="P36" s="10" t="s">
        <v>0</v>
      </c>
      <c r="Q36" s="2" t="str">
        <f t="shared" si="1"/>
        <v>Invalid Calculation</v>
      </c>
      <c r="R36" s="1" t="str">
        <f t="shared" si="2"/>
        <v>Invalid Calculation</v>
      </c>
      <c r="S36" s="9" t="s">
        <v>115</v>
      </c>
      <c r="T36" s="8" t="s">
        <v>0</v>
      </c>
      <c r="U36" s="8" t="s">
        <v>0</v>
      </c>
      <c r="V36" s="8" t="s">
        <v>0</v>
      </c>
      <c r="W36" s="8" t="s">
        <v>0</v>
      </c>
      <c r="X36" s="7" t="str">
        <f t="shared" si="3"/>
        <v>Invalid Calculation</v>
      </c>
      <c r="Y36" s="1" t="str">
        <f t="shared" si="4"/>
        <v>Invalid Calculation</v>
      </c>
      <c r="Z36" s="6" t="str">
        <f t="shared" si="5"/>
        <v>Invalid Calculation</v>
      </c>
      <c r="AA36" s="4" t="s">
        <v>0</v>
      </c>
      <c r="AB36" s="14" t="s">
        <v>6</v>
      </c>
      <c r="AC36" s="1" t="str">
        <f>IF(COUNTIFS(I$2:I36, I36, C$2:C36, "&gt;" &amp; EDATE(C36, -1), C$2:C36, "&lt;=" &amp; C36) &gt; 1, "Yes", "-")</f>
        <v>-</v>
      </c>
      <c r="AD36" s="3">
        <f>IF(AC36="Yes", COUNTIFS(I$2:I36, I36, C$2:C36, "&gt;" &amp; EDATE(C36, -1), C$2:C36, "&lt;=" &amp; C36) - 1, 0)</f>
        <v>0</v>
      </c>
      <c r="AE36" s="3" t="str" cm="1">
        <f t="array" ref="AE36">IF(AC36="Yes", IFERROR(LOOKUP(2, 1/(I$2:I35=I36), E$2:E35), "wrong"), "")</f>
        <v/>
      </c>
      <c r="AF36" s="17" t="s">
        <v>0</v>
      </c>
      <c r="AG36" s="17" t="e">
        <v>#N/A</v>
      </c>
      <c r="AH36" s="17" t="e">
        <v>#N/A</v>
      </c>
      <c r="AI36" s="29"/>
      <c r="AJ36" s="29"/>
      <c r="AK36" s="28"/>
      <c r="AL36" s="17"/>
      <c r="AM36" s="17"/>
      <c r="AN36" s="17"/>
      <c r="AO36" s="17"/>
      <c r="AP36" s="17"/>
      <c r="AQ36" s="17"/>
      <c r="AR36" s="4">
        <v>210132636</v>
      </c>
      <c r="AS36" s="16">
        <v>45359</v>
      </c>
      <c r="AT36" s="15">
        <v>4005512677</v>
      </c>
      <c r="AU36" s="15">
        <v>8199305</v>
      </c>
      <c r="AV36" s="15">
        <v>2007159</v>
      </c>
      <c r="AW36" s="15" t="s">
        <v>468</v>
      </c>
      <c r="AX36" s="15" t="s">
        <v>142</v>
      </c>
      <c r="AY36" s="49">
        <v>1</v>
      </c>
      <c r="AZ36" s="15">
        <v>541</v>
      </c>
      <c r="BA36" s="15">
        <v>541</v>
      </c>
      <c r="BB36" s="15"/>
      <c r="BC36" s="14"/>
      <c r="BD36" s="14"/>
      <c r="BE36" s="14" t="s">
        <v>15</v>
      </c>
      <c r="BF36" s="4"/>
    </row>
    <row r="37" spans="1:58" hidden="1" x14ac:dyDescent="0.25">
      <c r="A37" s="19"/>
      <c r="B37" s="19"/>
      <c r="C37" s="13">
        <v>45505</v>
      </c>
      <c r="D37" s="9" t="s">
        <v>5</v>
      </c>
      <c r="E37" s="9">
        <v>4005510021</v>
      </c>
      <c r="F37" s="9" t="s">
        <v>15</v>
      </c>
      <c r="G37" s="8" t="s">
        <v>0</v>
      </c>
      <c r="H37" s="9" t="s">
        <v>45</v>
      </c>
      <c r="I37" s="9" t="s">
        <v>64</v>
      </c>
      <c r="J37" s="9" t="s">
        <v>587</v>
      </c>
      <c r="K37" s="9" t="s">
        <v>90</v>
      </c>
      <c r="L37" s="14"/>
      <c r="M37" s="12">
        <v>0.40583333333333332</v>
      </c>
      <c r="N37" s="11">
        <v>0.40902777777777777</v>
      </c>
      <c r="O37" s="3" t="str">
        <f t="shared" si="0"/>
        <v>-</v>
      </c>
      <c r="P37" s="10" t="s">
        <v>0</v>
      </c>
      <c r="Q37" s="2" t="str">
        <f t="shared" si="1"/>
        <v>Invalid Calculation</v>
      </c>
      <c r="R37" s="1" t="str">
        <f t="shared" si="2"/>
        <v>Invalid Calculation</v>
      </c>
      <c r="S37" s="9" t="s">
        <v>115</v>
      </c>
      <c r="T37" s="9" t="s">
        <v>166</v>
      </c>
      <c r="U37" s="8" t="s">
        <v>0</v>
      </c>
      <c r="V37" s="8" t="s">
        <v>0</v>
      </c>
      <c r="W37" s="8" t="s">
        <v>0</v>
      </c>
      <c r="X37" s="7" t="str">
        <f t="shared" si="3"/>
        <v>Invalid Calculation</v>
      </c>
      <c r="Y37" s="1" t="str">
        <f t="shared" si="4"/>
        <v>Invalid Calculation</v>
      </c>
      <c r="Z37" s="6" t="str">
        <f t="shared" si="5"/>
        <v>Invalid Calculation</v>
      </c>
      <c r="AA37" s="4" t="s">
        <v>0</v>
      </c>
      <c r="AB37" s="14" t="s">
        <v>6</v>
      </c>
      <c r="AC37" s="1" t="str">
        <f>IF(COUNTIFS(I$2:I37, I37, C$2:C37, "&gt;" &amp; EDATE(C37, -1), C$2:C37, "&lt;=" &amp; C37) &gt; 1, "Yes", "-")</f>
        <v>-</v>
      </c>
      <c r="AD37" s="3">
        <f>IF(AC37="Yes", COUNTIFS(I$2:I37, I37, C$2:C37, "&gt;" &amp; EDATE(C37, -1), C$2:C37, "&lt;=" &amp; C37) - 1, 0)</f>
        <v>0</v>
      </c>
      <c r="AE37" s="3" t="str" cm="1">
        <f t="array" ref="AE37">IF(AC37="Yes", IFERROR(LOOKUP(2, 1/(I$2:I36=I37), E$2:E36), "wrong"), "")</f>
        <v/>
      </c>
      <c r="AF37" s="17" t="s">
        <v>0</v>
      </c>
      <c r="AG37" s="17" t="s">
        <v>0</v>
      </c>
      <c r="AH37" s="17" t="s">
        <v>0</v>
      </c>
      <c r="AI37" s="29"/>
      <c r="AJ37" s="29"/>
      <c r="AK37" s="28"/>
      <c r="AL37" s="17"/>
      <c r="AM37" s="17"/>
      <c r="AN37" s="17"/>
      <c r="AO37" s="17"/>
      <c r="AP37" s="17"/>
      <c r="AQ37" s="17"/>
      <c r="AR37" s="4">
        <v>210132637</v>
      </c>
      <c r="AS37" s="16">
        <v>45359</v>
      </c>
      <c r="AT37" s="15">
        <v>4005512677</v>
      </c>
      <c r="AU37" s="15">
        <v>8199305</v>
      </c>
      <c r="AV37" s="15">
        <v>101192</v>
      </c>
      <c r="AW37" s="15" t="s">
        <v>150</v>
      </c>
      <c r="AX37" s="15" t="s">
        <v>149</v>
      </c>
      <c r="AY37" s="49">
        <v>1</v>
      </c>
      <c r="AZ37" s="15">
        <v>228</v>
      </c>
      <c r="BA37" s="15">
        <v>228</v>
      </c>
      <c r="BB37" s="15"/>
      <c r="BC37" s="14" t="s">
        <v>105</v>
      </c>
      <c r="BD37" s="14"/>
      <c r="BE37" s="14" t="s">
        <v>15</v>
      </c>
      <c r="BF37" s="4"/>
    </row>
    <row r="38" spans="1:58" hidden="1" x14ac:dyDescent="0.25">
      <c r="A38" s="19"/>
      <c r="B38" s="19"/>
      <c r="C38" s="13">
        <v>45505</v>
      </c>
      <c r="D38" s="9" t="s">
        <v>5</v>
      </c>
      <c r="E38" s="9">
        <v>4005510023</v>
      </c>
      <c r="F38" s="9">
        <v>594360258</v>
      </c>
      <c r="G38" s="8" t="s">
        <v>0</v>
      </c>
      <c r="H38" s="9" t="s">
        <v>75</v>
      </c>
      <c r="I38" s="9" t="s">
        <v>203</v>
      </c>
      <c r="J38" s="9" t="s">
        <v>586</v>
      </c>
      <c r="K38" s="9" t="s">
        <v>131</v>
      </c>
      <c r="L38" s="14"/>
      <c r="M38" s="12">
        <v>0.4085300925925926</v>
      </c>
      <c r="N38" s="11">
        <v>0.41180555555555554</v>
      </c>
      <c r="O38" s="3" t="str">
        <f t="shared" si="0"/>
        <v>-</v>
      </c>
      <c r="P38" s="10" t="s">
        <v>0</v>
      </c>
      <c r="Q38" s="2" t="str">
        <f t="shared" si="1"/>
        <v>Invalid Calculation</v>
      </c>
      <c r="R38" s="1" t="str">
        <f t="shared" si="2"/>
        <v>Invalid Calculation</v>
      </c>
      <c r="S38" s="9" t="s">
        <v>38</v>
      </c>
      <c r="T38" s="8" t="s">
        <v>0</v>
      </c>
      <c r="U38" s="8" t="s">
        <v>0</v>
      </c>
      <c r="V38" s="8" t="s">
        <v>0</v>
      </c>
      <c r="W38" s="8" t="s">
        <v>0</v>
      </c>
      <c r="X38" s="7" t="str">
        <f t="shared" si="3"/>
        <v>Invalid Calculation</v>
      </c>
      <c r="Y38" s="1" t="str">
        <f t="shared" si="4"/>
        <v>Invalid Calculation</v>
      </c>
      <c r="Z38" s="6" t="str">
        <f t="shared" si="5"/>
        <v>Invalid Calculation</v>
      </c>
      <c r="AA38" s="4" t="s">
        <v>0</v>
      </c>
      <c r="AB38" s="14" t="s">
        <v>6</v>
      </c>
      <c r="AC38" s="1" t="str">
        <f>IF(COUNTIFS(I$2:I38, I38, C$2:C38, "&gt;" &amp; EDATE(C38, -1), C$2:C38, "&lt;=" &amp; C38) &gt; 1, "Yes", "-")</f>
        <v>-</v>
      </c>
      <c r="AD38" s="3">
        <f>IF(AC38="Yes", COUNTIFS(I$2:I38, I38, C$2:C38, "&gt;" &amp; EDATE(C38, -1), C$2:C38, "&lt;=" &amp; C38) - 1, 0)</f>
        <v>0</v>
      </c>
      <c r="AE38" s="3" t="str" cm="1">
        <f t="array" ref="AE38">IF(AC38="Yes", IFERROR(LOOKUP(2, 1/(I$2:I37=I38), E$2:E37), "wrong"), "")</f>
        <v/>
      </c>
      <c r="AF38" s="17" t="s">
        <v>0</v>
      </c>
      <c r="AG38" s="17" t="s">
        <v>0</v>
      </c>
      <c r="AH38" s="17" t="s">
        <v>0</v>
      </c>
      <c r="AI38" s="29"/>
      <c r="AJ38" s="29"/>
      <c r="AK38" s="28"/>
      <c r="AL38" s="17"/>
      <c r="AM38" s="17"/>
      <c r="AN38" s="17"/>
      <c r="AO38" s="17"/>
      <c r="AP38" s="17"/>
      <c r="AQ38" s="17"/>
      <c r="AR38" s="4">
        <v>210132638</v>
      </c>
      <c r="AS38" s="16">
        <v>45390</v>
      </c>
      <c r="AT38" s="15">
        <v>4005513831</v>
      </c>
      <c r="AU38" s="15">
        <v>8518692</v>
      </c>
      <c r="AV38" s="15">
        <v>100452</v>
      </c>
      <c r="AW38" s="15" t="s">
        <v>249</v>
      </c>
      <c r="AX38" s="15" t="s">
        <v>142</v>
      </c>
      <c r="AY38" s="49">
        <v>1</v>
      </c>
      <c r="AZ38" s="15">
        <v>5</v>
      </c>
      <c r="BA38" s="15">
        <v>5</v>
      </c>
      <c r="BB38" s="5"/>
      <c r="BC38" s="4"/>
      <c r="BD38" s="4"/>
      <c r="BE38" s="4"/>
      <c r="BF38" s="4"/>
    </row>
    <row r="39" spans="1:58" hidden="1" x14ac:dyDescent="0.25">
      <c r="A39" s="19"/>
      <c r="B39" s="19"/>
      <c r="C39" s="13">
        <v>45505</v>
      </c>
      <c r="D39" s="9" t="s">
        <v>5</v>
      </c>
      <c r="E39" s="9">
        <v>4005510136</v>
      </c>
      <c r="F39" s="9">
        <v>534983895</v>
      </c>
      <c r="G39" s="8" t="s">
        <v>0</v>
      </c>
      <c r="H39" s="9" t="s">
        <v>75</v>
      </c>
      <c r="I39" s="9" t="s">
        <v>219</v>
      </c>
      <c r="J39" s="9" t="s">
        <v>585</v>
      </c>
      <c r="K39" s="9" t="s">
        <v>131</v>
      </c>
      <c r="L39" s="14"/>
      <c r="M39" s="12">
        <v>0.42431712962962964</v>
      </c>
      <c r="N39" s="11">
        <v>0.42777777777777776</v>
      </c>
      <c r="O39" s="3" t="str">
        <f t="shared" si="0"/>
        <v>-</v>
      </c>
      <c r="P39" s="10" t="s">
        <v>0</v>
      </c>
      <c r="Q39" s="2" t="str">
        <f t="shared" si="1"/>
        <v>Invalid Calculation</v>
      </c>
      <c r="R39" s="1" t="str">
        <f t="shared" si="2"/>
        <v>Invalid Calculation</v>
      </c>
      <c r="S39" s="9" t="s">
        <v>38</v>
      </c>
      <c r="T39" s="8" t="s">
        <v>0</v>
      </c>
      <c r="U39" s="8" t="s">
        <v>0</v>
      </c>
      <c r="V39" s="8" t="s">
        <v>0</v>
      </c>
      <c r="W39" s="8" t="s">
        <v>0</v>
      </c>
      <c r="X39" s="7" t="str">
        <f t="shared" si="3"/>
        <v>Invalid Calculation</v>
      </c>
      <c r="Y39" s="1" t="str">
        <f t="shared" si="4"/>
        <v>Invalid Calculation</v>
      </c>
      <c r="Z39" s="6" t="str">
        <f t="shared" si="5"/>
        <v>Invalid Calculation</v>
      </c>
      <c r="AA39" s="4" t="s">
        <v>0</v>
      </c>
      <c r="AB39" s="14" t="s">
        <v>6</v>
      </c>
      <c r="AC39" s="1" t="str">
        <f>IF(COUNTIFS(I$2:I39, I39, C$2:C39, "&gt;" &amp; EDATE(C39, -1), C$2:C39, "&lt;=" &amp; C39) &gt; 1, "Yes", "-")</f>
        <v>-</v>
      </c>
      <c r="AD39" s="3">
        <f>IF(AC39="Yes", COUNTIFS(I$2:I39, I39, C$2:C39, "&gt;" &amp; EDATE(C39, -1), C$2:C39, "&lt;=" &amp; C39) - 1, 0)</f>
        <v>0</v>
      </c>
      <c r="AE39" s="3" t="str" cm="1">
        <f t="array" ref="AE39">IF(AC39="Yes", IFERROR(LOOKUP(2, 1/(I$2:I38=I39), E$2:E38), "wrong"), "")</f>
        <v/>
      </c>
      <c r="AF39" s="17" t="s">
        <v>0</v>
      </c>
      <c r="AG39" s="17" t="s">
        <v>0</v>
      </c>
      <c r="AH39" s="17" t="s">
        <v>0</v>
      </c>
      <c r="AI39" s="29"/>
      <c r="AJ39" s="29"/>
      <c r="AK39" s="28"/>
      <c r="AL39" s="17"/>
      <c r="AM39" s="17"/>
      <c r="AN39" s="17"/>
      <c r="AO39" s="17"/>
      <c r="AP39" s="17"/>
      <c r="AQ39" s="17"/>
      <c r="AR39" s="4">
        <v>210132639</v>
      </c>
      <c r="AS39" s="16">
        <v>45390</v>
      </c>
      <c r="AT39" s="15">
        <v>4005513844</v>
      </c>
      <c r="AU39" s="15">
        <v>8917879</v>
      </c>
      <c r="AV39" s="15">
        <v>200115</v>
      </c>
      <c r="AW39" s="15" t="s">
        <v>237</v>
      </c>
      <c r="AX39" s="15" t="s">
        <v>142</v>
      </c>
      <c r="AY39" s="49">
        <v>2</v>
      </c>
      <c r="AZ39" s="15">
        <v>19</v>
      </c>
      <c r="BA39" s="15">
        <v>38</v>
      </c>
      <c r="BB39" s="5"/>
      <c r="BC39" s="4"/>
      <c r="BD39" s="4"/>
      <c r="BE39" s="4"/>
      <c r="BF39" s="4"/>
    </row>
    <row r="40" spans="1:58" hidden="1" x14ac:dyDescent="0.25">
      <c r="A40" s="19"/>
      <c r="B40" s="19"/>
      <c r="C40" s="13">
        <v>45505</v>
      </c>
      <c r="D40" s="9" t="s">
        <v>5</v>
      </c>
      <c r="E40" s="9">
        <v>4005510155</v>
      </c>
      <c r="F40" s="9">
        <v>559951590</v>
      </c>
      <c r="G40" s="8" t="s">
        <v>0</v>
      </c>
      <c r="H40" s="9" t="s">
        <v>45</v>
      </c>
      <c r="I40" s="9" t="s">
        <v>52</v>
      </c>
      <c r="J40" s="9" t="s">
        <v>584</v>
      </c>
      <c r="K40" s="8" t="s">
        <v>0</v>
      </c>
      <c r="L40" s="14"/>
      <c r="M40" s="12">
        <v>0.42754629629629631</v>
      </c>
      <c r="N40" s="11">
        <v>0.43055555555555558</v>
      </c>
      <c r="O40" s="3" t="str">
        <f t="shared" si="0"/>
        <v>-</v>
      </c>
      <c r="P40" s="10" t="s">
        <v>0</v>
      </c>
      <c r="Q40" s="2" t="str">
        <f t="shared" si="1"/>
        <v>Invalid Calculation</v>
      </c>
      <c r="R40" s="1" t="str">
        <f t="shared" si="2"/>
        <v>Invalid Calculation</v>
      </c>
      <c r="S40" s="9" t="s">
        <v>115</v>
      </c>
      <c r="T40" s="9" t="s">
        <v>122</v>
      </c>
      <c r="U40" s="13">
        <v>45506</v>
      </c>
      <c r="V40" s="11">
        <v>0.33333333333333331</v>
      </c>
      <c r="W40" s="11">
        <v>0.43055555555555558</v>
      </c>
      <c r="X40" s="7" t="str">
        <f t="shared" si="3"/>
        <v>Invalid Calculation</v>
      </c>
      <c r="Y40" s="1" t="str">
        <f t="shared" si="4"/>
        <v>Invalid Calculation</v>
      </c>
      <c r="Z40" s="6">
        <f t="shared" si="5"/>
        <v>3.0092592592592671E-3</v>
      </c>
      <c r="AA40" s="4" t="s">
        <v>0</v>
      </c>
      <c r="AB40" s="14" t="s">
        <v>6</v>
      </c>
      <c r="AC40" s="1" t="str">
        <f>IF(COUNTIFS(I$2:I40, I40, C$2:C40, "&gt;" &amp; EDATE(C40, -1), C$2:C40, "&lt;=" &amp; C40) &gt; 1, "Yes", "-")</f>
        <v>-</v>
      </c>
      <c r="AD40" s="3">
        <f>IF(AC40="Yes", COUNTIFS(I$2:I40, I40, C$2:C40, "&gt;" &amp; EDATE(C40, -1), C$2:C40, "&lt;=" &amp; C40) - 1, 0)</f>
        <v>0</v>
      </c>
      <c r="AE40" s="3" t="str" cm="1">
        <f t="array" ref="AE40">IF(AC40="Yes", IFERROR(LOOKUP(2, 1/(I$2:I39=I40), E$2:E39), "wrong"), "")</f>
        <v/>
      </c>
      <c r="AF40" s="17" t="s">
        <v>0</v>
      </c>
      <c r="AG40" s="17" t="s">
        <v>432</v>
      </c>
      <c r="AH40" s="17" t="s">
        <v>583</v>
      </c>
      <c r="AI40" s="29"/>
      <c r="AJ40" s="29"/>
      <c r="AK40" s="28"/>
      <c r="AL40" s="17"/>
      <c r="AM40" s="17"/>
      <c r="AN40" s="17"/>
      <c r="AO40" s="17"/>
      <c r="AP40" s="17"/>
      <c r="AQ40" s="17"/>
      <c r="AR40" s="4">
        <v>210132640</v>
      </c>
      <c r="AS40" s="4"/>
      <c r="AT40" s="4"/>
      <c r="AU40" s="4"/>
      <c r="AV40" s="4"/>
      <c r="AW40" s="4"/>
      <c r="AX40" s="4"/>
      <c r="AY40" s="50"/>
      <c r="AZ40" s="4"/>
      <c r="BA40" s="4"/>
      <c r="BB40" s="4"/>
      <c r="BC40" s="4"/>
      <c r="BD40" s="4"/>
      <c r="BE40" s="4"/>
      <c r="BF40" s="4"/>
    </row>
    <row r="41" spans="1:58" hidden="1" x14ac:dyDescent="0.25">
      <c r="A41" s="19"/>
      <c r="B41" s="19"/>
      <c r="C41" s="13">
        <v>45505</v>
      </c>
      <c r="D41" s="9" t="s">
        <v>5</v>
      </c>
      <c r="E41" s="9">
        <v>4005510105</v>
      </c>
      <c r="F41" s="9">
        <v>500971572</v>
      </c>
      <c r="G41" s="8" t="s">
        <v>0</v>
      </c>
      <c r="H41" s="9" t="s">
        <v>45</v>
      </c>
      <c r="I41" s="9" t="s">
        <v>235</v>
      </c>
      <c r="J41" s="9" t="s">
        <v>582</v>
      </c>
      <c r="K41" s="9" t="s">
        <v>3</v>
      </c>
      <c r="L41" s="14"/>
      <c r="M41" s="12">
        <v>0.43050925925925926</v>
      </c>
      <c r="N41" s="11">
        <v>0.43333333333333335</v>
      </c>
      <c r="O41" s="3" t="str">
        <f t="shared" si="0"/>
        <v>-</v>
      </c>
      <c r="P41" s="10" t="s">
        <v>0</v>
      </c>
      <c r="Q41" s="2" t="str">
        <f t="shared" si="1"/>
        <v>Invalid Calculation</v>
      </c>
      <c r="R41" s="1" t="str">
        <f t="shared" si="2"/>
        <v>Invalid Calculation</v>
      </c>
      <c r="S41" s="9" t="s">
        <v>38</v>
      </c>
      <c r="T41" s="8" t="s">
        <v>0</v>
      </c>
      <c r="U41" s="8" t="s">
        <v>0</v>
      </c>
      <c r="V41" s="8" t="s">
        <v>0</v>
      </c>
      <c r="W41" s="8" t="s">
        <v>0</v>
      </c>
      <c r="X41" s="7" t="str">
        <f t="shared" si="3"/>
        <v>Invalid Calculation</v>
      </c>
      <c r="Y41" s="1" t="str">
        <f t="shared" si="4"/>
        <v>Invalid Calculation</v>
      </c>
      <c r="Z41" s="6" t="str">
        <f t="shared" si="5"/>
        <v>Invalid Calculation</v>
      </c>
      <c r="AA41" s="4" t="s">
        <v>0</v>
      </c>
      <c r="AB41" s="14" t="s">
        <v>6</v>
      </c>
      <c r="AC41" s="1" t="str">
        <f>IF(COUNTIFS(I$2:I41, I41, C$2:C41, "&gt;" &amp; EDATE(C41, -1), C$2:C41, "&lt;=" &amp; C41) &gt; 1, "Yes", "-")</f>
        <v>-</v>
      </c>
      <c r="AD41" s="3">
        <f>IF(AC41="Yes", COUNTIFS(I$2:I41, I41, C$2:C41, "&gt;" &amp; EDATE(C41, -1), C$2:C41, "&lt;=" &amp; C41) - 1, 0)</f>
        <v>0</v>
      </c>
      <c r="AE41" s="3" t="str" cm="1">
        <f t="array" ref="AE41">IF(AC41="Yes", IFERROR(LOOKUP(2, 1/(I$2:I40=I41), E$2:E40), "wrong"), "")</f>
        <v/>
      </c>
      <c r="AF41" s="17" t="s">
        <v>0</v>
      </c>
      <c r="AG41" s="17" t="s">
        <v>0</v>
      </c>
      <c r="AH41" s="17" t="s">
        <v>0</v>
      </c>
      <c r="AI41" s="29"/>
      <c r="AJ41" s="29"/>
      <c r="AK41" s="28"/>
      <c r="AL41" s="17"/>
      <c r="AM41" s="17"/>
      <c r="AN41" s="17"/>
      <c r="AO41" s="17"/>
      <c r="AP41" s="17"/>
      <c r="AQ41" s="17"/>
      <c r="AR41" s="4">
        <v>210132641</v>
      </c>
      <c r="AS41" s="16">
        <v>45390</v>
      </c>
      <c r="AT41" s="15">
        <v>4005514244</v>
      </c>
      <c r="AU41" s="15">
        <v>8817913</v>
      </c>
      <c r="AV41" s="15">
        <v>100405</v>
      </c>
      <c r="AW41" s="15" t="s">
        <v>170</v>
      </c>
      <c r="AX41" s="15" t="s">
        <v>142</v>
      </c>
      <c r="AY41" s="49">
        <v>1</v>
      </c>
      <c r="AZ41" s="15">
        <v>2</v>
      </c>
      <c r="BA41" s="15">
        <v>2</v>
      </c>
      <c r="BB41" s="4"/>
      <c r="BC41" s="4"/>
      <c r="BD41" s="4"/>
      <c r="BE41" s="4"/>
      <c r="BF41" s="4"/>
    </row>
    <row r="42" spans="1:58" hidden="1" x14ac:dyDescent="0.25">
      <c r="A42" s="19"/>
      <c r="B42" s="19"/>
      <c r="C42" s="13">
        <v>45505</v>
      </c>
      <c r="D42" s="9" t="s">
        <v>5</v>
      </c>
      <c r="E42" s="9">
        <v>4005510169</v>
      </c>
      <c r="F42" s="9">
        <v>559951590</v>
      </c>
      <c r="G42" s="8" t="s">
        <v>0</v>
      </c>
      <c r="H42" s="9" t="s">
        <v>45</v>
      </c>
      <c r="I42" s="9" t="s">
        <v>52</v>
      </c>
      <c r="J42" s="9" t="s">
        <v>581</v>
      </c>
      <c r="K42" s="8" t="s">
        <v>0</v>
      </c>
      <c r="L42" s="14"/>
      <c r="M42" s="12">
        <v>0.44821759259259258</v>
      </c>
      <c r="N42" s="11">
        <v>0.4513888888888889</v>
      </c>
      <c r="O42" s="3" t="str">
        <f t="shared" si="0"/>
        <v>-</v>
      </c>
      <c r="P42" s="10" t="s">
        <v>0</v>
      </c>
      <c r="Q42" s="2" t="str">
        <f t="shared" si="1"/>
        <v>Invalid Calculation</v>
      </c>
      <c r="R42" s="1" t="str">
        <f t="shared" si="2"/>
        <v>Invalid Calculation</v>
      </c>
      <c r="S42" s="9" t="s">
        <v>115</v>
      </c>
      <c r="T42" s="9" t="s">
        <v>122</v>
      </c>
      <c r="U42" s="13">
        <v>45506</v>
      </c>
      <c r="V42" s="11">
        <v>0.35416666666666669</v>
      </c>
      <c r="W42" s="11">
        <v>0.4513888888888889</v>
      </c>
      <c r="X42" s="7" t="str">
        <f t="shared" si="3"/>
        <v>Invalid Calculation</v>
      </c>
      <c r="Y42" s="1" t="str">
        <f t="shared" si="4"/>
        <v>Invalid Calculation</v>
      </c>
      <c r="Z42" s="6">
        <f t="shared" si="5"/>
        <v>3.1712962962963109E-3</v>
      </c>
      <c r="AA42" s="4" t="s">
        <v>0</v>
      </c>
      <c r="AB42" s="14" t="s">
        <v>6</v>
      </c>
      <c r="AC42" s="1" t="str">
        <f>IF(COUNTIFS(I$2:I42, I42, C$2:C42, "&gt;" &amp; EDATE(C42, -1), C$2:C42, "&lt;=" &amp; C42) &gt; 1, "Yes", "-")</f>
        <v>Yes</v>
      </c>
      <c r="AD42" s="3">
        <f>IF(AC42="Yes", COUNTIFS(I$2:I42, I42, C$2:C42, "&gt;" &amp; EDATE(C42, -1), C$2:C42, "&lt;=" &amp; C42) - 1, 0)</f>
        <v>1</v>
      </c>
      <c r="AE42" s="3" cm="1">
        <f t="array" ref="AE42">IF(AC42="Yes", IFERROR(LOOKUP(2, 1/(I$2:I41=I42), E$2:E41), "wrong"), "")</f>
        <v>4005510155</v>
      </c>
      <c r="AF42" s="17" t="s">
        <v>0</v>
      </c>
      <c r="AG42" s="17" t="s">
        <v>0</v>
      </c>
      <c r="AH42" s="17" t="s">
        <v>386</v>
      </c>
      <c r="AI42" s="29"/>
      <c r="AJ42" s="29"/>
      <c r="AK42" s="28"/>
      <c r="AL42" s="17"/>
      <c r="AM42" s="17"/>
      <c r="AN42" s="17"/>
      <c r="AO42" s="17"/>
      <c r="AP42" s="17"/>
      <c r="AQ42" s="17"/>
      <c r="AR42" s="4">
        <v>210132643</v>
      </c>
      <c r="AS42" s="16">
        <v>45390</v>
      </c>
      <c r="AT42" s="15">
        <v>4005514244</v>
      </c>
      <c r="AU42" s="15">
        <v>8817913</v>
      </c>
      <c r="AV42" s="15">
        <v>100067</v>
      </c>
      <c r="AW42" s="15" t="s">
        <v>177</v>
      </c>
      <c r="AX42" s="15" t="s">
        <v>142</v>
      </c>
      <c r="AY42" s="49">
        <v>1</v>
      </c>
      <c r="AZ42" s="15">
        <v>15</v>
      </c>
      <c r="BA42" s="15">
        <v>15</v>
      </c>
      <c r="BB42" s="4"/>
      <c r="BC42" s="4"/>
      <c r="BD42" s="4"/>
      <c r="BE42" s="4"/>
      <c r="BF42" s="4"/>
    </row>
    <row r="43" spans="1:58" ht="15.75" x14ac:dyDescent="0.25">
      <c r="A43" s="19"/>
      <c r="B43" s="19"/>
      <c r="C43" s="13">
        <v>45505</v>
      </c>
      <c r="D43" s="9" t="s">
        <v>5</v>
      </c>
      <c r="E43" s="9">
        <v>4005510255</v>
      </c>
      <c r="F43" s="9">
        <v>533464429</v>
      </c>
      <c r="G43" s="8" t="s">
        <v>0</v>
      </c>
      <c r="H43" s="9" t="s">
        <v>45</v>
      </c>
      <c r="I43" s="9" t="s">
        <v>76</v>
      </c>
      <c r="J43" s="9" t="s">
        <v>209</v>
      </c>
      <c r="K43" s="8" t="s">
        <v>0</v>
      </c>
      <c r="L43" s="14"/>
      <c r="M43" s="12">
        <v>0.45024305555555555</v>
      </c>
      <c r="N43" s="11">
        <v>0.45347222222222222</v>
      </c>
      <c r="O43" s="3" t="str">
        <f t="shared" si="0"/>
        <v>-</v>
      </c>
      <c r="P43" s="10">
        <v>0.4548611111111111</v>
      </c>
      <c r="Q43" s="2">
        <f t="shared" si="1"/>
        <v>4.6180555555555558E-3</v>
      </c>
      <c r="R43" s="1" t="str">
        <f t="shared" si="2"/>
        <v>-</v>
      </c>
      <c r="S43" s="9" t="s">
        <v>2</v>
      </c>
      <c r="T43" s="8" t="s">
        <v>0</v>
      </c>
      <c r="U43" s="8" t="s">
        <v>0</v>
      </c>
      <c r="V43" s="8" t="s">
        <v>0</v>
      </c>
      <c r="W43" s="12">
        <v>0.32291666666666669</v>
      </c>
      <c r="X43" s="7">
        <f t="shared" si="3"/>
        <v>0.86805555555555558</v>
      </c>
      <c r="Y43" s="1" t="str">
        <f t="shared" si="4"/>
        <v>Yes</v>
      </c>
      <c r="Z43" s="77">
        <f t="shared" si="5"/>
        <v>0.87267361111111108</v>
      </c>
      <c r="AA43" s="4" t="s">
        <v>0</v>
      </c>
      <c r="AB43" s="14" t="s">
        <v>6</v>
      </c>
      <c r="AC43" s="1" t="str">
        <f>IF(COUNTIFS(I$2:I43, I43, C$2:C43, "&gt;" &amp; EDATE(C43, -1), C$2:C43, "&lt;=" &amp; C43) &gt; 1, "Yes", "-")</f>
        <v>-</v>
      </c>
      <c r="AD43" s="3">
        <f>IF(AC43="Yes", COUNTIFS(I$2:I43, I43, C$2:C43, "&gt;" &amp; EDATE(C43, -1), C$2:C43, "&lt;=" &amp; C43) - 1, 0)</f>
        <v>0</v>
      </c>
      <c r="AE43" s="3" t="str" cm="1">
        <f t="array" ref="AE43">IF(AC43="Yes", IFERROR(LOOKUP(2, 1/(I$2:I42=I43), E$2:E42), "wrong"), "")</f>
        <v/>
      </c>
      <c r="AF43" s="17" t="s">
        <v>0</v>
      </c>
      <c r="AG43" s="17" t="s">
        <v>144</v>
      </c>
      <c r="AH43" s="17" t="s">
        <v>580</v>
      </c>
      <c r="AI43" s="29"/>
      <c r="AJ43" s="29"/>
      <c r="AK43" s="28"/>
      <c r="AL43" s="17"/>
      <c r="AM43" s="17"/>
      <c r="AN43" s="17"/>
      <c r="AO43" s="17"/>
      <c r="AP43" s="17"/>
      <c r="AQ43" s="17"/>
      <c r="AR43" s="4">
        <v>210132644</v>
      </c>
      <c r="AS43" s="35">
        <v>45505</v>
      </c>
      <c r="AT43" s="34">
        <v>4005475480</v>
      </c>
      <c r="AU43" s="34">
        <v>8339604</v>
      </c>
      <c r="AV43" s="33">
        <v>107514</v>
      </c>
      <c r="AW43" s="33" t="s">
        <v>227</v>
      </c>
      <c r="AX43" s="33" t="s">
        <v>142</v>
      </c>
      <c r="AY43" s="33">
        <v>1</v>
      </c>
      <c r="AZ43" s="33">
        <v>30</v>
      </c>
      <c r="BA43" s="33">
        <v>30</v>
      </c>
      <c r="BB43" s="30" t="s">
        <v>15</v>
      </c>
      <c r="BC43" s="26" t="s">
        <v>15</v>
      </c>
      <c r="BD43" s="26" t="s">
        <v>176</v>
      </c>
      <c r="BE43" s="4"/>
      <c r="BF43" s="4"/>
    </row>
    <row r="44" spans="1:58" ht="15.75" x14ac:dyDescent="0.25">
      <c r="A44" s="19"/>
      <c r="B44" s="19"/>
      <c r="C44" s="13">
        <v>45505</v>
      </c>
      <c r="D44" s="9" t="s">
        <v>5</v>
      </c>
      <c r="E44" s="9">
        <v>4005510257</v>
      </c>
      <c r="F44" s="9">
        <v>533464429</v>
      </c>
      <c r="G44" s="8" t="s">
        <v>0</v>
      </c>
      <c r="H44" s="9" t="s">
        <v>45</v>
      </c>
      <c r="I44" s="9" t="s">
        <v>76</v>
      </c>
      <c r="J44" s="9" t="s">
        <v>209</v>
      </c>
      <c r="K44" s="9" t="s">
        <v>12</v>
      </c>
      <c r="L44" s="14"/>
      <c r="M44" s="12">
        <v>0.45164351851851853</v>
      </c>
      <c r="N44" s="11">
        <v>0.4548611111111111</v>
      </c>
      <c r="O44" s="3" t="str">
        <f t="shared" si="0"/>
        <v>-</v>
      </c>
      <c r="P44" s="10">
        <v>0.47916666666666669</v>
      </c>
      <c r="Q44" s="2">
        <f t="shared" si="1"/>
        <v>2.7523148148148158E-2</v>
      </c>
      <c r="R44" s="1" t="str">
        <f t="shared" si="2"/>
        <v>-</v>
      </c>
      <c r="S44" s="9" t="s">
        <v>2</v>
      </c>
      <c r="T44" s="8" t="s">
        <v>0</v>
      </c>
      <c r="U44" s="8" t="s">
        <v>0</v>
      </c>
      <c r="V44" s="8" t="s">
        <v>0</v>
      </c>
      <c r="W44" s="12">
        <v>0.32291666666666669</v>
      </c>
      <c r="X44" s="7">
        <f t="shared" si="3"/>
        <v>0.84375</v>
      </c>
      <c r="Y44" s="1" t="str">
        <f t="shared" si="4"/>
        <v>Yes</v>
      </c>
      <c r="Z44" s="77">
        <f t="shared" si="5"/>
        <v>0.87127314814814816</v>
      </c>
      <c r="AA44" s="4" t="s">
        <v>0</v>
      </c>
      <c r="AB44" s="14" t="s">
        <v>6</v>
      </c>
      <c r="AC44" s="1" t="str">
        <f>IF(COUNTIFS(I$2:I44, I44, C$2:C44, "&gt;" &amp; EDATE(C44, -1), C$2:C44, "&lt;=" &amp; C44) &gt; 1, "Yes", "-")</f>
        <v>Yes</v>
      </c>
      <c r="AD44" s="3">
        <f>IF(AC44="Yes", COUNTIFS(I$2:I44, I44, C$2:C44, "&gt;" &amp; EDATE(C44, -1), C$2:C44, "&lt;=" &amp; C44) - 1, 0)</f>
        <v>1</v>
      </c>
      <c r="AE44" s="3" cm="1">
        <f t="array" ref="AE44">IF(AC44="Yes", IFERROR(LOOKUP(2, 1/(I$2:I43=I44), E$2:E43), "wrong"), "")</f>
        <v>4005510255</v>
      </c>
      <c r="AF44" s="17" t="s">
        <v>0</v>
      </c>
      <c r="AG44" s="17" t="s">
        <v>144</v>
      </c>
      <c r="AH44" s="17" t="s">
        <v>580</v>
      </c>
      <c r="AI44" s="29"/>
      <c r="AJ44" s="29"/>
      <c r="AK44" s="28"/>
      <c r="AL44" s="17"/>
      <c r="AM44" s="17"/>
      <c r="AN44" s="17"/>
      <c r="AO44" s="17"/>
      <c r="AP44" s="17"/>
      <c r="AQ44" s="17"/>
      <c r="AR44" s="4">
        <v>210132645</v>
      </c>
      <c r="AS44" s="44">
        <v>45505</v>
      </c>
      <c r="AT44" s="43">
        <v>4005509766</v>
      </c>
      <c r="AU44" s="43">
        <v>8338499</v>
      </c>
      <c r="AV44" s="42">
        <v>200096</v>
      </c>
      <c r="AW44" s="42" t="s">
        <v>579</v>
      </c>
      <c r="AX44" s="42" t="s">
        <v>142</v>
      </c>
      <c r="AY44" s="42">
        <v>2</v>
      </c>
      <c r="AZ44" s="42">
        <v>17.7</v>
      </c>
      <c r="BA44" s="42">
        <v>35.4</v>
      </c>
      <c r="BB44" s="41" t="s">
        <v>15</v>
      </c>
      <c r="BC44" s="40" t="s">
        <v>15</v>
      </c>
      <c r="BD44" s="40" t="s">
        <v>176</v>
      </c>
      <c r="BE44" s="4"/>
      <c r="BF44" s="4"/>
    </row>
    <row r="45" spans="1:58" ht="15.75" hidden="1" x14ac:dyDescent="0.25">
      <c r="A45" s="19"/>
      <c r="B45" s="19"/>
      <c r="C45" s="13">
        <v>45505</v>
      </c>
      <c r="D45" s="9" t="s">
        <v>5</v>
      </c>
      <c r="E45" s="9">
        <v>4005510185</v>
      </c>
      <c r="F45" s="8" t="s">
        <v>0</v>
      </c>
      <c r="G45" s="8" t="s">
        <v>0</v>
      </c>
      <c r="H45" s="9" t="s">
        <v>45</v>
      </c>
      <c r="I45" s="9" t="s">
        <v>578</v>
      </c>
      <c r="J45" s="9" t="s">
        <v>577</v>
      </c>
      <c r="K45" s="9" t="s">
        <v>3</v>
      </c>
      <c r="L45" s="14"/>
      <c r="M45" s="12">
        <v>0.46024305555555556</v>
      </c>
      <c r="N45" s="11">
        <v>0.46319444444444446</v>
      </c>
      <c r="O45" s="3" t="str">
        <f t="shared" si="0"/>
        <v>-</v>
      </c>
      <c r="P45" s="10" t="s">
        <v>0</v>
      </c>
      <c r="Q45" s="2" t="str">
        <f t="shared" si="1"/>
        <v>Invalid Calculation</v>
      </c>
      <c r="R45" s="1" t="str">
        <f t="shared" si="2"/>
        <v>Invalid Calculation</v>
      </c>
      <c r="S45" s="9" t="s">
        <v>115</v>
      </c>
      <c r="T45" s="9" t="s">
        <v>122</v>
      </c>
      <c r="U45" s="13">
        <v>45506</v>
      </c>
      <c r="V45" s="11">
        <v>0.375</v>
      </c>
      <c r="W45" s="11">
        <v>0.47222222222222221</v>
      </c>
      <c r="X45" s="7" t="str">
        <f t="shared" si="3"/>
        <v>Invalid Calculation</v>
      </c>
      <c r="Y45" s="1" t="str">
        <f t="shared" si="4"/>
        <v>Invalid Calculation</v>
      </c>
      <c r="Z45" s="6">
        <f t="shared" si="5"/>
        <v>1.1979166666666652E-2</v>
      </c>
      <c r="AA45" s="4" t="s">
        <v>0</v>
      </c>
      <c r="AB45" s="14" t="s">
        <v>6</v>
      </c>
      <c r="AC45" s="1" t="str">
        <f>IF(COUNTIFS(I$2:I45, I45, C$2:C45, "&gt;" &amp; EDATE(C45, -1), C$2:C45, "&lt;=" &amp; C45) &gt; 1, "Yes", "-")</f>
        <v>-</v>
      </c>
      <c r="AD45" s="3">
        <f>IF(AC45="Yes", COUNTIFS(I$2:I45, I45, C$2:C45, "&gt;" &amp; EDATE(C45, -1), C$2:C45, "&lt;=" &amp; C45) - 1, 0)</f>
        <v>0</v>
      </c>
      <c r="AE45" s="3" t="str" cm="1">
        <f t="array" ref="AE45">IF(AC45="Yes", IFERROR(LOOKUP(2, 1/(I$2:I44=I45), E$2:E44), "wrong"), "")</f>
        <v/>
      </c>
      <c r="AF45" s="17" t="s">
        <v>0</v>
      </c>
      <c r="AG45" s="17" t="s">
        <v>0</v>
      </c>
      <c r="AH45" s="17" t="s">
        <v>0</v>
      </c>
      <c r="AI45" s="29"/>
      <c r="AJ45" s="29"/>
      <c r="AK45" s="28"/>
      <c r="AL45" s="17"/>
      <c r="AM45" s="17"/>
      <c r="AN45" s="17"/>
      <c r="AO45" s="17"/>
      <c r="AP45" s="17"/>
      <c r="AQ45" s="17"/>
      <c r="AR45" s="4">
        <v>210132647</v>
      </c>
      <c r="AS45" s="44">
        <v>45505</v>
      </c>
      <c r="AT45" s="43">
        <v>4005510356</v>
      </c>
      <c r="AU45" s="43">
        <v>8338499</v>
      </c>
      <c r="AV45" s="42">
        <v>107514</v>
      </c>
      <c r="AW45" s="42" t="s">
        <v>227</v>
      </c>
      <c r="AX45" s="42" t="s">
        <v>142</v>
      </c>
      <c r="AY45" s="42">
        <v>3</v>
      </c>
      <c r="AZ45" s="42">
        <v>30</v>
      </c>
      <c r="BA45" s="42">
        <v>90</v>
      </c>
      <c r="BB45" s="41" t="s">
        <v>15</v>
      </c>
      <c r="BC45" s="40" t="s">
        <v>15</v>
      </c>
      <c r="BD45" s="40" t="s">
        <v>176</v>
      </c>
      <c r="BE45" s="4"/>
      <c r="BF45" s="4"/>
    </row>
    <row r="46" spans="1:58" ht="15.75" x14ac:dyDescent="0.25">
      <c r="A46" s="19"/>
      <c r="B46" s="19"/>
      <c r="C46" s="13">
        <v>45505</v>
      </c>
      <c r="D46" s="9" t="s">
        <v>5</v>
      </c>
      <c r="E46" s="9">
        <v>4005510356</v>
      </c>
      <c r="F46" s="9">
        <v>552518856</v>
      </c>
      <c r="G46" s="8" t="s">
        <v>0</v>
      </c>
      <c r="H46" s="9" t="s">
        <v>4</v>
      </c>
      <c r="I46" s="9" t="s">
        <v>576</v>
      </c>
      <c r="J46" s="9" t="s">
        <v>575</v>
      </c>
      <c r="K46" s="9" t="s">
        <v>12</v>
      </c>
      <c r="L46" s="14"/>
      <c r="M46" s="12">
        <v>0.47164351851851855</v>
      </c>
      <c r="N46" s="11">
        <v>0.47499999999999998</v>
      </c>
      <c r="O46" s="3" t="str">
        <f t="shared" si="0"/>
        <v>-</v>
      </c>
      <c r="P46" s="10">
        <v>0</v>
      </c>
      <c r="Q46" s="2">
        <f t="shared" si="1"/>
        <v>0.5283564814814814</v>
      </c>
      <c r="R46" s="1" t="str">
        <f t="shared" si="2"/>
        <v>Yes</v>
      </c>
      <c r="S46" s="9" t="s">
        <v>2</v>
      </c>
      <c r="T46" s="8" t="s">
        <v>0</v>
      </c>
      <c r="U46" s="8" t="s">
        <v>0</v>
      </c>
      <c r="V46" s="8" t="s">
        <v>0</v>
      </c>
      <c r="W46" s="12">
        <v>0.75334490740740745</v>
      </c>
      <c r="X46" s="7">
        <f t="shared" si="3"/>
        <v>0.75334490740740745</v>
      </c>
      <c r="Y46" s="1" t="str">
        <f t="shared" si="4"/>
        <v>Yes</v>
      </c>
      <c r="Z46" s="77">
        <f t="shared" si="5"/>
        <v>0.2817013888888889</v>
      </c>
      <c r="AA46" s="4" t="s">
        <v>0</v>
      </c>
      <c r="AB46" s="14" t="s">
        <v>6</v>
      </c>
      <c r="AC46" s="1" t="str">
        <f>IF(COUNTIFS(I$2:I46, I46, C$2:C46, "&gt;" &amp; EDATE(C46, -1), C$2:C46, "&lt;=" &amp; C46) &gt; 1, "Yes", "-")</f>
        <v>-</v>
      </c>
      <c r="AD46" s="3">
        <f>IF(AC46="Yes", COUNTIFS(I$2:I46, I46, C$2:C46, "&gt;" &amp; EDATE(C46, -1), C$2:C46, "&lt;=" &amp; C46) - 1, 0)</f>
        <v>0</v>
      </c>
      <c r="AE46" s="3" t="str" cm="1">
        <f t="array" ref="AE46">IF(AC46="Yes", IFERROR(LOOKUP(2, 1/(I$2:I45=I46), E$2:E45), "wrong"), "")</f>
        <v/>
      </c>
      <c r="AF46" s="17" t="s">
        <v>116</v>
      </c>
      <c r="AG46" s="17" t="s">
        <v>574</v>
      </c>
      <c r="AH46" s="17" t="s">
        <v>573</v>
      </c>
      <c r="AI46" s="29"/>
      <c r="AJ46" s="29"/>
      <c r="AK46" s="28"/>
      <c r="AL46" s="17"/>
      <c r="AM46" s="17"/>
      <c r="AN46" s="17"/>
      <c r="AO46" s="17"/>
      <c r="AP46" s="17"/>
      <c r="AQ46" s="17"/>
      <c r="AR46" s="4">
        <v>210132648</v>
      </c>
      <c r="AS46" s="24">
        <v>45505</v>
      </c>
      <c r="AT46" s="23">
        <v>4005508217</v>
      </c>
      <c r="AU46" s="23">
        <v>8337026</v>
      </c>
      <c r="AV46" s="22">
        <v>200326</v>
      </c>
      <c r="AW46" s="22" t="s">
        <v>252</v>
      </c>
      <c r="AX46" s="22" t="s">
        <v>142</v>
      </c>
      <c r="AY46" s="22">
        <v>1</v>
      </c>
      <c r="AZ46" s="22">
        <v>398.04</v>
      </c>
      <c r="BA46" s="22">
        <v>398.04</v>
      </c>
      <c r="BB46" s="21">
        <v>40690271231267</v>
      </c>
      <c r="BC46" s="20" t="s">
        <v>15</v>
      </c>
      <c r="BD46" s="20" t="s">
        <v>176</v>
      </c>
      <c r="BE46" s="4"/>
      <c r="BF46" s="4"/>
    </row>
    <row r="47" spans="1:58" ht="15.75" x14ac:dyDescent="0.25">
      <c r="A47" s="19"/>
      <c r="B47" s="19"/>
      <c r="C47" s="13">
        <v>45505</v>
      </c>
      <c r="D47" s="9" t="s">
        <v>5</v>
      </c>
      <c r="E47" s="9">
        <v>4005510636</v>
      </c>
      <c r="F47" s="9">
        <v>558155906</v>
      </c>
      <c r="G47" s="8" t="s">
        <v>0</v>
      </c>
      <c r="H47" s="9" t="s">
        <v>45</v>
      </c>
      <c r="I47" s="9" t="s">
        <v>62</v>
      </c>
      <c r="J47" s="9" t="s">
        <v>572</v>
      </c>
      <c r="K47" s="9" t="s">
        <v>20</v>
      </c>
      <c r="L47" s="14"/>
      <c r="M47" s="12">
        <v>0.52446759259259257</v>
      </c>
      <c r="N47" s="11">
        <v>0.52777777777777779</v>
      </c>
      <c r="O47" s="3" t="str">
        <f t="shared" si="0"/>
        <v>-</v>
      </c>
      <c r="P47" s="10">
        <v>0.54166666666666663</v>
      </c>
      <c r="Q47" s="2">
        <f t="shared" si="1"/>
        <v>1.7199074074074061E-2</v>
      </c>
      <c r="R47" s="1" t="str">
        <f t="shared" si="2"/>
        <v>-</v>
      </c>
      <c r="S47" s="9" t="s">
        <v>2</v>
      </c>
      <c r="T47" s="8" t="s">
        <v>0</v>
      </c>
      <c r="U47" s="8" t="s">
        <v>0</v>
      </c>
      <c r="V47" s="8" t="s">
        <v>0</v>
      </c>
      <c r="W47" s="12">
        <v>0.99192129629629633</v>
      </c>
      <c r="X47" s="7">
        <f t="shared" si="3"/>
        <v>0.4502546296296297</v>
      </c>
      <c r="Y47" s="1" t="str">
        <f t="shared" si="4"/>
        <v>Yes</v>
      </c>
      <c r="Z47" s="77">
        <f t="shared" si="5"/>
        <v>0.46745370370370376</v>
      </c>
      <c r="AA47" s="4" t="s">
        <v>0</v>
      </c>
      <c r="AB47" s="14" t="s">
        <v>6</v>
      </c>
      <c r="AC47" s="1" t="str">
        <f>IF(COUNTIFS(I$2:I47, I47, C$2:C47, "&gt;" &amp; EDATE(C47, -1), C$2:C47, "&lt;=" &amp; C47) &gt; 1, "Yes", "-")</f>
        <v>-</v>
      </c>
      <c r="AD47" s="3">
        <f>IF(AC47="Yes", COUNTIFS(I$2:I47, I47, C$2:C47, "&gt;" &amp; EDATE(C47, -1), C$2:C47, "&lt;=" &amp; C47) - 1, 0)</f>
        <v>0</v>
      </c>
      <c r="AE47" s="3" t="str" cm="1">
        <f t="array" ref="AE47">IF(AC47="Yes", IFERROR(LOOKUP(2, 1/(I$2:I46=I47), E$2:E46), "wrong"), "")</f>
        <v/>
      </c>
      <c r="AF47" s="17" t="s">
        <v>0</v>
      </c>
      <c r="AG47" s="17" t="s">
        <v>144</v>
      </c>
      <c r="AH47" s="17" t="s">
        <v>571</v>
      </c>
      <c r="AI47" s="29"/>
      <c r="AJ47" s="29"/>
      <c r="AK47" s="28"/>
      <c r="AL47" s="17"/>
      <c r="AM47" s="17"/>
      <c r="AN47" s="17"/>
      <c r="AO47" s="17"/>
      <c r="AP47" s="17"/>
      <c r="AQ47" s="17"/>
      <c r="AR47" s="4">
        <v>210132649</v>
      </c>
      <c r="AS47" s="44">
        <v>45505</v>
      </c>
      <c r="AT47" s="43">
        <v>4005508217</v>
      </c>
      <c r="AU47" s="43">
        <v>8337026</v>
      </c>
      <c r="AV47" s="42" t="s">
        <v>152</v>
      </c>
      <c r="AW47" s="42" t="s">
        <v>251</v>
      </c>
      <c r="AX47" s="42" t="s">
        <v>142</v>
      </c>
      <c r="AY47" s="42">
        <v>1</v>
      </c>
      <c r="AZ47" s="42">
        <v>10</v>
      </c>
      <c r="BA47" s="42">
        <v>10</v>
      </c>
      <c r="BB47" s="41" t="s">
        <v>15</v>
      </c>
      <c r="BC47" s="40" t="s">
        <v>15</v>
      </c>
      <c r="BD47" s="40" t="s">
        <v>176</v>
      </c>
      <c r="BE47" s="4"/>
      <c r="BF47" s="4"/>
    </row>
    <row r="48" spans="1:58" ht="15.75" x14ac:dyDescent="0.25">
      <c r="A48" s="19"/>
      <c r="B48" s="19"/>
      <c r="C48" s="13">
        <v>45505</v>
      </c>
      <c r="D48" s="9" t="s">
        <v>5</v>
      </c>
      <c r="E48" s="9">
        <v>4005510650</v>
      </c>
      <c r="F48" s="9">
        <v>558155906</v>
      </c>
      <c r="G48" s="8" t="s">
        <v>0</v>
      </c>
      <c r="H48" s="9" t="s">
        <v>45</v>
      </c>
      <c r="I48" s="9" t="s">
        <v>62</v>
      </c>
      <c r="J48" s="9" t="s">
        <v>570</v>
      </c>
      <c r="K48" s="9" t="s">
        <v>490</v>
      </c>
      <c r="L48" s="14"/>
      <c r="M48" s="12">
        <v>0.52983796296296293</v>
      </c>
      <c r="N48" s="11">
        <v>0.53263888888888888</v>
      </c>
      <c r="O48" s="3" t="str">
        <f t="shared" si="0"/>
        <v>-</v>
      </c>
      <c r="P48" s="10">
        <v>0.5625</v>
      </c>
      <c r="Q48" s="2">
        <f t="shared" si="1"/>
        <v>3.2662037037037073E-2</v>
      </c>
      <c r="R48" s="1" t="str">
        <f t="shared" si="2"/>
        <v>Yes</v>
      </c>
      <c r="S48" s="9" t="s">
        <v>2</v>
      </c>
      <c r="T48" s="8" t="s">
        <v>0</v>
      </c>
      <c r="U48" s="8" t="s">
        <v>0</v>
      </c>
      <c r="V48" s="8" t="s">
        <v>0</v>
      </c>
      <c r="W48" s="12">
        <v>0.57604166666666667</v>
      </c>
      <c r="X48" s="7">
        <f t="shared" si="3"/>
        <v>1.3541666666666674E-2</v>
      </c>
      <c r="Y48" s="1" t="str">
        <f t="shared" si="4"/>
        <v>-</v>
      </c>
      <c r="Z48" s="77">
        <f t="shared" si="5"/>
        <v>4.6203703703703747E-2</v>
      </c>
      <c r="AA48" s="4" t="s">
        <v>0</v>
      </c>
      <c r="AB48" s="14" t="s">
        <v>6</v>
      </c>
      <c r="AC48" s="1" t="str">
        <f>IF(COUNTIFS(I$2:I48, I48, C$2:C48, "&gt;" &amp; EDATE(C48, -1), C$2:C48, "&lt;=" &amp; C48) &gt; 1, "Yes", "-")</f>
        <v>Yes</v>
      </c>
      <c r="AD48" s="3">
        <f>IF(AC48="Yes", COUNTIFS(I$2:I48, I48, C$2:C48, "&gt;" &amp; EDATE(C48, -1), C$2:C48, "&lt;=" &amp; C48) - 1, 0)</f>
        <v>1</v>
      </c>
      <c r="AE48" s="3" cm="1">
        <f t="array" ref="AE48">IF(AC48="Yes", IFERROR(LOOKUP(2, 1/(I$2:I47=I48), E$2:E47), "wrong"), "")</f>
        <v>4005510636</v>
      </c>
      <c r="AF48" s="17" t="s">
        <v>0</v>
      </c>
      <c r="AG48" s="17" t="s">
        <v>144</v>
      </c>
      <c r="AH48" s="17" t="s">
        <v>569</v>
      </c>
      <c r="AI48" s="29"/>
      <c r="AJ48" s="29"/>
      <c r="AK48" s="28"/>
      <c r="AL48" s="17"/>
      <c r="AM48" s="17"/>
      <c r="AN48" s="17"/>
      <c r="AO48" s="17"/>
      <c r="AP48" s="17"/>
      <c r="AQ48" s="17"/>
      <c r="AR48" s="4">
        <v>210132650</v>
      </c>
      <c r="AS48" s="44">
        <v>45505</v>
      </c>
      <c r="AT48" s="43">
        <v>4005508217</v>
      </c>
      <c r="AU48" s="43">
        <v>8337026</v>
      </c>
      <c r="AV48" s="42">
        <v>102283</v>
      </c>
      <c r="AW48" s="42" t="s">
        <v>168</v>
      </c>
      <c r="AX48" s="42" t="s">
        <v>139</v>
      </c>
      <c r="AY48" s="42">
        <v>1</v>
      </c>
      <c r="AZ48" s="42">
        <v>250</v>
      </c>
      <c r="BA48" s="42">
        <v>250</v>
      </c>
      <c r="BB48" s="41" t="s">
        <v>15</v>
      </c>
      <c r="BC48" s="40" t="s">
        <v>15</v>
      </c>
      <c r="BD48" s="40" t="s">
        <v>176</v>
      </c>
      <c r="BE48" s="4"/>
      <c r="BF48" s="4"/>
    </row>
    <row r="49" spans="1:58" ht="15.75" x14ac:dyDescent="0.25">
      <c r="A49" s="19"/>
      <c r="B49" s="19"/>
      <c r="C49" s="13">
        <v>45505</v>
      </c>
      <c r="D49" s="9" t="s">
        <v>5</v>
      </c>
      <c r="E49" s="9">
        <v>4005510607</v>
      </c>
      <c r="F49" s="9">
        <v>546254133</v>
      </c>
      <c r="G49" s="8" t="s">
        <v>0</v>
      </c>
      <c r="H49" s="9" t="s">
        <v>45</v>
      </c>
      <c r="I49" s="9" t="s">
        <v>51</v>
      </c>
      <c r="J49" s="9" t="s">
        <v>568</v>
      </c>
      <c r="K49" s="9" t="s">
        <v>20</v>
      </c>
      <c r="L49" s="14"/>
      <c r="M49" s="12">
        <v>0.53020833333333328</v>
      </c>
      <c r="N49" s="11">
        <v>0.53333333333333333</v>
      </c>
      <c r="O49" s="3" t="str">
        <f t="shared" si="0"/>
        <v>-</v>
      </c>
      <c r="P49" s="10">
        <v>0.54166666666666663</v>
      </c>
      <c r="Q49" s="2">
        <f t="shared" si="1"/>
        <v>1.1458333333333348E-2</v>
      </c>
      <c r="R49" s="1" t="str">
        <f t="shared" si="2"/>
        <v>-</v>
      </c>
      <c r="S49" s="9" t="s">
        <v>2</v>
      </c>
      <c r="T49" s="8" t="s">
        <v>0</v>
      </c>
      <c r="U49" s="8" t="s">
        <v>0</v>
      </c>
      <c r="V49" s="8" t="s">
        <v>0</v>
      </c>
      <c r="W49" s="12">
        <v>0.32291666666666669</v>
      </c>
      <c r="X49" s="7">
        <f t="shared" si="3"/>
        <v>0.78125</v>
      </c>
      <c r="Y49" s="1" t="str">
        <f t="shared" si="4"/>
        <v>Yes</v>
      </c>
      <c r="Z49" s="77">
        <f t="shared" si="5"/>
        <v>0.79270833333333335</v>
      </c>
      <c r="AA49" s="4" t="s">
        <v>0</v>
      </c>
      <c r="AB49" s="14" t="s">
        <v>6</v>
      </c>
      <c r="AC49" s="1" t="str">
        <f>IF(COUNTIFS(I$2:I49, I49, C$2:C49, "&gt;" &amp; EDATE(C49, -1), C$2:C49, "&lt;=" &amp; C49) &gt; 1, "Yes", "-")</f>
        <v>-</v>
      </c>
      <c r="AD49" s="3">
        <f>IF(AC49="Yes", COUNTIFS(I$2:I49, I49, C$2:C49, "&gt;" &amp; EDATE(C49, -1), C$2:C49, "&lt;=" &amp; C49) - 1, 0)</f>
        <v>0</v>
      </c>
      <c r="AE49" s="3" t="str" cm="1">
        <f t="array" ref="AE49">IF(AC49="Yes", IFERROR(LOOKUP(2, 1/(I$2:I48=I49), E$2:E48), "wrong"), "")</f>
        <v/>
      </c>
      <c r="AF49" s="14" t="s">
        <v>0</v>
      </c>
      <c r="AG49" s="17" t="s">
        <v>567</v>
      </c>
      <c r="AH49" s="17" t="s">
        <v>566</v>
      </c>
      <c r="AI49" s="29"/>
      <c r="AJ49" s="29"/>
      <c r="AK49" s="28"/>
      <c r="AL49" s="17"/>
      <c r="AM49" s="17"/>
      <c r="AN49" s="17"/>
      <c r="AO49" s="17"/>
      <c r="AP49" s="17"/>
      <c r="AQ49" s="17"/>
      <c r="AR49" s="4">
        <v>210132651</v>
      </c>
      <c r="AS49" s="44">
        <v>45505</v>
      </c>
      <c r="AT49" s="43">
        <v>4005509859</v>
      </c>
      <c r="AU49" s="43">
        <v>8608681</v>
      </c>
      <c r="AV49" s="42">
        <v>101915</v>
      </c>
      <c r="AW49" s="42" t="s">
        <v>458</v>
      </c>
      <c r="AX49" s="42" t="s">
        <v>142</v>
      </c>
      <c r="AY49" s="42">
        <v>4</v>
      </c>
      <c r="AZ49" s="42">
        <v>8</v>
      </c>
      <c r="BA49" s="42">
        <v>32</v>
      </c>
      <c r="BB49" s="41" t="s">
        <v>15</v>
      </c>
      <c r="BC49" s="40" t="s">
        <v>15</v>
      </c>
      <c r="BD49" s="40" t="s">
        <v>176</v>
      </c>
      <c r="BE49" s="4"/>
      <c r="BF49" s="4"/>
    </row>
    <row r="50" spans="1:58" ht="15.75" x14ac:dyDescent="0.25">
      <c r="A50" s="19"/>
      <c r="B50" s="19"/>
      <c r="C50" s="13">
        <v>45505</v>
      </c>
      <c r="D50" s="9" t="s">
        <v>5</v>
      </c>
      <c r="E50" s="9">
        <v>4005510627</v>
      </c>
      <c r="F50" s="9">
        <v>532291993</v>
      </c>
      <c r="G50" s="8" t="s">
        <v>0</v>
      </c>
      <c r="H50" s="9" t="s">
        <v>4</v>
      </c>
      <c r="I50" s="9" t="s">
        <v>24</v>
      </c>
      <c r="J50" s="9" t="s">
        <v>565</v>
      </c>
      <c r="K50" s="9" t="s">
        <v>20</v>
      </c>
      <c r="L50" s="14"/>
      <c r="M50" s="12">
        <v>0.53575231481481478</v>
      </c>
      <c r="N50" s="11">
        <v>0.53888888888888886</v>
      </c>
      <c r="O50" s="3" t="str">
        <f t="shared" si="0"/>
        <v>-</v>
      </c>
      <c r="P50" s="10">
        <v>0.53611111111111109</v>
      </c>
      <c r="Q50" s="2">
        <f t="shared" si="1"/>
        <v>3.5879629629631538E-4</v>
      </c>
      <c r="R50" s="1" t="str">
        <f t="shared" si="2"/>
        <v>-</v>
      </c>
      <c r="S50" s="9" t="s">
        <v>2</v>
      </c>
      <c r="T50" s="8" t="s">
        <v>0</v>
      </c>
      <c r="U50" s="8" t="s">
        <v>0</v>
      </c>
      <c r="V50" s="8" t="s">
        <v>0</v>
      </c>
      <c r="W50" s="12">
        <v>0.57777777777777772</v>
      </c>
      <c r="X50" s="7">
        <f t="shared" si="3"/>
        <v>4.166666666666663E-2</v>
      </c>
      <c r="Y50" s="1" t="str">
        <f t="shared" si="4"/>
        <v>-</v>
      </c>
      <c r="Z50" s="77">
        <f t="shared" si="5"/>
        <v>4.2025462962962945E-2</v>
      </c>
      <c r="AA50" s="4" t="s">
        <v>0</v>
      </c>
      <c r="AB50" s="14" t="s">
        <v>6</v>
      </c>
      <c r="AC50" s="1" t="str">
        <f>IF(COUNTIFS(I$2:I50, I50, C$2:C50, "&gt;" &amp; EDATE(C50, -1), C$2:C50, "&lt;=" &amp; C50) &gt; 1, "Yes", "-")</f>
        <v>-</v>
      </c>
      <c r="AD50" s="3">
        <f>IF(AC50="Yes", COUNTIFS(I$2:I50, I50, C$2:C50, "&gt;" &amp; EDATE(C50, -1), C$2:C50, "&lt;=" &amp; C50) - 1, 0)</f>
        <v>0</v>
      </c>
      <c r="AE50" s="3" t="str" cm="1">
        <f t="array" ref="AE50">IF(AC50="Yes", IFERROR(LOOKUP(2, 1/(I$2:I49=I50), E$2:E49), "wrong"), "")</f>
        <v/>
      </c>
      <c r="AF50" s="17">
        <v>2385470</v>
      </c>
      <c r="AG50" s="17" t="s">
        <v>121</v>
      </c>
      <c r="AH50" s="17" t="s">
        <v>120</v>
      </c>
      <c r="AI50" s="29"/>
      <c r="AJ50" s="29"/>
      <c r="AK50" s="28"/>
      <c r="AL50" s="17"/>
      <c r="AM50" s="17"/>
      <c r="AN50" s="17"/>
      <c r="AO50" s="17"/>
      <c r="AP50" s="17"/>
      <c r="AQ50" s="17"/>
      <c r="AR50" s="4">
        <v>210132652</v>
      </c>
      <c r="AS50" s="44">
        <v>45505</v>
      </c>
      <c r="AT50" s="43">
        <v>4005509859</v>
      </c>
      <c r="AU50" s="43">
        <v>8608681</v>
      </c>
      <c r="AV50" s="42">
        <v>101917</v>
      </c>
      <c r="AW50" s="42" t="s">
        <v>564</v>
      </c>
      <c r="AX50" s="42" t="s">
        <v>142</v>
      </c>
      <c r="AY50" s="42">
        <v>4</v>
      </c>
      <c r="AZ50" s="42">
        <v>17</v>
      </c>
      <c r="BA50" s="42">
        <v>68</v>
      </c>
      <c r="BB50" s="41" t="s">
        <v>15</v>
      </c>
      <c r="BC50" s="40" t="s">
        <v>15</v>
      </c>
      <c r="BD50" s="40" t="s">
        <v>176</v>
      </c>
      <c r="BE50" s="4"/>
      <c r="BF50" s="4"/>
    </row>
    <row r="51" spans="1:58" ht="15.75" x14ac:dyDescent="0.25">
      <c r="A51" s="19"/>
      <c r="B51" s="19"/>
      <c r="C51" s="13">
        <v>45505</v>
      </c>
      <c r="D51" s="9" t="s">
        <v>5</v>
      </c>
      <c r="E51" s="9">
        <v>4005510629</v>
      </c>
      <c r="F51" s="9">
        <v>532291993</v>
      </c>
      <c r="G51" s="8" t="s">
        <v>0</v>
      </c>
      <c r="H51" s="9" t="s">
        <v>4</v>
      </c>
      <c r="I51" s="9" t="s">
        <v>23</v>
      </c>
      <c r="J51" s="9" t="s">
        <v>563</v>
      </c>
      <c r="K51" s="9" t="s">
        <v>20</v>
      </c>
      <c r="L51" s="14"/>
      <c r="M51" s="12">
        <v>0.53614583333333332</v>
      </c>
      <c r="N51" s="11">
        <v>0.5395833333333333</v>
      </c>
      <c r="O51" s="3" t="str">
        <f t="shared" si="0"/>
        <v>-</v>
      </c>
      <c r="P51" s="10">
        <v>0.53749999999999998</v>
      </c>
      <c r="Q51" s="2">
        <f t="shared" si="1"/>
        <v>1.3541666666666563E-3</v>
      </c>
      <c r="R51" s="1" t="str">
        <f t="shared" si="2"/>
        <v>-</v>
      </c>
      <c r="S51" s="9" t="s">
        <v>2</v>
      </c>
      <c r="T51" s="8" t="s">
        <v>0</v>
      </c>
      <c r="U51" s="8" t="s">
        <v>0</v>
      </c>
      <c r="V51" s="8" t="s">
        <v>0</v>
      </c>
      <c r="W51" s="12">
        <v>0.57916666666666672</v>
      </c>
      <c r="X51" s="7">
        <f t="shared" si="3"/>
        <v>4.1666666666666741E-2</v>
      </c>
      <c r="Y51" s="1" t="str">
        <f t="shared" si="4"/>
        <v>-</v>
      </c>
      <c r="Z51" s="77">
        <f t="shared" si="5"/>
        <v>4.3020833333333397E-2</v>
      </c>
      <c r="AA51" s="4" t="s">
        <v>0</v>
      </c>
      <c r="AB51" s="14" t="s">
        <v>6</v>
      </c>
      <c r="AC51" s="1" t="str">
        <f>IF(COUNTIFS(I$2:I51, I51, C$2:C51, "&gt;" &amp; EDATE(C51, -1), C$2:C51, "&lt;=" &amp; C51) &gt; 1, "Yes", "-")</f>
        <v>-</v>
      </c>
      <c r="AD51" s="3">
        <f>IF(AC51="Yes", COUNTIFS(I$2:I51, I51, C$2:C51, "&gt;" &amp; EDATE(C51, -1), C$2:C51, "&lt;=" &amp; C51) - 1, 0)</f>
        <v>0</v>
      </c>
      <c r="AE51" s="3" t="str" cm="1">
        <f t="array" ref="AE51">IF(AC51="Yes", IFERROR(LOOKUP(2, 1/(I$2:I50=I51), E$2:E50), "wrong"), "")</f>
        <v/>
      </c>
      <c r="AF51" s="17">
        <v>2385488</v>
      </c>
      <c r="AG51" s="17" t="s">
        <v>121</v>
      </c>
      <c r="AH51" s="17" t="s">
        <v>120</v>
      </c>
      <c r="AI51" s="29"/>
      <c r="AJ51" s="29"/>
      <c r="AK51" s="28"/>
      <c r="AL51" s="17"/>
      <c r="AM51" s="17"/>
      <c r="AN51" s="17"/>
      <c r="AO51" s="17"/>
      <c r="AP51" s="17"/>
      <c r="AQ51" s="17"/>
      <c r="AR51" s="4">
        <v>210132653</v>
      </c>
      <c r="AS51" s="44">
        <v>45505</v>
      </c>
      <c r="AT51" s="43">
        <v>4005509859</v>
      </c>
      <c r="AU51" s="43">
        <v>8608681</v>
      </c>
      <c r="AV51" s="42">
        <v>100497</v>
      </c>
      <c r="AW51" s="42" t="s">
        <v>204</v>
      </c>
      <c r="AX51" s="42" t="s">
        <v>142</v>
      </c>
      <c r="AY51" s="42">
        <v>4</v>
      </c>
      <c r="AZ51" s="42">
        <v>3.02</v>
      </c>
      <c r="BA51" s="42">
        <v>12.09</v>
      </c>
      <c r="BB51" s="41" t="s">
        <v>15</v>
      </c>
      <c r="BC51" s="40" t="s">
        <v>15</v>
      </c>
      <c r="BD51" s="40" t="s">
        <v>176</v>
      </c>
      <c r="BE51" s="4"/>
      <c r="BF51" s="4"/>
    </row>
    <row r="52" spans="1:58" ht="15.75" x14ac:dyDescent="0.25">
      <c r="A52" s="19"/>
      <c r="B52" s="19"/>
      <c r="C52" s="13">
        <v>45505</v>
      </c>
      <c r="D52" s="9" t="s">
        <v>5</v>
      </c>
      <c r="E52" s="9">
        <v>4005510630</v>
      </c>
      <c r="F52" s="9">
        <v>532291993</v>
      </c>
      <c r="G52" s="8" t="s">
        <v>0</v>
      </c>
      <c r="H52" s="9" t="s">
        <v>4</v>
      </c>
      <c r="I52" s="9" t="s">
        <v>28</v>
      </c>
      <c r="J52" s="9" t="s">
        <v>101</v>
      </c>
      <c r="K52" s="9" t="s">
        <v>20</v>
      </c>
      <c r="L52" s="14"/>
      <c r="M52" s="12">
        <v>0.53652777777777783</v>
      </c>
      <c r="N52" s="11">
        <v>0.54027777777777775</v>
      </c>
      <c r="O52" s="3" t="str">
        <f t="shared" si="0"/>
        <v>-</v>
      </c>
      <c r="P52" s="10">
        <v>0.53819444444444442</v>
      </c>
      <c r="Q52" s="2">
        <f t="shared" si="1"/>
        <v>1.6666666666665941E-3</v>
      </c>
      <c r="R52" s="1" t="str">
        <f t="shared" si="2"/>
        <v>-</v>
      </c>
      <c r="S52" s="9" t="s">
        <v>2</v>
      </c>
      <c r="T52" s="8" t="s">
        <v>0</v>
      </c>
      <c r="U52" s="8" t="s">
        <v>0</v>
      </c>
      <c r="V52" s="8" t="s">
        <v>0</v>
      </c>
      <c r="W52" s="12">
        <v>0.57986111111111116</v>
      </c>
      <c r="X52" s="7">
        <f t="shared" si="3"/>
        <v>4.1666666666666741E-2</v>
      </c>
      <c r="Y52" s="1" t="str">
        <f t="shared" si="4"/>
        <v>-</v>
      </c>
      <c r="Z52" s="77">
        <f t="shared" si="5"/>
        <v>4.3333333333333335E-2</v>
      </c>
      <c r="AA52" s="4" t="s">
        <v>0</v>
      </c>
      <c r="AB52" s="14" t="s">
        <v>6</v>
      </c>
      <c r="AC52" s="1" t="str">
        <f>IF(COUNTIFS(I$2:I52, I52, C$2:C52, "&gt;" &amp; EDATE(C52, -1), C$2:C52, "&lt;=" &amp; C52) &gt; 1, "Yes", "-")</f>
        <v>-</v>
      </c>
      <c r="AD52" s="3">
        <f>IF(AC52="Yes", COUNTIFS(I$2:I52, I52, C$2:C52, "&gt;" &amp; EDATE(C52, -1), C$2:C52, "&lt;=" &amp; C52) - 1, 0)</f>
        <v>0</v>
      </c>
      <c r="AE52" s="3" t="str" cm="1">
        <f t="array" ref="AE52">IF(AC52="Yes", IFERROR(LOOKUP(2, 1/(I$2:I51=I52), E$2:E51), "wrong"), "")</f>
        <v/>
      </c>
      <c r="AF52" s="17" t="s">
        <v>116</v>
      </c>
      <c r="AG52" s="17" t="s">
        <v>100</v>
      </c>
      <c r="AH52" s="17" t="s">
        <v>99</v>
      </c>
      <c r="AI52" s="29"/>
      <c r="AJ52" s="29"/>
      <c r="AK52" s="28"/>
      <c r="AL52" s="17"/>
      <c r="AM52" s="17"/>
      <c r="AN52" s="17"/>
      <c r="AO52" s="17"/>
      <c r="AP52" s="17"/>
      <c r="AQ52" s="17"/>
      <c r="AR52" s="4">
        <v>210132654</v>
      </c>
      <c r="AS52" s="44">
        <v>45505</v>
      </c>
      <c r="AT52" s="43">
        <v>4005509859</v>
      </c>
      <c r="AU52" s="43">
        <v>8608681</v>
      </c>
      <c r="AV52" s="42">
        <v>200494</v>
      </c>
      <c r="AW52" s="42" t="s">
        <v>148</v>
      </c>
      <c r="AX52" s="42" t="s">
        <v>142</v>
      </c>
      <c r="AY52" s="42">
        <v>2</v>
      </c>
      <c r="AZ52" s="42">
        <v>1.8</v>
      </c>
      <c r="BA52" s="42">
        <v>3.6</v>
      </c>
      <c r="BB52" s="41" t="s">
        <v>15</v>
      </c>
      <c r="BC52" s="40" t="s">
        <v>15</v>
      </c>
      <c r="BD52" s="40" t="s">
        <v>176</v>
      </c>
      <c r="BE52" s="4"/>
      <c r="BF52" s="4"/>
    </row>
    <row r="53" spans="1:58" ht="15.75" x14ac:dyDescent="0.25">
      <c r="A53" s="19"/>
      <c r="B53" s="19"/>
      <c r="C53" s="13">
        <v>45505</v>
      </c>
      <c r="D53" s="9" t="s">
        <v>5</v>
      </c>
      <c r="E53" s="9">
        <v>4005510631</v>
      </c>
      <c r="F53" s="9">
        <v>532291993</v>
      </c>
      <c r="G53" s="8" t="s">
        <v>0</v>
      </c>
      <c r="H53" s="9" t="s">
        <v>4</v>
      </c>
      <c r="I53" s="9" t="s">
        <v>23</v>
      </c>
      <c r="J53" s="9" t="s">
        <v>562</v>
      </c>
      <c r="K53" s="9" t="s">
        <v>20</v>
      </c>
      <c r="L53" s="14"/>
      <c r="M53" s="12">
        <v>0.53692129629629626</v>
      </c>
      <c r="N53" s="11">
        <v>0.54027777777777775</v>
      </c>
      <c r="O53" s="3" t="str">
        <f t="shared" si="0"/>
        <v>-</v>
      </c>
      <c r="P53" s="10">
        <v>0.54166666666666663</v>
      </c>
      <c r="Q53" s="2">
        <f t="shared" si="1"/>
        <v>4.745370370370372E-3</v>
      </c>
      <c r="R53" s="1" t="str">
        <f t="shared" si="2"/>
        <v>-</v>
      </c>
      <c r="S53" s="9" t="s">
        <v>2</v>
      </c>
      <c r="T53" s="8" t="s">
        <v>0</v>
      </c>
      <c r="U53" s="8" t="s">
        <v>0</v>
      </c>
      <c r="V53" s="8" t="s">
        <v>0</v>
      </c>
      <c r="W53" s="12">
        <v>0.58333333333333337</v>
      </c>
      <c r="X53" s="7">
        <f t="shared" si="3"/>
        <v>4.1666666666666741E-2</v>
      </c>
      <c r="Y53" s="1" t="str">
        <f t="shared" si="4"/>
        <v>-</v>
      </c>
      <c r="Z53" s="77">
        <f t="shared" si="5"/>
        <v>4.6412037037037113E-2</v>
      </c>
      <c r="AA53" s="4" t="s">
        <v>0</v>
      </c>
      <c r="AB53" s="14" t="s">
        <v>6</v>
      </c>
      <c r="AC53" s="1" t="str">
        <f>IF(COUNTIFS(I$2:I53, I53, C$2:C53, "&gt;" &amp; EDATE(C53, -1), C$2:C53, "&lt;=" &amp; C53) &gt; 1, "Yes", "-")</f>
        <v>Yes</v>
      </c>
      <c r="AD53" s="3">
        <f>IF(AC53="Yes", COUNTIFS(I$2:I53, I53, C$2:C53, "&gt;" &amp; EDATE(C53, -1), C$2:C53, "&lt;=" &amp; C53) - 1, 0)</f>
        <v>1</v>
      </c>
      <c r="AE53" s="3" cm="1">
        <f t="array" ref="AE53">IF(AC53="Yes", IFERROR(LOOKUP(2, 1/(I$2:I52=I53), E$2:E52), "wrong"), "")</f>
        <v>4005510629</v>
      </c>
      <c r="AF53" s="17">
        <v>2385488</v>
      </c>
      <c r="AG53" s="17" t="s">
        <v>121</v>
      </c>
      <c r="AH53" s="17" t="s">
        <v>120</v>
      </c>
      <c r="AI53" s="29"/>
      <c r="AJ53" s="29"/>
      <c r="AK53" s="28"/>
      <c r="AL53" s="17"/>
      <c r="AM53" s="17"/>
      <c r="AN53" s="17"/>
      <c r="AO53" s="17"/>
      <c r="AP53" s="17"/>
      <c r="AQ53" s="17"/>
      <c r="AR53" s="4">
        <v>210132655</v>
      </c>
      <c r="AS53" s="44">
        <v>45505</v>
      </c>
      <c r="AT53" s="43">
        <v>4005507925</v>
      </c>
      <c r="AU53" s="43">
        <v>8332024</v>
      </c>
      <c r="AV53" s="42">
        <v>106724</v>
      </c>
      <c r="AW53" s="42" t="s">
        <v>300</v>
      </c>
      <c r="AX53" s="42" t="s">
        <v>142</v>
      </c>
      <c r="AY53" s="42">
        <v>1</v>
      </c>
      <c r="AZ53" s="42">
        <v>240</v>
      </c>
      <c r="BA53" s="42">
        <v>240</v>
      </c>
      <c r="BB53" s="41" t="s">
        <v>15</v>
      </c>
      <c r="BC53" s="40" t="s">
        <v>15</v>
      </c>
      <c r="BD53" s="40" t="s">
        <v>176</v>
      </c>
      <c r="BE53" s="4"/>
      <c r="BF53" s="4"/>
    </row>
    <row r="54" spans="1:58" ht="15.75" x14ac:dyDescent="0.25">
      <c r="A54" s="19"/>
      <c r="B54" s="19"/>
      <c r="C54" s="13">
        <v>45505</v>
      </c>
      <c r="D54" s="9" t="s">
        <v>5</v>
      </c>
      <c r="E54" s="9">
        <v>4005510632</v>
      </c>
      <c r="F54" s="9">
        <v>532291993</v>
      </c>
      <c r="G54" s="8" t="s">
        <v>0</v>
      </c>
      <c r="H54" s="9" t="s">
        <v>4</v>
      </c>
      <c r="I54" s="9" t="s">
        <v>39</v>
      </c>
      <c r="J54" s="9" t="s">
        <v>561</v>
      </c>
      <c r="K54" s="9" t="s">
        <v>20</v>
      </c>
      <c r="L54" s="14"/>
      <c r="M54" s="12">
        <v>0.53737268518518522</v>
      </c>
      <c r="N54" s="11">
        <v>0.54097222222222219</v>
      </c>
      <c r="O54" s="3" t="str">
        <f t="shared" si="0"/>
        <v>-</v>
      </c>
      <c r="P54" s="10">
        <v>0.54027777777777775</v>
      </c>
      <c r="Q54" s="2">
        <f t="shared" si="1"/>
        <v>2.9050925925925286E-3</v>
      </c>
      <c r="R54" s="1" t="str">
        <f t="shared" si="2"/>
        <v>-</v>
      </c>
      <c r="S54" s="9" t="s">
        <v>2</v>
      </c>
      <c r="T54" s="8" t="s">
        <v>0</v>
      </c>
      <c r="U54" s="8" t="s">
        <v>0</v>
      </c>
      <c r="V54" s="8" t="s">
        <v>0</v>
      </c>
      <c r="W54" s="12">
        <v>0.58194444444444449</v>
      </c>
      <c r="X54" s="7">
        <f t="shared" si="3"/>
        <v>4.1666666666666741E-2</v>
      </c>
      <c r="Y54" s="1" t="str">
        <f t="shared" si="4"/>
        <v>-</v>
      </c>
      <c r="Z54" s="77">
        <f t="shared" si="5"/>
        <v>4.4571759259259269E-2</v>
      </c>
      <c r="AA54" s="4" t="s">
        <v>0</v>
      </c>
      <c r="AB54" s="14" t="s">
        <v>6</v>
      </c>
      <c r="AC54" s="1" t="str">
        <f>IF(COUNTIFS(I$2:I54, I54, C$2:C54, "&gt;" &amp; EDATE(C54, -1), C$2:C54, "&lt;=" &amp; C54) &gt; 1, "Yes", "-")</f>
        <v>-</v>
      </c>
      <c r="AD54" s="3">
        <f>IF(AC54="Yes", COUNTIFS(I$2:I54, I54, C$2:C54, "&gt;" &amp; EDATE(C54, -1), C$2:C54, "&lt;=" &amp; C54) - 1, 0)</f>
        <v>0</v>
      </c>
      <c r="AE54" s="3" t="str" cm="1">
        <f t="array" ref="AE54">IF(AC54="Yes", IFERROR(LOOKUP(2, 1/(I$2:I53=I54), E$2:E53), "wrong"), "")</f>
        <v/>
      </c>
      <c r="AF54" s="17" t="s">
        <v>116</v>
      </c>
      <c r="AG54" s="17" t="s">
        <v>123</v>
      </c>
      <c r="AH54" s="17" t="s">
        <v>134</v>
      </c>
      <c r="AI54" s="29"/>
      <c r="AJ54" s="29"/>
      <c r="AK54" s="28"/>
      <c r="AL54" s="17"/>
      <c r="AM54" s="17"/>
      <c r="AN54" s="17"/>
      <c r="AO54" s="17"/>
      <c r="AP54" s="17"/>
      <c r="AQ54" s="17"/>
      <c r="AR54" s="4">
        <v>210132656</v>
      </c>
      <c r="AS54" s="44">
        <v>45505</v>
      </c>
      <c r="AT54" s="43">
        <v>4005507925</v>
      </c>
      <c r="AU54" s="43">
        <v>8332024</v>
      </c>
      <c r="AV54" s="42">
        <v>200037</v>
      </c>
      <c r="AW54" s="42" t="s">
        <v>223</v>
      </c>
      <c r="AX54" s="42" t="s">
        <v>142</v>
      </c>
      <c r="AY54" s="42">
        <v>1</v>
      </c>
      <c r="AZ54" s="42">
        <v>55</v>
      </c>
      <c r="BA54" s="42">
        <v>55</v>
      </c>
      <c r="BB54" s="41" t="s">
        <v>15</v>
      </c>
      <c r="BC54" s="40" t="s">
        <v>15</v>
      </c>
      <c r="BD54" s="40" t="s">
        <v>176</v>
      </c>
      <c r="BE54" s="4"/>
      <c r="BF54" s="4"/>
    </row>
    <row r="55" spans="1:58" ht="15.75" x14ac:dyDescent="0.25">
      <c r="A55" s="19"/>
      <c r="B55" s="19"/>
      <c r="C55" s="13">
        <v>45505</v>
      </c>
      <c r="D55" s="9" t="s">
        <v>5</v>
      </c>
      <c r="E55" s="9">
        <v>4005510633</v>
      </c>
      <c r="F55" s="9">
        <v>532291993</v>
      </c>
      <c r="G55" s="8" t="s">
        <v>0</v>
      </c>
      <c r="H55" s="9" t="s">
        <v>4</v>
      </c>
      <c r="I55" s="9" t="s">
        <v>39</v>
      </c>
      <c r="J55" s="9" t="s">
        <v>560</v>
      </c>
      <c r="K55" s="9" t="s">
        <v>20</v>
      </c>
      <c r="L55" s="14"/>
      <c r="M55" s="12">
        <v>0.53773148148148153</v>
      </c>
      <c r="N55" s="11">
        <v>0.54097222222222219</v>
      </c>
      <c r="O55" s="3" t="str">
        <f t="shared" si="0"/>
        <v>-</v>
      </c>
      <c r="P55" s="10">
        <v>0.66666666666666663</v>
      </c>
      <c r="Q55" s="2">
        <f t="shared" si="1"/>
        <v>0.1289351851851851</v>
      </c>
      <c r="R55" s="1" t="str">
        <f t="shared" si="2"/>
        <v>Yes</v>
      </c>
      <c r="S55" s="9" t="s">
        <v>2</v>
      </c>
      <c r="T55" s="8" t="s">
        <v>0</v>
      </c>
      <c r="U55" s="8" t="s">
        <v>0</v>
      </c>
      <c r="V55" s="8" t="s">
        <v>0</v>
      </c>
      <c r="W55" s="12">
        <v>0.75</v>
      </c>
      <c r="X55" s="7">
        <f t="shared" si="3"/>
        <v>8.333333333333337E-2</v>
      </c>
      <c r="Y55" s="1" t="str">
        <f t="shared" si="4"/>
        <v>-</v>
      </c>
      <c r="Z55" s="77">
        <f t="shared" si="5"/>
        <v>0.21226851851851847</v>
      </c>
      <c r="AA55" s="4" t="s">
        <v>0</v>
      </c>
      <c r="AB55" s="14" t="s">
        <v>6</v>
      </c>
      <c r="AC55" s="1" t="str">
        <f>IF(COUNTIFS(I$2:I55, I55, C$2:C55, "&gt;" &amp; EDATE(C55, -1), C$2:C55, "&lt;=" &amp; C55) &gt; 1, "Yes", "-")</f>
        <v>Yes</v>
      </c>
      <c r="AD55" s="3">
        <f>IF(AC55="Yes", COUNTIFS(I$2:I55, I55, C$2:C55, "&gt;" &amp; EDATE(C55, -1), C$2:C55, "&lt;=" &amp; C55) - 1, 0)</f>
        <v>1</v>
      </c>
      <c r="AE55" s="3" cm="1">
        <f t="array" ref="AE55">IF(AC55="Yes", IFERROR(LOOKUP(2, 1/(I$2:I54=I55), E$2:E54), "wrong"), "")</f>
        <v>4005510632</v>
      </c>
      <c r="AF55" s="17">
        <v>2385878</v>
      </c>
      <c r="AG55" s="17" t="s">
        <v>121</v>
      </c>
      <c r="AH55" s="17" t="s">
        <v>120</v>
      </c>
      <c r="AI55" s="29"/>
      <c r="AJ55" s="29"/>
      <c r="AK55" s="28"/>
      <c r="AL55" s="17"/>
      <c r="AM55" s="17"/>
      <c r="AN55" s="17"/>
      <c r="AO55" s="17"/>
      <c r="AP55" s="17"/>
      <c r="AQ55" s="17"/>
      <c r="AR55" s="4">
        <v>210132657</v>
      </c>
      <c r="AS55" s="44">
        <v>45505</v>
      </c>
      <c r="AT55" s="43">
        <v>4005507925</v>
      </c>
      <c r="AU55" s="43">
        <v>8332024</v>
      </c>
      <c r="AV55" s="42">
        <v>300274</v>
      </c>
      <c r="AW55" s="42" t="s">
        <v>155</v>
      </c>
      <c r="AX55" s="42" t="s">
        <v>142</v>
      </c>
      <c r="AY55" s="42">
        <v>0.1</v>
      </c>
      <c r="AZ55" s="42">
        <v>65</v>
      </c>
      <c r="BA55" s="42">
        <v>6.5</v>
      </c>
      <c r="BB55" s="41" t="s">
        <v>15</v>
      </c>
      <c r="BC55" s="40" t="s">
        <v>15</v>
      </c>
      <c r="BD55" s="40" t="s">
        <v>176</v>
      </c>
      <c r="BE55" s="4"/>
      <c r="BF55" s="4"/>
    </row>
    <row r="56" spans="1:58" ht="15.75" x14ac:dyDescent="0.25">
      <c r="A56" s="19"/>
      <c r="B56" s="19"/>
      <c r="C56" s="13">
        <v>45505</v>
      </c>
      <c r="D56" s="9" t="s">
        <v>5</v>
      </c>
      <c r="E56" s="9">
        <v>4005510634</v>
      </c>
      <c r="F56" s="9">
        <v>532291993</v>
      </c>
      <c r="G56" s="8" t="s">
        <v>0</v>
      </c>
      <c r="H56" s="9" t="s">
        <v>4</v>
      </c>
      <c r="I56" s="9" t="s">
        <v>35</v>
      </c>
      <c r="J56" s="9" t="s">
        <v>559</v>
      </c>
      <c r="K56" s="9" t="s">
        <v>20</v>
      </c>
      <c r="L56" s="14"/>
      <c r="M56" s="12">
        <v>0.53819444444444442</v>
      </c>
      <c r="N56" s="11">
        <v>0.54166666666666663</v>
      </c>
      <c r="O56" s="3" t="str">
        <f t="shared" si="0"/>
        <v>-</v>
      </c>
      <c r="P56" s="10">
        <v>0.53888888888888886</v>
      </c>
      <c r="Q56" s="2">
        <f t="shared" si="1"/>
        <v>6.9444444444444198E-4</v>
      </c>
      <c r="R56" s="1" t="str">
        <f t="shared" si="2"/>
        <v>-</v>
      </c>
      <c r="S56" s="9" t="s">
        <v>2</v>
      </c>
      <c r="T56" s="8" t="s">
        <v>0</v>
      </c>
      <c r="U56" s="8" t="s">
        <v>0</v>
      </c>
      <c r="V56" s="8" t="s">
        <v>0</v>
      </c>
      <c r="W56" s="12">
        <v>0.5805555555555556</v>
      </c>
      <c r="X56" s="7">
        <f t="shared" si="3"/>
        <v>4.1666666666666741E-2</v>
      </c>
      <c r="Y56" s="1" t="str">
        <f t="shared" si="4"/>
        <v>-</v>
      </c>
      <c r="Z56" s="77">
        <f t="shared" si="5"/>
        <v>4.2361111111111183E-2</v>
      </c>
      <c r="AA56" s="4" t="s">
        <v>0</v>
      </c>
      <c r="AB56" s="14" t="s">
        <v>6</v>
      </c>
      <c r="AC56" s="1" t="str">
        <f>IF(COUNTIFS(I$2:I56, I56, C$2:C56, "&gt;" &amp; EDATE(C56, -1), C$2:C56, "&lt;=" &amp; C56) &gt; 1, "Yes", "-")</f>
        <v>-</v>
      </c>
      <c r="AD56" s="3">
        <f>IF(AC56="Yes", COUNTIFS(I$2:I56, I56, C$2:C56, "&gt;" &amp; EDATE(C56, -1), C$2:C56, "&lt;=" &amp; C56) - 1, 0)</f>
        <v>0</v>
      </c>
      <c r="AE56" s="3" t="str" cm="1">
        <f t="array" ref="AE56">IF(AC56="Yes", IFERROR(LOOKUP(2, 1/(I$2:I55=I56), E$2:E55), "wrong"), "")</f>
        <v/>
      </c>
      <c r="AF56" s="17">
        <v>3553002</v>
      </c>
      <c r="AG56" s="17" t="s">
        <v>121</v>
      </c>
      <c r="AH56" s="17" t="s">
        <v>120</v>
      </c>
      <c r="AI56" s="29"/>
      <c r="AJ56" s="29"/>
      <c r="AK56" s="28"/>
      <c r="AL56" s="17"/>
      <c r="AM56" s="17"/>
      <c r="AN56" s="17"/>
      <c r="AO56" s="17"/>
      <c r="AP56" s="17"/>
      <c r="AQ56" s="17"/>
      <c r="AR56" s="4">
        <v>210132658</v>
      </c>
      <c r="AS56" s="44">
        <v>45505</v>
      </c>
      <c r="AT56" s="43">
        <v>4005507925</v>
      </c>
      <c r="AU56" s="43">
        <v>8332024</v>
      </c>
      <c r="AV56" s="42">
        <v>100004</v>
      </c>
      <c r="AW56" s="42" t="s">
        <v>191</v>
      </c>
      <c r="AX56" s="42" t="s">
        <v>142</v>
      </c>
      <c r="AY56" s="42">
        <v>1</v>
      </c>
      <c r="AZ56" s="42">
        <v>1.5</v>
      </c>
      <c r="BA56" s="42">
        <v>1.5</v>
      </c>
      <c r="BB56" s="41" t="s">
        <v>15</v>
      </c>
      <c r="BC56" s="40" t="s">
        <v>15</v>
      </c>
      <c r="BD56" s="40" t="s">
        <v>176</v>
      </c>
      <c r="BE56" s="4"/>
      <c r="BF56" s="4"/>
    </row>
    <row r="57" spans="1:58" ht="15.75" x14ac:dyDescent="0.25">
      <c r="A57" s="19"/>
      <c r="B57" s="19"/>
      <c r="C57" s="13">
        <v>45505</v>
      </c>
      <c r="D57" s="9" t="s">
        <v>5</v>
      </c>
      <c r="E57" s="9">
        <v>4005510678</v>
      </c>
      <c r="F57" s="9" t="e">
        <v>#N/A</v>
      </c>
      <c r="G57" s="8" t="s">
        <v>0</v>
      </c>
      <c r="H57" s="9" t="s">
        <v>29</v>
      </c>
      <c r="I57" s="9" t="s">
        <v>389</v>
      </c>
      <c r="J57" s="9" t="s">
        <v>388</v>
      </c>
      <c r="K57" s="9" t="s">
        <v>523</v>
      </c>
      <c r="L57" s="14"/>
      <c r="M57" s="12">
        <v>0.54390046296296302</v>
      </c>
      <c r="N57" s="11">
        <v>0.54722222222222228</v>
      </c>
      <c r="O57" s="3" t="str">
        <f t="shared" si="0"/>
        <v>-</v>
      </c>
      <c r="P57" s="10">
        <v>0</v>
      </c>
      <c r="Q57" s="2">
        <f t="shared" si="1"/>
        <v>0.45609953703703698</v>
      </c>
      <c r="R57" s="1" t="str">
        <f t="shared" si="2"/>
        <v>Yes</v>
      </c>
      <c r="S57" s="9" t="s">
        <v>2</v>
      </c>
      <c r="T57" s="8" t="s">
        <v>0</v>
      </c>
      <c r="U57" s="8" t="s">
        <v>0</v>
      </c>
      <c r="V57" s="8" t="s">
        <v>0</v>
      </c>
      <c r="W57" s="12">
        <v>0.76505787037037032</v>
      </c>
      <c r="X57" s="7">
        <f t="shared" si="3"/>
        <v>0.76505787037037032</v>
      </c>
      <c r="Y57" s="1" t="str">
        <f t="shared" si="4"/>
        <v>Yes</v>
      </c>
      <c r="Z57" s="77">
        <f t="shared" si="5"/>
        <v>0.2211574074074073</v>
      </c>
      <c r="AA57" s="4" t="s">
        <v>0</v>
      </c>
      <c r="AB57" s="14" t="s">
        <v>6</v>
      </c>
      <c r="AC57" s="1" t="str">
        <f>IF(COUNTIFS(I$2:I57, I57, C$2:C57, "&gt;" &amp; EDATE(C57, -1), C$2:C57, "&lt;=" &amp; C57) &gt; 1, "Yes", "-")</f>
        <v>Yes</v>
      </c>
      <c r="AD57" s="3">
        <f>IF(AC57="Yes", COUNTIFS(I$2:I57, I57, C$2:C57, "&gt;" &amp; EDATE(C57, -1), C$2:C57, "&lt;=" &amp; C57) - 1, 0)</f>
        <v>1</v>
      </c>
      <c r="AE57" s="3" cm="1">
        <f t="array" ref="AE57">IF(AC57="Yes", IFERROR(LOOKUP(2, 1/(I$2:I56=I57), E$2:E56), "wrong"), "")</f>
        <v>4005509449</v>
      </c>
      <c r="AF57" s="17" t="s">
        <v>116</v>
      </c>
      <c r="AG57" s="17" t="s">
        <v>558</v>
      </c>
      <c r="AH57" s="17" t="s">
        <v>0</v>
      </c>
      <c r="AI57" s="29"/>
      <c r="AJ57" s="29"/>
      <c r="AK57" s="28"/>
      <c r="AL57" s="17"/>
      <c r="AM57" s="17"/>
      <c r="AN57" s="17"/>
      <c r="AO57" s="17"/>
      <c r="AP57" s="17"/>
      <c r="AQ57" s="17"/>
      <c r="AR57" s="4">
        <v>210132659</v>
      </c>
      <c r="AS57" s="44">
        <v>45505</v>
      </c>
      <c r="AT57" s="43">
        <v>4005507925</v>
      </c>
      <c r="AU57" s="43">
        <v>8332024</v>
      </c>
      <c r="AV57" s="42">
        <v>100067</v>
      </c>
      <c r="AW57" s="42" t="s">
        <v>177</v>
      </c>
      <c r="AX57" s="42" t="s">
        <v>142</v>
      </c>
      <c r="AY57" s="42">
        <v>2</v>
      </c>
      <c r="AZ57" s="42">
        <v>14.5</v>
      </c>
      <c r="BA57" s="42">
        <v>29</v>
      </c>
      <c r="BB57" s="41" t="s">
        <v>15</v>
      </c>
      <c r="BC57" s="40" t="s">
        <v>15</v>
      </c>
      <c r="BD57" s="40" t="s">
        <v>176</v>
      </c>
      <c r="BE57" s="4"/>
      <c r="BF57" s="4"/>
    </row>
    <row r="58" spans="1:58" ht="15.75" x14ac:dyDescent="0.25">
      <c r="A58" s="19"/>
      <c r="B58" s="19"/>
      <c r="C58" s="13">
        <v>45505</v>
      </c>
      <c r="D58" s="9" t="s">
        <v>5</v>
      </c>
      <c r="E58" s="9">
        <v>4005510679</v>
      </c>
      <c r="F58" s="9" t="e">
        <v>#N/A</v>
      </c>
      <c r="G58" s="8" t="s">
        <v>0</v>
      </c>
      <c r="H58" s="9" t="s">
        <v>29</v>
      </c>
      <c r="I58" s="9" t="s">
        <v>389</v>
      </c>
      <c r="J58" s="9" t="s">
        <v>388</v>
      </c>
      <c r="K58" s="9" t="s">
        <v>523</v>
      </c>
      <c r="L58" s="14"/>
      <c r="M58" s="12">
        <v>0.54493055555555558</v>
      </c>
      <c r="N58" s="11">
        <v>0.54861111111111116</v>
      </c>
      <c r="O58" s="3" t="str">
        <f t="shared" si="0"/>
        <v>-</v>
      </c>
      <c r="P58" s="10">
        <v>0</v>
      </c>
      <c r="Q58" s="2">
        <f t="shared" si="1"/>
        <v>0.45506944444444442</v>
      </c>
      <c r="R58" s="1" t="str">
        <f t="shared" si="2"/>
        <v>Yes</v>
      </c>
      <c r="S58" s="9" t="s">
        <v>2</v>
      </c>
      <c r="T58" s="8" t="s">
        <v>0</v>
      </c>
      <c r="U58" s="8" t="s">
        <v>0</v>
      </c>
      <c r="V58" s="8" t="s">
        <v>0</v>
      </c>
      <c r="W58" s="12">
        <v>0.76723379629629629</v>
      </c>
      <c r="X58" s="7">
        <f t="shared" si="3"/>
        <v>0.76723379629629629</v>
      </c>
      <c r="Y58" s="1" t="str">
        <f t="shared" si="4"/>
        <v>Yes</v>
      </c>
      <c r="Z58" s="77">
        <f t="shared" si="5"/>
        <v>0.2223032407407407</v>
      </c>
      <c r="AA58" s="4" t="s">
        <v>0</v>
      </c>
      <c r="AB58" s="14" t="s">
        <v>6</v>
      </c>
      <c r="AC58" s="1" t="str">
        <f>IF(COUNTIFS(I$2:I58, I58, C$2:C58, "&gt;" &amp; EDATE(C58, -1), C$2:C58, "&lt;=" &amp; C58) &gt; 1, "Yes", "-")</f>
        <v>Yes</v>
      </c>
      <c r="AD58" s="3">
        <f>IF(AC58="Yes", COUNTIFS(I$2:I58, I58, C$2:C58, "&gt;" &amp; EDATE(C58, -1), C$2:C58, "&lt;=" &amp; C58) - 1, 0)</f>
        <v>2</v>
      </c>
      <c r="AE58" s="3" cm="1">
        <f t="array" ref="AE58">IF(AC58="Yes", IFERROR(LOOKUP(2, 1/(I$2:I57=I58), E$2:E57), "wrong"), "")</f>
        <v>4005510678</v>
      </c>
      <c r="AF58" s="17" t="s">
        <v>116</v>
      </c>
      <c r="AG58" s="17" t="s">
        <v>557</v>
      </c>
      <c r="AH58" s="17" t="s">
        <v>556</v>
      </c>
      <c r="AI58" s="29"/>
      <c r="AJ58" s="29"/>
      <c r="AK58" s="28"/>
      <c r="AL58" s="17"/>
      <c r="AM58" s="17"/>
      <c r="AN58" s="17"/>
      <c r="AO58" s="17"/>
      <c r="AP58" s="17"/>
      <c r="AQ58" s="17"/>
      <c r="AR58" s="4">
        <v>210132660</v>
      </c>
      <c r="AS58" s="44">
        <v>45505</v>
      </c>
      <c r="AT58" s="43">
        <v>4005507925</v>
      </c>
      <c r="AU58" s="43">
        <v>8332024</v>
      </c>
      <c r="AV58" s="42" t="s">
        <v>551</v>
      </c>
      <c r="AW58" s="42" t="s">
        <v>555</v>
      </c>
      <c r="AX58" s="42" t="s">
        <v>142</v>
      </c>
      <c r="AY58" s="42">
        <v>1</v>
      </c>
      <c r="AZ58" s="42">
        <v>425</v>
      </c>
      <c r="BA58" s="42">
        <v>425</v>
      </c>
      <c r="BB58" s="41" t="s">
        <v>15</v>
      </c>
      <c r="BC58" s="40" t="s">
        <v>15</v>
      </c>
      <c r="BD58" s="40" t="s">
        <v>176</v>
      </c>
      <c r="BE58" s="4"/>
      <c r="BF58" s="4"/>
    </row>
    <row r="59" spans="1:58" ht="15.75" x14ac:dyDescent="0.25">
      <c r="A59" s="19"/>
      <c r="B59" s="19"/>
      <c r="C59" s="13">
        <v>45505</v>
      </c>
      <c r="D59" s="9" t="s">
        <v>5</v>
      </c>
      <c r="E59" s="9">
        <v>4005510546</v>
      </c>
      <c r="F59" s="9" t="s">
        <v>233</v>
      </c>
      <c r="G59" s="8" t="s">
        <v>0</v>
      </c>
      <c r="H59" s="9" t="s">
        <v>45</v>
      </c>
      <c r="I59" s="9" t="s">
        <v>59</v>
      </c>
      <c r="J59" s="9" t="s">
        <v>554</v>
      </c>
      <c r="K59" s="9" t="s">
        <v>20</v>
      </c>
      <c r="L59" s="14"/>
      <c r="M59" s="12">
        <v>0.54613425925925929</v>
      </c>
      <c r="N59" s="11">
        <v>0.5493055555555556</v>
      </c>
      <c r="O59" s="3" t="str">
        <f t="shared" si="0"/>
        <v>-</v>
      </c>
      <c r="P59" s="10">
        <v>0.55208333333333337</v>
      </c>
      <c r="Q59" s="2">
        <f t="shared" si="1"/>
        <v>5.9490740740740788E-3</v>
      </c>
      <c r="R59" s="1" t="str">
        <f t="shared" si="2"/>
        <v>-</v>
      </c>
      <c r="S59" s="9" t="s">
        <v>2</v>
      </c>
      <c r="T59" s="8" t="s">
        <v>0</v>
      </c>
      <c r="U59" s="8" t="s">
        <v>0</v>
      </c>
      <c r="V59" s="8" t="s">
        <v>0</v>
      </c>
      <c r="W59" s="12">
        <v>0.32291666666666669</v>
      </c>
      <c r="X59" s="7">
        <f t="shared" si="3"/>
        <v>0.77083333333333326</v>
      </c>
      <c r="Y59" s="1" t="str">
        <f t="shared" si="4"/>
        <v>Yes</v>
      </c>
      <c r="Z59" s="77">
        <f t="shared" si="5"/>
        <v>0.77678240740740745</v>
      </c>
      <c r="AA59" s="4" t="s">
        <v>0</v>
      </c>
      <c r="AB59" s="14" t="s">
        <v>6</v>
      </c>
      <c r="AC59" s="1" t="str">
        <f>IF(COUNTIFS(I$2:I59, I59, C$2:C59, "&gt;" &amp; EDATE(C59, -1), C$2:C59, "&lt;=" &amp; C59) &gt; 1, "Yes", "-")</f>
        <v>-</v>
      </c>
      <c r="AD59" s="3">
        <f>IF(AC59="Yes", COUNTIFS(I$2:I59, I59, C$2:C59, "&gt;" &amp; EDATE(C59, -1), C$2:C59, "&lt;=" &amp; C59) - 1, 0)</f>
        <v>0</v>
      </c>
      <c r="AE59" s="3" t="str" cm="1">
        <f t="array" ref="AE59">IF(AC59="Yes", IFERROR(LOOKUP(2, 1/(I$2:I58=I59), E$2:E58), "wrong"), "")</f>
        <v/>
      </c>
      <c r="AF59" s="14" t="s">
        <v>0</v>
      </c>
      <c r="AG59" s="17" t="s">
        <v>553</v>
      </c>
      <c r="AH59" s="17" t="s">
        <v>552</v>
      </c>
      <c r="AI59" s="29"/>
      <c r="AJ59" s="29"/>
      <c r="AK59" s="28"/>
      <c r="AL59" s="17"/>
      <c r="AM59" s="17"/>
      <c r="AN59" s="17"/>
      <c r="AO59" s="17"/>
      <c r="AP59" s="17"/>
      <c r="AQ59" s="17"/>
      <c r="AR59" s="4">
        <v>210132661</v>
      </c>
      <c r="AS59" s="44">
        <v>45505</v>
      </c>
      <c r="AT59" s="43">
        <v>4005507925</v>
      </c>
      <c r="AU59" s="43">
        <v>8332024</v>
      </c>
      <c r="AV59" s="42" t="s">
        <v>551</v>
      </c>
      <c r="AW59" s="42" t="s">
        <v>222</v>
      </c>
      <c r="AX59" s="42" t="s">
        <v>142</v>
      </c>
      <c r="AY59" s="42">
        <v>1</v>
      </c>
      <c r="AZ59" s="45">
        <v>1000</v>
      </c>
      <c r="BA59" s="45">
        <v>1000</v>
      </c>
      <c r="BB59" s="41" t="s">
        <v>15</v>
      </c>
      <c r="BC59" s="40" t="s">
        <v>15</v>
      </c>
      <c r="BD59" s="40" t="s">
        <v>176</v>
      </c>
      <c r="BE59" s="4"/>
      <c r="BF59" s="4"/>
    </row>
    <row r="60" spans="1:58" ht="15.75" hidden="1" x14ac:dyDescent="0.25">
      <c r="A60" s="19"/>
      <c r="B60" s="19"/>
      <c r="C60" s="13">
        <v>45505</v>
      </c>
      <c r="D60" s="9" t="s">
        <v>5</v>
      </c>
      <c r="E60" s="9">
        <v>4005510671</v>
      </c>
      <c r="F60" s="9">
        <v>500809216</v>
      </c>
      <c r="G60" s="8" t="s">
        <v>0</v>
      </c>
      <c r="H60" s="9" t="s">
        <v>4</v>
      </c>
      <c r="I60" s="9" t="s">
        <v>220</v>
      </c>
      <c r="J60" s="9" t="s">
        <v>550</v>
      </c>
      <c r="K60" s="8" t="s">
        <v>0</v>
      </c>
      <c r="L60" s="14"/>
      <c r="M60" s="12">
        <v>0.54752314814814818</v>
      </c>
      <c r="N60" s="11">
        <v>0.55069444444444449</v>
      </c>
      <c r="O60" s="3" t="str">
        <f t="shared" si="0"/>
        <v>-</v>
      </c>
      <c r="P60" s="10" t="s">
        <v>0</v>
      </c>
      <c r="Q60" s="2" t="str">
        <f t="shared" si="1"/>
        <v>Invalid Calculation</v>
      </c>
      <c r="R60" s="1" t="str">
        <f t="shared" si="2"/>
        <v>Invalid Calculation</v>
      </c>
      <c r="S60" s="9" t="s">
        <v>115</v>
      </c>
      <c r="T60" s="8" t="s">
        <v>0</v>
      </c>
      <c r="U60" s="8" t="s">
        <v>0</v>
      </c>
      <c r="V60" s="8" t="s">
        <v>0</v>
      </c>
      <c r="W60" s="8" t="s">
        <v>0</v>
      </c>
      <c r="X60" s="7" t="str">
        <f t="shared" si="3"/>
        <v>Invalid Calculation</v>
      </c>
      <c r="Y60" s="1" t="str">
        <f t="shared" si="4"/>
        <v>Invalid Calculation</v>
      </c>
      <c r="Z60" s="6" t="str">
        <f t="shared" si="5"/>
        <v>Invalid Calculation</v>
      </c>
      <c r="AA60" s="4" t="s">
        <v>0</v>
      </c>
      <c r="AB60" s="14" t="s">
        <v>6</v>
      </c>
      <c r="AC60" s="1" t="str">
        <f>IF(COUNTIFS(I$2:I60, I60, C$2:C60, "&gt;" &amp; EDATE(C60, -1), C$2:C60, "&lt;=" &amp; C60) &gt; 1, "Yes", "-")</f>
        <v>-</v>
      </c>
      <c r="AD60" s="3">
        <f>IF(AC60="Yes", COUNTIFS(I$2:I60, I60, C$2:C60, "&gt;" &amp; EDATE(C60, -1), C$2:C60, "&lt;=" &amp; C60) - 1, 0)</f>
        <v>0</v>
      </c>
      <c r="AE60" s="3" t="str" cm="1">
        <f t="array" ref="AE60">IF(AC60="Yes", IFERROR(LOOKUP(2, 1/(I$2:I59=I60), E$2:E59), "wrong"), "")</f>
        <v/>
      </c>
      <c r="AF60" s="17" t="s">
        <v>0</v>
      </c>
      <c r="AG60" s="17" t="s">
        <v>0</v>
      </c>
      <c r="AH60" s="17" t="s">
        <v>0</v>
      </c>
      <c r="AI60" s="29"/>
      <c r="AJ60" s="29"/>
      <c r="AK60" s="28"/>
      <c r="AL60" s="17"/>
      <c r="AM60" s="17"/>
      <c r="AN60" s="17"/>
      <c r="AO60" s="17"/>
      <c r="AP60" s="17"/>
      <c r="AQ60" s="17"/>
      <c r="AR60" s="4">
        <v>210132662</v>
      </c>
      <c r="AS60" s="44">
        <v>45506</v>
      </c>
      <c r="AT60" s="43">
        <v>4005511412</v>
      </c>
      <c r="AU60" s="43">
        <v>8518934</v>
      </c>
      <c r="AV60" s="42">
        <v>102634</v>
      </c>
      <c r="AW60" s="42" t="s">
        <v>163</v>
      </c>
      <c r="AX60" s="42" t="s">
        <v>142</v>
      </c>
      <c r="AY60" s="42">
        <v>1</v>
      </c>
      <c r="AZ60" s="42">
        <v>21.25</v>
      </c>
      <c r="BA60" s="42">
        <v>21.25</v>
      </c>
      <c r="BB60" s="41" t="s">
        <v>15</v>
      </c>
      <c r="BC60" s="40" t="s">
        <v>15</v>
      </c>
      <c r="BD60" s="40" t="s">
        <v>15</v>
      </c>
      <c r="BE60" s="4"/>
      <c r="BF60" s="4"/>
    </row>
    <row r="61" spans="1:58" ht="15.75" x14ac:dyDescent="0.25">
      <c r="A61" s="19"/>
      <c r="B61" s="19"/>
      <c r="C61" s="13">
        <v>45505</v>
      </c>
      <c r="D61" s="9" t="s">
        <v>5</v>
      </c>
      <c r="E61" s="9">
        <v>4005510653</v>
      </c>
      <c r="F61" s="9">
        <v>502311084</v>
      </c>
      <c r="G61" s="8" t="s">
        <v>0</v>
      </c>
      <c r="H61" s="9" t="s">
        <v>75</v>
      </c>
      <c r="I61" s="9" t="s">
        <v>549</v>
      </c>
      <c r="J61" s="9" t="s">
        <v>548</v>
      </c>
      <c r="K61" s="9" t="s">
        <v>488</v>
      </c>
      <c r="L61" s="14"/>
      <c r="M61" s="12">
        <v>0.55430555555555561</v>
      </c>
      <c r="N61" s="11">
        <v>0.55763888888888891</v>
      </c>
      <c r="O61" s="3" t="str">
        <f t="shared" si="0"/>
        <v>-</v>
      </c>
      <c r="P61" s="10">
        <v>0.5625</v>
      </c>
      <c r="Q61" s="2">
        <f t="shared" si="1"/>
        <v>8.1944444444443931E-3</v>
      </c>
      <c r="R61" s="1" t="str">
        <f t="shared" si="2"/>
        <v>-</v>
      </c>
      <c r="S61" s="9" t="s">
        <v>2</v>
      </c>
      <c r="T61" s="8" t="s">
        <v>0</v>
      </c>
      <c r="U61" s="8" t="s">
        <v>0</v>
      </c>
      <c r="V61" s="8" t="s">
        <v>0</v>
      </c>
      <c r="W61" s="12">
        <v>0.41354166666666664</v>
      </c>
      <c r="X61" s="7">
        <f t="shared" si="3"/>
        <v>0.8510416666666667</v>
      </c>
      <c r="Y61" s="1" t="str">
        <f t="shared" si="4"/>
        <v>Yes</v>
      </c>
      <c r="Z61" s="77">
        <f t="shared" si="5"/>
        <v>0.85923611111111109</v>
      </c>
      <c r="AA61" s="4" t="s">
        <v>0</v>
      </c>
      <c r="AB61" s="14" t="s">
        <v>6</v>
      </c>
      <c r="AC61" s="1" t="str">
        <f>IF(COUNTIFS(I$2:I61, I61, C$2:C61, "&gt;" &amp; EDATE(C61, -1), C$2:C61, "&lt;=" &amp; C61) &gt; 1, "Yes", "-")</f>
        <v>-</v>
      </c>
      <c r="AD61" s="3">
        <f>IF(AC61="Yes", COUNTIFS(I$2:I61, I61, C$2:C61, "&gt;" &amp; EDATE(C61, -1), C$2:C61, "&lt;=" &amp; C61) - 1, 0)</f>
        <v>0</v>
      </c>
      <c r="AE61" s="3" t="str" cm="1">
        <f t="array" ref="AE61">IF(AC61="Yes", IFERROR(LOOKUP(2, 1/(I$2:I60=I61), E$2:E60), "wrong"), "")</f>
        <v/>
      </c>
      <c r="AF61" s="17" t="s">
        <v>0</v>
      </c>
      <c r="AG61" s="17" t="s">
        <v>547</v>
      </c>
      <c r="AH61" s="17" t="s">
        <v>89</v>
      </c>
      <c r="AI61" s="29"/>
      <c r="AJ61" s="29"/>
      <c r="AK61" s="28"/>
      <c r="AL61" s="17"/>
      <c r="AM61" s="17"/>
      <c r="AN61" s="17"/>
      <c r="AO61" s="17"/>
      <c r="AP61" s="17"/>
      <c r="AQ61" s="17"/>
      <c r="AR61" s="4">
        <v>210132664</v>
      </c>
      <c r="AS61" s="44">
        <v>45506</v>
      </c>
      <c r="AT61" s="43">
        <v>4005511412</v>
      </c>
      <c r="AU61" s="43">
        <v>8518934</v>
      </c>
      <c r="AV61" s="42">
        <v>102895</v>
      </c>
      <c r="AW61" s="42" t="s">
        <v>546</v>
      </c>
      <c r="AX61" s="42" t="s">
        <v>142</v>
      </c>
      <c r="AY61" s="42">
        <v>1</v>
      </c>
      <c r="AZ61" s="42">
        <v>26.93</v>
      </c>
      <c r="BA61" s="42">
        <v>26.93</v>
      </c>
      <c r="BB61" s="41" t="s">
        <v>15</v>
      </c>
      <c r="BC61" s="40" t="s">
        <v>15</v>
      </c>
      <c r="BD61" s="40" t="s">
        <v>15</v>
      </c>
      <c r="BE61" s="4"/>
      <c r="BF61" s="4"/>
    </row>
    <row r="62" spans="1:58" ht="15.75" x14ac:dyDescent="0.25">
      <c r="A62" s="19"/>
      <c r="B62" s="19"/>
      <c r="C62" s="13">
        <v>45505</v>
      </c>
      <c r="D62" s="9" t="s">
        <v>5</v>
      </c>
      <c r="E62" s="9">
        <v>4005510798</v>
      </c>
      <c r="F62" s="9">
        <v>593939239</v>
      </c>
      <c r="G62" s="8" t="s">
        <v>0</v>
      </c>
      <c r="H62" s="9" t="s">
        <v>45</v>
      </c>
      <c r="I62" s="9" t="s">
        <v>51</v>
      </c>
      <c r="J62" s="9" t="s">
        <v>545</v>
      </c>
      <c r="K62" s="9" t="s">
        <v>20</v>
      </c>
      <c r="L62" s="14"/>
      <c r="M62" s="12">
        <v>0.56498842592592591</v>
      </c>
      <c r="N62" s="11">
        <v>0.56805555555555554</v>
      </c>
      <c r="O62" s="3" t="str">
        <f t="shared" si="0"/>
        <v>-</v>
      </c>
      <c r="P62" s="10">
        <v>0.57291666666666663</v>
      </c>
      <c r="Q62" s="2">
        <f t="shared" si="1"/>
        <v>7.9282407407407218E-3</v>
      </c>
      <c r="R62" s="1" t="str">
        <f t="shared" si="2"/>
        <v>-</v>
      </c>
      <c r="S62" s="9" t="s">
        <v>2</v>
      </c>
      <c r="T62" s="8" t="s">
        <v>0</v>
      </c>
      <c r="U62" s="8" t="s">
        <v>0</v>
      </c>
      <c r="V62" s="8" t="s">
        <v>0</v>
      </c>
      <c r="W62" s="12">
        <v>0.32291666666666669</v>
      </c>
      <c r="X62" s="7">
        <f t="shared" si="3"/>
        <v>0.75</v>
      </c>
      <c r="Y62" s="1" t="str">
        <f t="shared" si="4"/>
        <v>Yes</v>
      </c>
      <c r="Z62" s="77">
        <f t="shared" si="5"/>
        <v>0.75792824074074083</v>
      </c>
      <c r="AA62" s="4" t="s">
        <v>0</v>
      </c>
      <c r="AB62" s="14" t="s">
        <v>6</v>
      </c>
      <c r="AC62" s="1" t="str">
        <f>IF(COUNTIFS(I$2:I62, I62, C$2:C62, "&gt;" &amp; EDATE(C62, -1), C$2:C62, "&lt;=" &amp; C62) &gt; 1, "Yes", "-")</f>
        <v>Yes</v>
      </c>
      <c r="AD62" s="3">
        <f>IF(AC62="Yes", COUNTIFS(I$2:I62, I62, C$2:C62, "&gt;" &amp; EDATE(C62, -1), C$2:C62, "&lt;=" &amp; C62) - 1, 0)</f>
        <v>1</v>
      </c>
      <c r="AE62" s="3" cm="1">
        <f t="array" ref="AE62">IF(AC62="Yes", IFERROR(LOOKUP(2, 1/(I$2:I61=I62), E$2:E61), "wrong"), "")</f>
        <v>4005510607</v>
      </c>
      <c r="AF62" s="17" t="s">
        <v>0</v>
      </c>
      <c r="AG62" s="17" t="s">
        <v>544</v>
      </c>
      <c r="AH62" s="17" t="s">
        <v>543</v>
      </c>
      <c r="AI62" s="29"/>
      <c r="AJ62" s="29"/>
      <c r="AK62" s="28"/>
      <c r="AL62" s="17"/>
      <c r="AM62" s="17"/>
      <c r="AN62" s="17"/>
      <c r="AO62" s="17"/>
      <c r="AP62" s="17"/>
      <c r="AQ62" s="17"/>
      <c r="AR62" s="4">
        <v>210132665</v>
      </c>
      <c r="AS62" s="44">
        <v>45506</v>
      </c>
      <c r="AT62" s="43">
        <v>4005511412</v>
      </c>
      <c r="AU62" s="43">
        <v>8518934</v>
      </c>
      <c r="AV62" s="42">
        <v>102327</v>
      </c>
      <c r="AW62" s="42" t="s">
        <v>173</v>
      </c>
      <c r="AX62" s="42" t="s">
        <v>159</v>
      </c>
      <c r="AY62" s="42">
        <v>0.1</v>
      </c>
      <c r="AZ62" s="42">
        <v>30</v>
      </c>
      <c r="BA62" s="42">
        <v>3</v>
      </c>
      <c r="BB62" s="41" t="s">
        <v>15</v>
      </c>
      <c r="BC62" s="40" t="s">
        <v>15</v>
      </c>
      <c r="BD62" s="40" t="s">
        <v>15</v>
      </c>
      <c r="BE62" s="4"/>
      <c r="BF62" s="4"/>
    </row>
    <row r="63" spans="1:58" ht="15.75" hidden="1" x14ac:dyDescent="0.25">
      <c r="A63" s="19"/>
      <c r="B63" s="19"/>
      <c r="C63" s="13">
        <v>45505</v>
      </c>
      <c r="D63" s="9" t="s">
        <v>5</v>
      </c>
      <c r="E63" s="9">
        <v>4005510813</v>
      </c>
      <c r="F63" s="8" t="s">
        <v>0</v>
      </c>
      <c r="G63" s="8" t="s">
        <v>0</v>
      </c>
      <c r="H63" s="9" t="s">
        <v>45</v>
      </c>
      <c r="I63" s="9" t="s">
        <v>126</v>
      </c>
      <c r="J63" s="9" t="s">
        <v>542</v>
      </c>
      <c r="K63" s="9" t="s">
        <v>131</v>
      </c>
      <c r="L63" s="14"/>
      <c r="M63" s="12">
        <v>0.57627314814814812</v>
      </c>
      <c r="N63" s="11">
        <v>0.57916666666666672</v>
      </c>
      <c r="O63" s="3" t="str">
        <f t="shared" si="0"/>
        <v>-</v>
      </c>
      <c r="P63" s="10" t="s">
        <v>0</v>
      </c>
      <c r="Q63" s="2" t="str">
        <f t="shared" si="1"/>
        <v>Invalid Calculation</v>
      </c>
      <c r="R63" s="1" t="str">
        <f t="shared" si="2"/>
        <v>Invalid Calculation</v>
      </c>
      <c r="S63" s="9" t="s">
        <v>38</v>
      </c>
      <c r="T63" s="8" t="s">
        <v>0</v>
      </c>
      <c r="U63" s="8" t="s">
        <v>0</v>
      </c>
      <c r="V63" s="8" t="s">
        <v>0</v>
      </c>
      <c r="W63" s="8" t="s">
        <v>0</v>
      </c>
      <c r="X63" s="7" t="str">
        <f t="shared" si="3"/>
        <v>Invalid Calculation</v>
      </c>
      <c r="Y63" s="1" t="str">
        <f t="shared" si="4"/>
        <v>Invalid Calculation</v>
      </c>
      <c r="Z63" s="6" t="str">
        <f t="shared" si="5"/>
        <v>Invalid Calculation</v>
      </c>
      <c r="AA63" s="4" t="s">
        <v>0</v>
      </c>
      <c r="AB63" s="14" t="s">
        <v>6</v>
      </c>
      <c r="AC63" s="1" t="str">
        <f>IF(COUNTIFS(I$2:I63, I63, C$2:C63, "&gt;" &amp; EDATE(C63, -1), C$2:C63, "&lt;=" &amp; C63) &gt; 1, "Yes", "-")</f>
        <v>-</v>
      </c>
      <c r="AD63" s="3">
        <f>IF(AC63="Yes", COUNTIFS(I$2:I63, I63, C$2:C63, "&gt;" &amp; EDATE(C63, -1), C$2:C63, "&lt;=" &amp; C63) - 1, 0)</f>
        <v>0</v>
      </c>
      <c r="AE63" s="3" t="str" cm="1">
        <f t="array" ref="AE63">IF(AC63="Yes", IFERROR(LOOKUP(2, 1/(I$2:I62=I63), E$2:E62), "wrong"), "")</f>
        <v/>
      </c>
      <c r="AF63" s="14" t="s">
        <v>0</v>
      </c>
      <c r="AG63" s="17" t="s">
        <v>0</v>
      </c>
      <c r="AH63" s="17" t="s">
        <v>0</v>
      </c>
      <c r="AI63" s="29"/>
      <c r="AJ63" s="29"/>
      <c r="AK63" s="28"/>
      <c r="AL63" s="17"/>
      <c r="AM63" s="17"/>
      <c r="AN63" s="17"/>
      <c r="AO63" s="17"/>
      <c r="AP63" s="17"/>
      <c r="AQ63" s="17"/>
      <c r="AR63" s="4">
        <v>210132666</v>
      </c>
      <c r="AS63" s="44">
        <v>45506</v>
      </c>
      <c r="AT63" s="43">
        <v>4005511412</v>
      </c>
      <c r="AU63" s="43">
        <v>8518934</v>
      </c>
      <c r="AV63" s="42">
        <v>200340</v>
      </c>
      <c r="AW63" s="42" t="s">
        <v>250</v>
      </c>
      <c r="AX63" s="42" t="s">
        <v>142</v>
      </c>
      <c r="AY63" s="42">
        <v>1</v>
      </c>
      <c r="AZ63" s="42">
        <v>23.97</v>
      </c>
      <c r="BA63" s="42">
        <v>23.97</v>
      </c>
      <c r="BB63" s="41" t="s">
        <v>15</v>
      </c>
      <c r="BC63" s="40" t="s">
        <v>15</v>
      </c>
      <c r="BD63" s="40" t="s">
        <v>15</v>
      </c>
      <c r="BE63" s="4"/>
      <c r="BF63" s="4"/>
    </row>
    <row r="64" spans="1:58" ht="15.75" hidden="1" x14ac:dyDescent="0.25">
      <c r="A64" s="19"/>
      <c r="B64" s="19"/>
      <c r="C64" s="13">
        <v>45505</v>
      </c>
      <c r="D64" s="9" t="s">
        <v>5</v>
      </c>
      <c r="E64" s="9">
        <v>4005510860</v>
      </c>
      <c r="F64" s="9">
        <v>553904922</v>
      </c>
      <c r="G64" s="8" t="s">
        <v>0</v>
      </c>
      <c r="H64" s="9" t="s">
        <v>45</v>
      </c>
      <c r="I64" s="9" t="s">
        <v>65</v>
      </c>
      <c r="J64" s="9" t="s">
        <v>541</v>
      </c>
      <c r="K64" s="9" t="s">
        <v>20</v>
      </c>
      <c r="L64" s="14"/>
      <c r="M64" s="12">
        <v>0.593287037037037</v>
      </c>
      <c r="N64" s="11">
        <v>0.59652777777777777</v>
      </c>
      <c r="O64" s="3" t="str">
        <f t="shared" si="0"/>
        <v>-</v>
      </c>
      <c r="P64" s="10" t="s">
        <v>0</v>
      </c>
      <c r="Q64" s="2" t="str">
        <f t="shared" si="1"/>
        <v>Invalid Calculation</v>
      </c>
      <c r="R64" s="1" t="str">
        <f t="shared" si="2"/>
        <v>Invalid Calculation</v>
      </c>
      <c r="S64" s="9" t="s">
        <v>115</v>
      </c>
      <c r="T64" s="9" t="s">
        <v>122</v>
      </c>
      <c r="U64" s="13">
        <v>45506</v>
      </c>
      <c r="V64" s="11">
        <v>0.29166666666666669</v>
      </c>
      <c r="W64" s="11">
        <v>0.3888888888888889</v>
      </c>
      <c r="X64" s="7" t="str">
        <f t="shared" si="3"/>
        <v>Invalid Calculation</v>
      </c>
      <c r="Y64" s="1" t="str">
        <f t="shared" si="4"/>
        <v>Invalid Calculation</v>
      </c>
      <c r="Z64" s="6">
        <f t="shared" si="5"/>
        <v>0.79560185185185195</v>
      </c>
      <c r="AA64" s="4" t="s">
        <v>0</v>
      </c>
      <c r="AB64" s="14" t="s">
        <v>6</v>
      </c>
      <c r="AC64" s="1" t="str">
        <f>IF(COUNTIFS(I$2:I64, I64, C$2:C64, "&gt;" &amp; EDATE(C64, -1), C$2:C64, "&lt;=" &amp; C64) &gt; 1, "Yes", "-")</f>
        <v>-</v>
      </c>
      <c r="AD64" s="3">
        <f>IF(AC64="Yes", COUNTIFS(I$2:I64, I64, C$2:C64, "&gt;" &amp; EDATE(C64, -1), C$2:C64, "&lt;=" &amp; C64) - 1, 0)</f>
        <v>0</v>
      </c>
      <c r="AE64" s="3" t="str" cm="1">
        <f t="array" ref="AE64">IF(AC64="Yes", IFERROR(LOOKUP(2, 1/(I$2:I63=I64), E$2:E63), "wrong"), "")</f>
        <v/>
      </c>
      <c r="AF64" s="17" t="s">
        <v>0</v>
      </c>
      <c r="AG64" s="17" t="s">
        <v>537</v>
      </c>
      <c r="AH64" s="17" t="s">
        <v>226</v>
      </c>
      <c r="AI64" s="29"/>
      <c r="AJ64" s="29"/>
      <c r="AK64" s="28"/>
      <c r="AL64" s="17"/>
      <c r="AM64" s="17"/>
      <c r="AN64" s="17"/>
      <c r="AO64" s="17"/>
      <c r="AP64" s="17"/>
      <c r="AQ64" s="17"/>
      <c r="AR64" s="4">
        <v>210132667</v>
      </c>
      <c r="AS64" s="44">
        <v>45506</v>
      </c>
      <c r="AT64" s="43">
        <v>4005511364</v>
      </c>
      <c r="AU64" s="43">
        <v>8518934</v>
      </c>
      <c r="AV64" s="42">
        <v>200312</v>
      </c>
      <c r="AW64" s="42" t="s">
        <v>540</v>
      </c>
      <c r="AX64" s="42" t="s">
        <v>142</v>
      </c>
      <c r="AY64" s="42">
        <v>1</v>
      </c>
      <c r="AZ64" s="42">
        <v>779.08</v>
      </c>
      <c r="BA64" s="42">
        <v>779.08</v>
      </c>
      <c r="BB64" s="41" t="s">
        <v>15</v>
      </c>
      <c r="BC64" s="40" t="s">
        <v>15</v>
      </c>
      <c r="BD64" s="40" t="s">
        <v>15</v>
      </c>
      <c r="BE64" s="4"/>
      <c r="BF64" s="4"/>
    </row>
    <row r="65" spans="1:58" ht="15.75" x14ac:dyDescent="0.25">
      <c r="A65" s="19"/>
      <c r="B65" s="19"/>
      <c r="C65" s="13">
        <v>45505</v>
      </c>
      <c r="D65" s="9" t="s">
        <v>5</v>
      </c>
      <c r="E65" s="9">
        <v>4005510861</v>
      </c>
      <c r="F65" s="9">
        <v>553904922</v>
      </c>
      <c r="G65" s="8" t="s">
        <v>0</v>
      </c>
      <c r="H65" s="9" t="s">
        <v>45</v>
      </c>
      <c r="I65" s="9" t="s">
        <v>65</v>
      </c>
      <c r="J65" s="9" t="s">
        <v>539</v>
      </c>
      <c r="K65" s="9" t="s">
        <v>20</v>
      </c>
      <c r="L65" s="14"/>
      <c r="M65" s="12">
        <v>0.59368055555555554</v>
      </c>
      <c r="N65" s="11">
        <v>0.59652777777777777</v>
      </c>
      <c r="O65" s="3" t="str">
        <f t="shared" si="0"/>
        <v>-</v>
      </c>
      <c r="P65" s="10">
        <v>0.42708333333333331</v>
      </c>
      <c r="Q65" s="2">
        <f t="shared" si="1"/>
        <v>0.83340277777777771</v>
      </c>
      <c r="R65" s="1" t="str">
        <f t="shared" si="2"/>
        <v>Yes</v>
      </c>
      <c r="S65" s="9" t="s">
        <v>2</v>
      </c>
      <c r="T65" s="8" t="s">
        <v>0</v>
      </c>
      <c r="U65" s="8" t="s">
        <v>0</v>
      </c>
      <c r="V65" s="8" t="s">
        <v>0</v>
      </c>
      <c r="W65" s="12">
        <v>0.35416666666666669</v>
      </c>
      <c r="X65" s="7">
        <f t="shared" si="3"/>
        <v>0.92708333333333337</v>
      </c>
      <c r="Y65" s="1" t="str">
        <f t="shared" si="4"/>
        <v>Yes</v>
      </c>
      <c r="Z65" s="77">
        <f t="shared" si="5"/>
        <v>0.7604861111111112</v>
      </c>
      <c r="AA65" s="4" t="s">
        <v>0</v>
      </c>
      <c r="AB65" s="14" t="s">
        <v>6</v>
      </c>
      <c r="AC65" s="1" t="str">
        <f>IF(COUNTIFS(I$2:I65, I65, C$2:C65, "&gt;" &amp; EDATE(C65, -1), C$2:C65, "&lt;=" &amp; C65) &gt; 1, "Yes", "-")</f>
        <v>Yes</v>
      </c>
      <c r="AD65" s="3">
        <f>IF(AC65="Yes", COUNTIFS(I$2:I65, I65, C$2:C65, "&gt;" &amp; EDATE(C65, -1), C$2:C65, "&lt;=" &amp; C65) - 1, 0)</f>
        <v>1</v>
      </c>
      <c r="AE65" s="3" cm="1">
        <f t="array" ref="AE65">IF(AC65="Yes", IFERROR(LOOKUP(2, 1/(I$2:I64=I65), E$2:E64), "wrong"), "")</f>
        <v>4005510860</v>
      </c>
      <c r="AF65" s="17" t="s">
        <v>0</v>
      </c>
      <c r="AG65" s="17" t="s">
        <v>268</v>
      </c>
      <c r="AH65" s="17" t="s">
        <v>226</v>
      </c>
      <c r="AI65" s="29"/>
      <c r="AJ65" s="29"/>
      <c r="AK65" s="28"/>
      <c r="AL65" s="17"/>
      <c r="AM65" s="17"/>
      <c r="AN65" s="17"/>
      <c r="AO65" s="17"/>
      <c r="AP65" s="17"/>
      <c r="AQ65" s="17"/>
      <c r="AR65" s="4">
        <v>210132668</v>
      </c>
      <c r="AS65" s="44">
        <v>45506</v>
      </c>
      <c r="AT65" s="43">
        <v>60596210</v>
      </c>
      <c r="AU65" s="43">
        <v>8518934</v>
      </c>
      <c r="AV65" s="42">
        <v>100405</v>
      </c>
      <c r="AW65" s="42" t="s">
        <v>170</v>
      </c>
      <c r="AX65" s="42" t="s">
        <v>142</v>
      </c>
      <c r="AY65" s="42">
        <v>1</v>
      </c>
      <c r="AZ65" s="42">
        <v>1.94</v>
      </c>
      <c r="BA65" s="42">
        <v>1.94</v>
      </c>
      <c r="BB65" s="41" t="s">
        <v>15</v>
      </c>
      <c r="BC65" s="40" t="s">
        <v>15</v>
      </c>
      <c r="BD65" s="40" t="s">
        <v>15</v>
      </c>
      <c r="BE65" s="4"/>
      <c r="BF65" s="4"/>
    </row>
    <row r="66" spans="1:58" ht="15.75" hidden="1" x14ac:dyDescent="0.25">
      <c r="A66" s="19"/>
      <c r="B66" s="19"/>
      <c r="C66" s="13">
        <v>45505</v>
      </c>
      <c r="D66" s="9" t="s">
        <v>5</v>
      </c>
      <c r="E66" s="9">
        <v>4005510864</v>
      </c>
      <c r="F66" s="9">
        <v>553904922</v>
      </c>
      <c r="G66" s="8" t="s">
        <v>0</v>
      </c>
      <c r="H66" s="9" t="s">
        <v>45</v>
      </c>
      <c r="I66" s="9" t="s">
        <v>65</v>
      </c>
      <c r="J66" s="9" t="s">
        <v>538</v>
      </c>
      <c r="K66" s="9" t="s">
        <v>20</v>
      </c>
      <c r="L66" s="14"/>
      <c r="M66" s="12">
        <v>0.59413194444444439</v>
      </c>
      <c r="N66" s="11">
        <v>0.59722222222222221</v>
      </c>
      <c r="O66" s="3" t="str">
        <f t="shared" ref="O66:O129" si="8">IFERROR(IF(N980-M980 &gt; TIME(0, 5, 0), "Yes", "-"), "-")</f>
        <v>-</v>
      </c>
      <c r="P66" s="10" t="s">
        <v>0</v>
      </c>
      <c r="Q66" s="2" t="str">
        <f t="shared" ref="Q66:Q129" si="9">IFERROR(IF(MOD(P66-M66, 1) &gt; TIME(23, 45, 0), TIME(0, 0, 0), MOD(P66-M66, 1)), "Invalid Calculation")</f>
        <v>Invalid Calculation</v>
      </c>
      <c r="R66" s="1" t="str">
        <f t="shared" ref="R66:R129" si="10">IF(Q66 = "Invalid Calculation", "Invalid Calculation", IFERROR(IF(Q66 &gt; TIME(0, 45, 0), "Yes", "-"), "Invalid Calculation"))</f>
        <v>Invalid Calculation</v>
      </c>
      <c r="S66" s="9" t="s">
        <v>115</v>
      </c>
      <c r="T66" s="9" t="s">
        <v>122</v>
      </c>
      <c r="U66" s="13">
        <v>45506</v>
      </c>
      <c r="V66" s="11">
        <v>0.5625</v>
      </c>
      <c r="W66" s="11">
        <v>0.65972222222222221</v>
      </c>
      <c r="X66" s="7" t="str">
        <f t="shared" ref="X66:X129" si="11">IFERROR(MOD(W66 - P66, 1), "Invalid Calculation")</f>
        <v>Invalid Calculation</v>
      </c>
      <c r="Y66" s="1" t="str">
        <f t="shared" ref="Y66:Y129" si="12">IF(X66 = "Invalid Calculation", "Invalid Calculation", IFERROR(IF(X66 &gt; TIME(3, 30, 0), "Yes", "-"), "Invalid Calculation"))</f>
        <v>Invalid Calculation</v>
      </c>
      <c r="Z66" s="6">
        <f t="shared" ref="Z66:Z129" si="13">IFERROR(MOD(W66-M66, 1), "Invalid Calculation")</f>
        <v>6.5590277777777817E-2</v>
      </c>
      <c r="AA66" s="4" t="s">
        <v>0</v>
      </c>
      <c r="AB66" s="14" t="s">
        <v>6</v>
      </c>
      <c r="AC66" s="1" t="str">
        <f>IF(COUNTIFS(I$2:I66, I66, C$2:C66, "&gt;" &amp; EDATE(C66, -1), C$2:C66, "&lt;=" &amp; C66) &gt; 1, "Yes", "-")</f>
        <v>Yes</v>
      </c>
      <c r="AD66" s="3">
        <f>IF(AC66="Yes", COUNTIFS(I$2:I66, I66, C$2:C66, "&gt;" &amp; EDATE(C66, -1), C$2:C66, "&lt;=" &amp; C66) - 1, 0)</f>
        <v>2</v>
      </c>
      <c r="AE66" s="3" cm="1">
        <f t="array" ref="AE66">IF(AC66="Yes", IFERROR(LOOKUP(2, 1/(I$2:I65=I66), E$2:E65), "wrong"), "")</f>
        <v>4005510861</v>
      </c>
      <c r="AF66" s="17" t="s">
        <v>0</v>
      </c>
      <c r="AG66" s="17" t="s">
        <v>537</v>
      </c>
      <c r="AH66" s="17" t="s">
        <v>226</v>
      </c>
      <c r="AI66" s="29"/>
      <c r="AJ66" s="29"/>
      <c r="AK66" s="28"/>
      <c r="AL66" s="17"/>
      <c r="AM66" s="17"/>
      <c r="AN66" s="17"/>
      <c r="AO66" s="17"/>
      <c r="AP66" s="17"/>
      <c r="AQ66" s="17"/>
      <c r="AR66" s="4">
        <v>210132669</v>
      </c>
      <c r="AS66" s="44">
        <v>45506</v>
      </c>
      <c r="AT66" s="43">
        <v>60596210</v>
      </c>
      <c r="AU66" s="43">
        <v>8518934</v>
      </c>
      <c r="AV66" s="42" t="s">
        <v>152</v>
      </c>
      <c r="AW66" s="42" t="s">
        <v>536</v>
      </c>
      <c r="AX66" s="42" t="s">
        <v>149</v>
      </c>
      <c r="AY66" s="42">
        <v>1</v>
      </c>
      <c r="AZ66" s="42">
        <v>250</v>
      </c>
      <c r="BA66" s="42">
        <v>250</v>
      </c>
      <c r="BB66" s="41" t="s">
        <v>15</v>
      </c>
      <c r="BC66" s="40" t="s">
        <v>15</v>
      </c>
      <c r="BD66" s="40" t="s">
        <v>15</v>
      </c>
      <c r="BE66" s="4"/>
      <c r="BF66" s="4"/>
    </row>
    <row r="67" spans="1:58" ht="15.75" x14ac:dyDescent="0.25">
      <c r="A67" s="19"/>
      <c r="B67" s="19"/>
      <c r="C67" s="13">
        <v>45505</v>
      </c>
      <c r="D67" s="9" t="s">
        <v>5</v>
      </c>
      <c r="E67" s="9">
        <v>4005510569</v>
      </c>
      <c r="F67" s="9">
        <v>599090161</v>
      </c>
      <c r="G67" s="8" t="s">
        <v>0</v>
      </c>
      <c r="H67" s="9" t="s">
        <v>4</v>
      </c>
      <c r="I67" s="9" t="s">
        <v>21</v>
      </c>
      <c r="J67" s="9" t="s">
        <v>535</v>
      </c>
      <c r="K67" s="9" t="s">
        <v>16</v>
      </c>
      <c r="L67" s="14"/>
      <c r="M67" s="12">
        <v>0.59907407407407409</v>
      </c>
      <c r="N67" s="11">
        <v>0.60277777777777775</v>
      </c>
      <c r="O67" s="3" t="str">
        <f t="shared" si="8"/>
        <v>-</v>
      </c>
      <c r="P67" s="10">
        <v>0</v>
      </c>
      <c r="Q67" s="2">
        <f t="shared" si="9"/>
        <v>0.40092592592592591</v>
      </c>
      <c r="R67" s="1" t="str">
        <f t="shared" si="10"/>
        <v>Yes</v>
      </c>
      <c r="S67" s="9" t="s">
        <v>2</v>
      </c>
      <c r="T67" s="8" t="s">
        <v>0</v>
      </c>
      <c r="U67" s="8" t="s">
        <v>0</v>
      </c>
      <c r="V67" s="8" t="s">
        <v>0</v>
      </c>
      <c r="W67" s="12">
        <v>0.82641203703703703</v>
      </c>
      <c r="X67" s="7">
        <f t="shared" si="11"/>
        <v>0.82641203703703703</v>
      </c>
      <c r="Y67" s="1" t="str">
        <f t="shared" si="12"/>
        <v>Yes</v>
      </c>
      <c r="Z67" s="77">
        <f t="shared" si="13"/>
        <v>0.22733796296296294</v>
      </c>
      <c r="AA67" s="4" t="s">
        <v>0</v>
      </c>
      <c r="AB67" s="14" t="s">
        <v>6</v>
      </c>
      <c r="AC67" s="1" t="str">
        <f>IF(COUNTIFS(I$2:I67, I67, C$2:C67, "&gt;" &amp; EDATE(C67, -1), C$2:C67, "&lt;=" &amp; C67) &gt; 1, "Yes", "-")</f>
        <v>-</v>
      </c>
      <c r="AD67" s="3">
        <f>IF(AC67="Yes", COUNTIFS(I$2:I67, I67, C$2:C67, "&gt;" &amp; EDATE(C67, -1), C$2:C67, "&lt;=" &amp; C67) - 1, 0)</f>
        <v>0</v>
      </c>
      <c r="AE67" s="3" t="str" cm="1">
        <f t="array" ref="AE67">IF(AC67="Yes", IFERROR(LOOKUP(2, 1/(I$2:I66=I67), E$2:E66), "wrong"), "")</f>
        <v/>
      </c>
      <c r="AF67" s="17" t="s">
        <v>116</v>
      </c>
      <c r="AG67" s="17" t="s">
        <v>534</v>
      </c>
      <c r="AH67" s="17" t="s">
        <v>533</v>
      </c>
      <c r="AI67" s="29"/>
      <c r="AJ67" s="29"/>
      <c r="AK67" s="28"/>
      <c r="AL67" s="17"/>
      <c r="AM67" s="17"/>
      <c r="AN67" s="17"/>
      <c r="AO67" s="17"/>
      <c r="AP67" s="17"/>
      <c r="AQ67" s="17"/>
      <c r="AR67" s="4">
        <v>210132671</v>
      </c>
      <c r="AS67" s="44">
        <v>45506</v>
      </c>
      <c r="AT67" s="43">
        <v>60596210</v>
      </c>
      <c r="AU67" s="43">
        <v>8518934</v>
      </c>
      <c r="AV67" s="42">
        <v>101947</v>
      </c>
      <c r="AW67" s="42" t="s">
        <v>205</v>
      </c>
      <c r="AX67" s="42" t="s">
        <v>142</v>
      </c>
      <c r="AY67" s="42">
        <v>1</v>
      </c>
      <c r="AZ67" s="42">
        <v>28</v>
      </c>
      <c r="BA67" s="42">
        <v>28</v>
      </c>
      <c r="BB67" s="41" t="s">
        <v>15</v>
      </c>
      <c r="BC67" s="40" t="s">
        <v>15</v>
      </c>
      <c r="BD67" s="40" t="s">
        <v>15</v>
      </c>
      <c r="BE67" s="4"/>
      <c r="BF67" s="4"/>
    </row>
    <row r="68" spans="1:58" ht="15.75" x14ac:dyDescent="0.25">
      <c r="A68" s="19"/>
      <c r="B68" s="19"/>
      <c r="C68" s="13">
        <v>45505</v>
      </c>
      <c r="D68" s="9" t="s">
        <v>5</v>
      </c>
      <c r="E68" s="9">
        <v>4005510924</v>
      </c>
      <c r="F68" s="9">
        <v>546254133</v>
      </c>
      <c r="G68" s="8" t="s">
        <v>0</v>
      </c>
      <c r="H68" s="9" t="s">
        <v>45</v>
      </c>
      <c r="I68" s="9" t="s">
        <v>82</v>
      </c>
      <c r="J68" s="9" t="s">
        <v>532</v>
      </c>
      <c r="K68" s="8" t="s">
        <v>0</v>
      </c>
      <c r="L68" s="14"/>
      <c r="M68" s="12">
        <v>0.60062499999999996</v>
      </c>
      <c r="N68" s="11">
        <v>0.60347222222222219</v>
      </c>
      <c r="O68" s="3" t="str">
        <f t="shared" si="8"/>
        <v>-</v>
      </c>
      <c r="P68" s="10">
        <v>0.91666666666666663</v>
      </c>
      <c r="Q68" s="2">
        <f t="shared" si="9"/>
        <v>0.31604166666666667</v>
      </c>
      <c r="R68" s="1" t="str">
        <f t="shared" si="10"/>
        <v>Yes</v>
      </c>
      <c r="S68" s="9" t="s">
        <v>2</v>
      </c>
      <c r="T68" s="8" t="s">
        <v>0</v>
      </c>
      <c r="U68" s="8" t="s">
        <v>0</v>
      </c>
      <c r="V68" s="8" t="s">
        <v>0</v>
      </c>
      <c r="W68" s="12">
        <v>0.32291666666666669</v>
      </c>
      <c r="X68" s="7">
        <f t="shared" si="11"/>
        <v>0.40625</v>
      </c>
      <c r="Y68" s="1" t="str">
        <f t="shared" si="12"/>
        <v>Yes</v>
      </c>
      <c r="Z68" s="77">
        <f t="shared" si="13"/>
        <v>0.72229166666666678</v>
      </c>
      <c r="AA68" s="4" t="s">
        <v>0</v>
      </c>
      <c r="AB68" s="14" t="s">
        <v>6</v>
      </c>
      <c r="AC68" s="1" t="str">
        <f>IF(COUNTIFS(I$2:I68, I68, C$2:C68, "&gt;" &amp; EDATE(C68, -1), C$2:C68, "&lt;=" &amp; C68) &gt; 1, "Yes", "-")</f>
        <v>-</v>
      </c>
      <c r="AD68" s="3">
        <f>IF(AC68="Yes", COUNTIFS(I$2:I68, I68, C$2:C68, "&gt;" &amp; EDATE(C68, -1), C$2:C68, "&lt;=" &amp; C68) - 1, 0)</f>
        <v>0</v>
      </c>
      <c r="AE68" s="3" t="str" cm="1">
        <f t="array" ref="AE68">IF(AC68="Yes", IFERROR(LOOKUP(2, 1/(I$2:I67=I68), E$2:E67), "wrong"), "")</f>
        <v/>
      </c>
      <c r="AF68" s="17" t="s">
        <v>0</v>
      </c>
      <c r="AG68" s="17" t="s">
        <v>531</v>
      </c>
      <c r="AH68" s="17" t="s">
        <v>530</v>
      </c>
      <c r="AI68" s="29"/>
      <c r="AJ68" s="29"/>
      <c r="AK68" s="28"/>
      <c r="AL68" s="17"/>
      <c r="AM68" s="17"/>
      <c r="AN68" s="17"/>
      <c r="AO68" s="17"/>
      <c r="AP68" s="17"/>
      <c r="AQ68" s="17"/>
      <c r="AR68" s="4">
        <v>210132672</v>
      </c>
      <c r="AS68" s="44">
        <v>45506</v>
      </c>
      <c r="AT68" s="43">
        <v>60596210</v>
      </c>
      <c r="AU68" s="43">
        <v>8518934</v>
      </c>
      <c r="AV68" s="42">
        <v>108701</v>
      </c>
      <c r="AW68" s="42" t="s">
        <v>174</v>
      </c>
      <c r="AX68" s="42" t="s">
        <v>149</v>
      </c>
      <c r="AY68" s="42">
        <v>1</v>
      </c>
      <c r="AZ68" s="42">
        <v>197</v>
      </c>
      <c r="BA68" s="42">
        <v>197</v>
      </c>
      <c r="BB68" s="41" t="s">
        <v>15</v>
      </c>
      <c r="BC68" s="40" t="s">
        <v>15</v>
      </c>
      <c r="BD68" s="40" t="s">
        <v>15</v>
      </c>
      <c r="BE68" s="4"/>
      <c r="BF68" s="4"/>
    </row>
    <row r="69" spans="1:58" ht="15.75" x14ac:dyDescent="0.25">
      <c r="A69" s="19"/>
      <c r="B69" s="19"/>
      <c r="C69" s="13">
        <v>45505</v>
      </c>
      <c r="D69" s="9" t="s">
        <v>5</v>
      </c>
      <c r="E69" s="9">
        <v>4005510844</v>
      </c>
      <c r="F69" s="9">
        <v>532484030</v>
      </c>
      <c r="G69" s="8" t="s">
        <v>0</v>
      </c>
      <c r="H69" s="9" t="s">
        <v>45</v>
      </c>
      <c r="I69" s="9" t="s">
        <v>86</v>
      </c>
      <c r="J69" s="9" t="s">
        <v>529</v>
      </c>
      <c r="K69" s="9" t="s">
        <v>20</v>
      </c>
      <c r="L69" s="14"/>
      <c r="M69" s="12">
        <v>0.61447916666666669</v>
      </c>
      <c r="N69" s="11">
        <v>0.61736111111111114</v>
      </c>
      <c r="O69" s="3" t="str">
        <f t="shared" si="8"/>
        <v>-</v>
      </c>
      <c r="P69" s="10">
        <v>0.625</v>
      </c>
      <c r="Q69" s="2">
        <f t="shared" si="9"/>
        <v>1.0520833333333313E-2</v>
      </c>
      <c r="R69" s="1" t="str">
        <f t="shared" si="10"/>
        <v>-</v>
      </c>
      <c r="S69" s="9" t="s">
        <v>2</v>
      </c>
      <c r="T69" s="8" t="s">
        <v>0</v>
      </c>
      <c r="U69" s="8" t="s">
        <v>0</v>
      </c>
      <c r="V69" s="8" t="s">
        <v>0</v>
      </c>
      <c r="W69" s="12">
        <v>0.32291666666666669</v>
      </c>
      <c r="X69" s="7">
        <f t="shared" si="11"/>
        <v>0.69791666666666674</v>
      </c>
      <c r="Y69" s="1" t="str">
        <f t="shared" si="12"/>
        <v>Yes</v>
      </c>
      <c r="Z69" s="77">
        <f t="shared" si="13"/>
        <v>0.70843750000000005</v>
      </c>
      <c r="AA69" s="4" t="s">
        <v>0</v>
      </c>
      <c r="AB69" s="14" t="s">
        <v>6</v>
      </c>
      <c r="AC69" s="1" t="str">
        <f>IF(COUNTIFS(I$2:I69, I69, C$2:C69, "&gt;" &amp; EDATE(C69, -1), C$2:C69, "&lt;=" &amp; C69) &gt; 1, "Yes", "-")</f>
        <v>-</v>
      </c>
      <c r="AD69" s="3">
        <f>IF(AC69="Yes", COUNTIFS(I$2:I69, I69, C$2:C69, "&gt;" &amp; EDATE(C69, -1), C$2:C69, "&lt;=" &amp; C69) - 1, 0)</f>
        <v>0</v>
      </c>
      <c r="AE69" s="3" t="str" cm="1">
        <f t="array" ref="AE69">IF(AC69="Yes", IFERROR(LOOKUP(2, 1/(I$2:I68=I69), E$2:E68), "wrong"), "")</f>
        <v/>
      </c>
      <c r="AF69" s="14" t="s">
        <v>0</v>
      </c>
      <c r="AG69" s="17" t="s">
        <v>528</v>
      </c>
      <c r="AH69" s="17" t="s">
        <v>527</v>
      </c>
      <c r="AI69" s="29"/>
      <c r="AJ69" s="29"/>
      <c r="AK69" s="28"/>
      <c r="AL69" s="17"/>
      <c r="AM69" s="17"/>
      <c r="AN69" s="17"/>
      <c r="AO69" s="17"/>
      <c r="AP69" s="17"/>
      <c r="AQ69" s="17"/>
      <c r="AR69" s="4">
        <v>210132673</v>
      </c>
      <c r="AS69" s="24"/>
      <c r="AT69" s="23"/>
      <c r="AU69" s="23"/>
      <c r="AV69" s="22"/>
      <c r="AW69" s="22"/>
      <c r="AX69" s="22"/>
      <c r="AY69" s="22"/>
      <c r="AZ69" s="22"/>
      <c r="BA69" s="22"/>
      <c r="BB69" s="21"/>
      <c r="BC69" s="20"/>
      <c r="BD69" s="20" t="s">
        <v>15</v>
      </c>
      <c r="BE69" s="4"/>
      <c r="BF69" s="4"/>
    </row>
    <row r="70" spans="1:58" ht="15.75" x14ac:dyDescent="0.25">
      <c r="A70" s="19"/>
      <c r="B70" s="19"/>
      <c r="C70" s="13">
        <v>45505</v>
      </c>
      <c r="D70" s="9" t="s">
        <v>5</v>
      </c>
      <c r="E70" s="9">
        <v>4005510846</v>
      </c>
      <c r="F70" s="9">
        <v>502090830</v>
      </c>
      <c r="G70" s="8" t="s">
        <v>0</v>
      </c>
      <c r="H70" s="9" t="s">
        <v>75</v>
      </c>
      <c r="I70" s="9" t="s">
        <v>526</v>
      </c>
      <c r="J70" s="9" t="s">
        <v>525</v>
      </c>
      <c r="K70" s="9" t="s">
        <v>32</v>
      </c>
      <c r="L70" s="14"/>
      <c r="M70" s="12">
        <v>0.62503472222222223</v>
      </c>
      <c r="N70" s="11">
        <v>0.62847222222222221</v>
      </c>
      <c r="O70" s="3" t="str">
        <f t="shared" si="8"/>
        <v>-</v>
      </c>
      <c r="P70" s="10">
        <v>0.63194444444444442</v>
      </c>
      <c r="Q70" s="2">
        <f t="shared" si="9"/>
        <v>6.9097222222221921E-3</v>
      </c>
      <c r="R70" s="1" t="str">
        <f t="shared" si="10"/>
        <v>-</v>
      </c>
      <c r="S70" s="9" t="s">
        <v>2</v>
      </c>
      <c r="T70" s="8" t="s">
        <v>0</v>
      </c>
      <c r="U70" s="8" t="s">
        <v>0</v>
      </c>
      <c r="V70" s="8" t="s">
        <v>0</v>
      </c>
      <c r="W70" s="12">
        <v>0.48368055555555556</v>
      </c>
      <c r="X70" s="7">
        <f t="shared" si="11"/>
        <v>0.85173611111111114</v>
      </c>
      <c r="Y70" s="1" t="str">
        <f t="shared" si="12"/>
        <v>Yes</v>
      </c>
      <c r="Z70" s="77">
        <f t="shared" si="13"/>
        <v>0.85864583333333333</v>
      </c>
      <c r="AA70" s="17" t="s">
        <v>0</v>
      </c>
      <c r="AB70" s="14" t="s">
        <v>6</v>
      </c>
      <c r="AC70" s="1" t="str">
        <f>IF(COUNTIFS(I$2:I70, I70, C$2:C70, "&gt;" &amp; EDATE(C70, -1), C$2:C70, "&lt;=" &amp; C70) &gt; 1, "Yes", "-")</f>
        <v>-</v>
      </c>
      <c r="AD70" s="3">
        <f>IF(AC70="Yes", COUNTIFS(I$2:I70, I70, C$2:C70, "&gt;" &amp; EDATE(C70, -1), C$2:C70, "&lt;=" &amp; C70) - 1, 0)</f>
        <v>0</v>
      </c>
      <c r="AE70" s="3" t="str" cm="1">
        <f t="array" ref="AE70">IF(AC70="Yes", IFERROR(LOOKUP(2, 1/(I$2:I69=I70), E$2:E69), "wrong"), "")</f>
        <v/>
      </c>
      <c r="AF70" s="17" t="s">
        <v>0</v>
      </c>
      <c r="AG70" s="17" t="s">
        <v>132</v>
      </c>
      <c r="AH70" s="17" t="s">
        <v>89</v>
      </c>
      <c r="AI70" s="29"/>
      <c r="AJ70" s="29"/>
      <c r="AK70" s="28"/>
      <c r="AL70" s="17"/>
      <c r="AM70" s="17"/>
      <c r="AN70" s="17"/>
      <c r="AO70" s="17"/>
      <c r="AP70" s="17"/>
      <c r="AQ70" s="17"/>
      <c r="AR70" s="4">
        <v>210132591</v>
      </c>
      <c r="AS70" s="44">
        <v>45506</v>
      </c>
      <c r="AT70" s="43">
        <v>60596210</v>
      </c>
      <c r="AU70" s="43">
        <v>8518934</v>
      </c>
      <c r="AV70" s="42">
        <v>102116</v>
      </c>
      <c r="AW70" s="42" t="s">
        <v>147</v>
      </c>
      <c r="AX70" s="42" t="s">
        <v>142</v>
      </c>
      <c r="AY70" s="42">
        <v>6</v>
      </c>
      <c r="AZ70" s="42">
        <v>6.75</v>
      </c>
      <c r="BA70" s="42">
        <v>40.5</v>
      </c>
      <c r="BB70" s="41" t="s">
        <v>15</v>
      </c>
      <c r="BC70" s="40" t="s">
        <v>15</v>
      </c>
      <c r="BD70" s="40" t="s">
        <v>15</v>
      </c>
      <c r="BE70" s="4"/>
      <c r="BF70" s="4"/>
    </row>
    <row r="71" spans="1:58" ht="15.75" x14ac:dyDescent="0.25">
      <c r="A71" s="19"/>
      <c r="B71" s="19"/>
      <c r="C71" s="13">
        <v>45505</v>
      </c>
      <c r="D71" s="9" t="s">
        <v>5</v>
      </c>
      <c r="E71" s="9">
        <v>4005511051</v>
      </c>
      <c r="F71" s="9">
        <v>506869558</v>
      </c>
      <c r="G71" s="8" t="s">
        <v>0</v>
      </c>
      <c r="H71" s="9" t="s">
        <v>45</v>
      </c>
      <c r="I71" s="9" t="s">
        <v>56</v>
      </c>
      <c r="J71" s="9" t="s">
        <v>524</v>
      </c>
      <c r="K71" s="9" t="s">
        <v>523</v>
      </c>
      <c r="L71" s="14"/>
      <c r="M71" s="12">
        <v>0.80679398148148151</v>
      </c>
      <c r="N71" s="11">
        <v>0.80972222222222223</v>
      </c>
      <c r="O71" s="3" t="str">
        <f t="shared" si="8"/>
        <v>-</v>
      </c>
      <c r="P71" s="10">
        <v>0.91666666666666663</v>
      </c>
      <c r="Q71" s="2">
        <f t="shared" si="9"/>
        <v>0.10987268518518511</v>
      </c>
      <c r="R71" s="1" t="str">
        <f t="shared" si="10"/>
        <v>Yes</v>
      </c>
      <c r="S71" s="9" t="s">
        <v>2</v>
      </c>
      <c r="T71" s="8" t="s">
        <v>0</v>
      </c>
      <c r="U71" s="8" t="s">
        <v>0</v>
      </c>
      <c r="V71" s="8" t="s">
        <v>0</v>
      </c>
      <c r="W71" s="12">
        <v>0.35416666666666669</v>
      </c>
      <c r="X71" s="7">
        <f t="shared" si="11"/>
        <v>0.4375</v>
      </c>
      <c r="Y71" s="1" t="str">
        <f t="shared" si="12"/>
        <v>Yes</v>
      </c>
      <c r="Z71" s="77">
        <f t="shared" si="13"/>
        <v>0.54737268518518523</v>
      </c>
      <c r="AA71" s="17" t="s">
        <v>0</v>
      </c>
      <c r="AB71" s="14" t="s">
        <v>6</v>
      </c>
      <c r="AC71" s="1" t="str">
        <f>IF(COUNTIFS(I$2:I71, I71, C$2:C71, "&gt;" &amp; EDATE(C71, -1), C$2:C71, "&lt;=" &amp; C71) &gt; 1, "Yes", "-")</f>
        <v>-</v>
      </c>
      <c r="AD71" s="3">
        <f>IF(AC71="Yes", COUNTIFS(I$2:I71, I71, C$2:C71, "&gt;" &amp; EDATE(C71, -1), C$2:C71, "&lt;=" &amp; C71) - 1, 0)</f>
        <v>0</v>
      </c>
      <c r="AE71" s="3" t="str" cm="1">
        <f t="array" ref="AE71">IF(AC71="Yes", IFERROR(LOOKUP(2, 1/(I$2:I70=I71), E$2:E70), "wrong"), "")</f>
        <v/>
      </c>
      <c r="AF71" s="17" t="s">
        <v>0</v>
      </c>
      <c r="AG71" s="17" t="s">
        <v>0</v>
      </c>
      <c r="AH71" s="17" t="s">
        <v>0</v>
      </c>
      <c r="AI71" s="29"/>
      <c r="AJ71" s="29"/>
      <c r="AK71" s="28"/>
      <c r="AL71" s="17"/>
      <c r="AM71" s="17"/>
      <c r="AN71" s="17"/>
      <c r="AO71" s="17"/>
      <c r="AP71" s="17"/>
      <c r="AQ71" s="17"/>
      <c r="AR71" s="4">
        <v>210132592</v>
      </c>
      <c r="AS71" s="44">
        <v>45506</v>
      </c>
      <c r="AT71" s="43">
        <v>60596210</v>
      </c>
      <c r="AU71" s="43">
        <v>8518934</v>
      </c>
      <c r="AV71" s="42">
        <v>106320</v>
      </c>
      <c r="AW71" s="42" t="s">
        <v>522</v>
      </c>
      <c r="AX71" s="42" t="s">
        <v>159</v>
      </c>
      <c r="AY71" s="42">
        <v>1</v>
      </c>
      <c r="AZ71" s="42">
        <v>85</v>
      </c>
      <c r="BA71" s="42">
        <v>85</v>
      </c>
      <c r="BB71" s="41" t="s">
        <v>15</v>
      </c>
      <c r="BC71" s="40" t="s">
        <v>15</v>
      </c>
      <c r="BD71" s="40" t="s">
        <v>15</v>
      </c>
      <c r="BE71" s="4"/>
      <c r="BF71" s="4"/>
    </row>
    <row r="72" spans="1:58" ht="15.75" x14ac:dyDescent="0.25">
      <c r="A72" s="19"/>
      <c r="B72" s="19"/>
      <c r="C72" s="13">
        <v>45505</v>
      </c>
      <c r="D72" s="9" t="s">
        <v>5</v>
      </c>
      <c r="E72" s="9">
        <v>4005510832</v>
      </c>
      <c r="F72" s="9">
        <v>509887390</v>
      </c>
      <c r="G72" s="8" t="s">
        <v>0</v>
      </c>
      <c r="H72" s="9" t="s">
        <v>4</v>
      </c>
      <c r="I72" s="9" t="s">
        <v>521</v>
      </c>
      <c r="J72" s="9" t="s">
        <v>520</v>
      </c>
      <c r="K72" s="9" t="s">
        <v>3</v>
      </c>
      <c r="L72" s="14"/>
      <c r="M72" s="12">
        <v>0.85018518518518515</v>
      </c>
      <c r="N72" s="11">
        <v>0.85347222222222219</v>
      </c>
      <c r="O72" s="3" t="str">
        <f t="shared" si="8"/>
        <v>-</v>
      </c>
      <c r="P72" s="10">
        <v>0.20833333333333334</v>
      </c>
      <c r="Q72" s="2">
        <f t="shared" si="9"/>
        <v>0.35814814814814822</v>
      </c>
      <c r="R72" s="1" t="str">
        <f t="shared" si="10"/>
        <v>Yes</v>
      </c>
      <c r="S72" s="9" t="s">
        <v>2</v>
      </c>
      <c r="T72" s="8" t="s">
        <v>0</v>
      </c>
      <c r="U72" s="8" t="s">
        <v>0</v>
      </c>
      <c r="V72" s="8" t="s">
        <v>0</v>
      </c>
      <c r="W72" s="12">
        <v>0.25</v>
      </c>
      <c r="X72" s="7">
        <f t="shared" si="11"/>
        <v>4.1666666666666657E-2</v>
      </c>
      <c r="Y72" s="1" t="str">
        <f t="shared" si="12"/>
        <v>-</v>
      </c>
      <c r="Z72" s="77">
        <f t="shared" si="13"/>
        <v>0.39981481481481485</v>
      </c>
      <c r="AA72" s="17" t="s">
        <v>0</v>
      </c>
      <c r="AB72" s="14" t="s">
        <v>6</v>
      </c>
      <c r="AC72" s="1" t="str">
        <f>IF(COUNTIFS(I$2:I72, I72, C$2:C72, "&gt;" &amp; EDATE(C72, -1), C$2:C72, "&lt;=" &amp; C72) &gt; 1, "Yes", "-")</f>
        <v>-</v>
      </c>
      <c r="AD72" s="3">
        <f>IF(AC72="Yes", COUNTIFS(I$2:I72, I72, C$2:C72, "&gt;" &amp; EDATE(C72, -1), C$2:C72, "&lt;=" &amp; C72) - 1, 0)</f>
        <v>0</v>
      </c>
      <c r="AE72" s="3" t="str" cm="1">
        <f t="array" ref="AE72">IF(AC72="Yes", IFERROR(LOOKUP(2, 1/(I$2:I71=I72), E$2:E71), "wrong"), "")</f>
        <v/>
      </c>
      <c r="AF72" s="17" t="s">
        <v>116</v>
      </c>
      <c r="AG72" s="17" t="s">
        <v>129</v>
      </c>
      <c r="AH72" s="17" t="s">
        <v>519</v>
      </c>
      <c r="AI72" s="29"/>
      <c r="AJ72" s="29"/>
      <c r="AK72" s="28"/>
      <c r="AL72" s="17"/>
      <c r="AM72" s="17"/>
      <c r="AN72" s="17"/>
      <c r="AO72" s="17"/>
      <c r="AP72" s="17"/>
      <c r="AQ72" s="17"/>
      <c r="AR72" s="4">
        <v>210132593</v>
      </c>
      <c r="AS72" s="44">
        <v>45506</v>
      </c>
      <c r="AT72" s="43">
        <v>60596210</v>
      </c>
      <c r="AU72" s="43">
        <v>8518934</v>
      </c>
      <c r="AV72" s="42">
        <v>103739</v>
      </c>
      <c r="AW72" s="42" t="s">
        <v>157</v>
      </c>
      <c r="AX72" s="42" t="s">
        <v>156</v>
      </c>
      <c r="AY72" s="42">
        <v>0.4</v>
      </c>
      <c r="AZ72" s="42">
        <v>36</v>
      </c>
      <c r="BA72" s="42">
        <v>14.4</v>
      </c>
      <c r="BB72" s="41" t="s">
        <v>15</v>
      </c>
      <c r="BC72" s="40" t="s">
        <v>15</v>
      </c>
      <c r="BD72" s="40" t="s">
        <v>15</v>
      </c>
      <c r="BE72" s="4"/>
      <c r="BF72" s="4"/>
    </row>
    <row r="73" spans="1:58" ht="15.75" x14ac:dyDescent="0.25">
      <c r="A73" s="19"/>
      <c r="B73" s="19"/>
      <c r="C73" s="13">
        <v>45505</v>
      </c>
      <c r="D73" s="9" t="s">
        <v>5</v>
      </c>
      <c r="E73" s="9">
        <v>4005510833</v>
      </c>
      <c r="F73" s="9">
        <v>509887390</v>
      </c>
      <c r="G73" s="8" t="s">
        <v>0</v>
      </c>
      <c r="H73" s="9" t="s">
        <v>4</v>
      </c>
      <c r="I73" s="9" t="s">
        <v>26</v>
      </c>
      <c r="J73" s="9" t="s">
        <v>518</v>
      </c>
      <c r="K73" s="9">
        <v>8337483</v>
      </c>
      <c r="L73" s="14"/>
      <c r="M73" s="12">
        <v>0.85114583333333338</v>
      </c>
      <c r="N73" s="11">
        <v>0.85486111111111107</v>
      </c>
      <c r="O73" s="3" t="str">
        <f t="shared" si="8"/>
        <v>-</v>
      </c>
      <c r="P73" s="10">
        <v>0</v>
      </c>
      <c r="Q73" s="2">
        <f t="shared" si="9"/>
        <v>0.14885416666666662</v>
      </c>
      <c r="R73" s="1" t="str">
        <f t="shared" si="10"/>
        <v>Yes</v>
      </c>
      <c r="S73" s="9" t="s">
        <v>2</v>
      </c>
      <c r="T73" s="8" t="s">
        <v>0</v>
      </c>
      <c r="U73" s="8" t="s">
        <v>0</v>
      </c>
      <c r="V73" s="8" t="s">
        <v>0</v>
      </c>
      <c r="W73" s="12">
        <v>0.35416666666666669</v>
      </c>
      <c r="X73" s="7">
        <f t="shared" si="11"/>
        <v>0.35416666666666669</v>
      </c>
      <c r="Y73" s="1" t="str">
        <f t="shared" si="12"/>
        <v>Yes</v>
      </c>
      <c r="Z73" s="77">
        <f t="shared" si="13"/>
        <v>0.50302083333333325</v>
      </c>
      <c r="AA73" s="4" t="s">
        <v>0</v>
      </c>
      <c r="AB73" s="14" t="s">
        <v>6</v>
      </c>
      <c r="AC73" s="1" t="str">
        <f>IF(COUNTIFS(I$2:I73, I73, C$2:C73, "&gt;" &amp; EDATE(C73, -1), C$2:C73, "&lt;=" &amp; C73) &gt; 1, "Yes", "-")</f>
        <v>Yes</v>
      </c>
      <c r="AD73" s="3">
        <f>IF(AC73="Yes", COUNTIFS(I$2:I73, I73, C$2:C73, "&gt;" &amp; EDATE(C73, -1), C$2:C73, "&lt;=" &amp; C73) - 1, 0)</f>
        <v>1</v>
      </c>
      <c r="AE73" s="3" cm="1">
        <f t="array" ref="AE73">IF(AC73="Yes", IFERROR(LOOKUP(2, 1/(I$2:I72=I73), E$2:E72), "wrong"), "")</f>
        <v>4005508940</v>
      </c>
      <c r="AF73" s="14" t="s">
        <v>127</v>
      </c>
      <c r="AG73" s="17" t="s">
        <v>0</v>
      </c>
      <c r="AH73" s="17" t="s">
        <v>0</v>
      </c>
      <c r="AI73" s="29"/>
      <c r="AJ73" s="29"/>
      <c r="AK73" s="28"/>
      <c r="AL73" s="17"/>
      <c r="AM73" s="17"/>
      <c r="AN73" s="17"/>
      <c r="AO73" s="17"/>
      <c r="AP73" s="17"/>
      <c r="AQ73" s="17"/>
      <c r="AR73" s="4">
        <v>210132674</v>
      </c>
      <c r="AS73" s="44">
        <v>45506</v>
      </c>
      <c r="AT73" s="43">
        <v>60596210</v>
      </c>
      <c r="AU73" s="43">
        <v>8518934</v>
      </c>
      <c r="AV73" s="42">
        <v>107212</v>
      </c>
      <c r="AW73" s="42" t="s">
        <v>517</v>
      </c>
      <c r="AX73" s="42" t="s">
        <v>175</v>
      </c>
      <c r="AY73" s="42">
        <v>0.5</v>
      </c>
      <c r="AZ73" s="42">
        <v>45</v>
      </c>
      <c r="BA73" s="42">
        <v>22.5</v>
      </c>
      <c r="BB73" s="41" t="s">
        <v>15</v>
      </c>
      <c r="BC73" s="40" t="s">
        <v>15</v>
      </c>
      <c r="BD73" s="40" t="s">
        <v>15</v>
      </c>
      <c r="BE73" s="4"/>
      <c r="BF73" s="4"/>
    </row>
    <row r="74" spans="1:58" ht="15.75" hidden="1" x14ac:dyDescent="0.25">
      <c r="A74" s="19"/>
      <c r="B74" s="19"/>
      <c r="C74" s="13">
        <v>45505</v>
      </c>
      <c r="D74" s="9" t="s">
        <v>5</v>
      </c>
      <c r="E74" s="9">
        <v>4005511150</v>
      </c>
      <c r="F74" s="9" t="s">
        <v>516</v>
      </c>
      <c r="G74" s="8" t="s">
        <v>0</v>
      </c>
      <c r="H74" s="9" t="s">
        <v>4</v>
      </c>
      <c r="I74" s="9" t="s">
        <v>30</v>
      </c>
      <c r="J74" s="9" t="s">
        <v>515</v>
      </c>
      <c r="K74" s="8" t="s">
        <v>0</v>
      </c>
      <c r="L74" s="14"/>
      <c r="M74" s="12">
        <v>0.8883564814814815</v>
      </c>
      <c r="N74" s="11">
        <v>0.89166666666666672</v>
      </c>
      <c r="O74" s="3" t="str">
        <f t="shared" si="8"/>
        <v>-</v>
      </c>
      <c r="P74" s="10" t="s">
        <v>0</v>
      </c>
      <c r="Q74" s="2" t="str">
        <f t="shared" si="9"/>
        <v>Invalid Calculation</v>
      </c>
      <c r="R74" s="1" t="str">
        <f t="shared" si="10"/>
        <v>Invalid Calculation</v>
      </c>
      <c r="S74" s="9" t="s">
        <v>115</v>
      </c>
      <c r="T74" s="8" t="s">
        <v>0</v>
      </c>
      <c r="U74" s="8" t="s">
        <v>0</v>
      </c>
      <c r="V74" s="8" t="s">
        <v>0</v>
      </c>
      <c r="W74" s="8" t="s">
        <v>0</v>
      </c>
      <c r="X74" s="7" t="str">
        <f t="shared" si="11"/>
        <v>Invalid Calculation</v>
      </c>
      <c r="Y74" s="1" t="str">
        <f t="shared" si="12"/>
        <v>Invalid Calculation</v>
      </c>
      <c r="Z74" s="6" t="str">
        <f t="shared" si="13"/>
        <v>Invalid Calculation</v>
      </c>
      <c r="AA74" s="4" t="s">
        <v>0</v>
      </c>
      <c r="AB74" s="14" t="s">
        <v>6</v>
      </c>
      <c r="AC74" s="1" t="str">
        <f>IF(COUNTIFS(I$2:I74, I74, C$2:C74, "&gt;" &amp; EDATE(C74, -1), C$2:C74, "&lt;=" &amp; C74) &gt; 1, "Yes", "-")</f>
        <v>Yes</v>
      </c>
      <c r="AD74" s="3">
        <f>IF(AC74="Yes", COUNTIFS(I$2:I74, I74, C$2:C74, "&gt;" &amp; EDATE(C74, -1), C$2:C74, "&lt;=" &amp; C74) - 1, 0)</f>
        <v>3</v>
      </c>
      <c r="AE74" s="3" cm="1">
        <f t="array" ref="AE74">IF(AC74="Yes", IFERROR(LOOKUP(2, 1/(I$2:I73=I74), E$2:E73), "wrong"), "")</f>
        <v>4005509519</v>
      </c>
      <c r="AF74" s="14" t="s">
        <v>0</v>
      </c>
      <c r="AG74" s="17" t="s">
        <v>0</v>
      </c>
      <c r="AH74" s="17" t="s">
        <v>0</v>
      </c>
      <c r="AI74" s="29"/>
      <c r="AJ74" s="29"/>
      <c r="AK74" s="28"/>
      <c r="AL74" s="17"/>
      <c r="AM74" s="17"/>
      <c r="AN74" s="17"/>
      <c r="AO74" s="17"/>
      <c r="AP74" s="17"/>
      <c r="AQ74" s="17"/>
      <c r="AR74" s="4">
        <v>210132675</v>
      </c>
      <c r="AS74" s="44">
        <v>45506</v>
      </c>
      <c r="AT74" s="43">
        <v>60596210</v>
      </c>
      <c r="AU74" s="43">
        <v>8518934</v>
      </c>
      <c r="AV74" s="42" t="s">
        <v>152</v>
      </c>
      <c r="AW74" s="42" t="s">
        <v>514</v>
      </c>
      <c r="AX74" s="42" t="s">
        <v>159</v>
      </c>
      <c r="AY74" s="42">
        <v>0.2</v>
      </c>
      <c r="AZ74" s="42">
        <v>35</v>
      </c>
      <c r="BA74" s="42">
        <v>7</v>
      </c>
      <c r="BB74" s="41" t="s">
        <v>15</v>
      </c>
      <c r="BC74" s="40" t="s">
        <v>15</v>
      </c>
      <c r="BD74" s="40" t="s">
        <v>15</v>
      </c>
      <c r="BE74" s="4"/>
      <c r="BF74" s="4"/>
    </row>
    <row r="75" spans="1:58" ht="15.75" hidden="1" x14ac:dyDescent="0.25">
      <c r="A75" s="19"/>
      <c r="B75" s="19"/>
      <c r="C75" s="13">
        <v>45505</v>
      </c>
      <c r="D75" s="9" t="s">
        <v>5</v>
      </c>
      <c r="E75" s="9">
        <v>4005511106</v>
      </c>
      <c r="F75" s="9">
        <v>578693157</v>
      </c>
      <c r="G75" s="8" t="s">
        <v>0</v>
      </c>
      <c r="H75" s="9" t="s">
        <v>75</v>
      </c>
      <c r="I75" s="9" t="s">
        <v>513</v>
      </c>
      <c r="J75" s="9" t="s">
        <v>91</v>
      </c>
      <c r="K75" s="9" t="s">
        <v>20</v>
      </c>
      <c r="L75" s="14"/>
      <c r="M75" s="12">
        <v>0.90409722222222222</v>
      </c>
      <c r="N75" s="11">
        <v>0.90694444444444444</v>
      </c>
      <c r="O75" s="3" t="str">
        <f t="shared" si="8"/>
        <v>-</v>
      </c>
      <c r="P75" s="10" t="s">
        <v>0</v>
      </c>
      <c r="Q75" s="2" t="str">
        <f t="shared" si="9"/>
        <v>Invalid Calculation</v>
      </c>
      <c r="R75" s="1" t="str">
        <f t="shared" si="10"/>
        <v>Invalid Calculation</v>
      </c>
      <c r="S75" s="9" t="s">
        <v>115</v>
      </c>
      <c r="T75" s="8" t="s">
        <v>0</v>
      </c>
      <c r="U75" s="8" t="s">
        <v>0</v>
      </c>
      <c r="V75" s="8" t="s">
        <v>0</v>
      </c>
      <c r="W75" s="8" t="s">
        <v>0</v>
      </c>
      <c r="X75" s="7" t="str">
        <f t="shared" si="11"/>
        <v>Invalid Calculation</v>
      </c>
      <c r="Y75" s="1" t="str">
        <f t="shared" si="12"/>
        <v>Invalid Calculation</v>
      </c>
      <c r="Z75" s="6" t="str">
        <f t="shared" si="13"/>
        <v>Invalid Calculation</v>
      </c>
      <c r="AA75" s="4" t="s">
        <v>0</v>
      </c>
      <c r="AB75" s="14" t="s">
        <v>6</v>
      </c>
      <c r="AC75" s="1" t="str">
        <f>IF(COUNTIFS(I$2:I75, I75, C$2:C75, "&gt;" &amp; EDATE(C75, -1), C$2:C75, "&lt;=" &amp; C75) &gt; 1, "Yes", "-")</f>
        <v>-</v>
      </c>
      <c r="AD75" s="3">
        <f>IF(AC75="Yes", COUNTIFS(I$2:I75, I75, C$2:C75, "&gt;" &amp; EDATE(C75, -1), C$2:C75, "&lt;=" &amp; C75) - 1, 0)</f>
        <v>0</v>
      </c>
      <c r="AE75" s="3" t="str" cm="1">
        <f t="array" ref="AE75">IF(AC75="Yes", IFERROR(LOOKUP(2, 1/(I$2:I74=I75), E$2:E74), "wrong"), "")</f>
        <v/>
      </c>
      <c r="AF75" s="14" t="s">
        <v>0</v>
      </c>
      <c r="AG75" s="17" t="s">
        <v>132</v>
      </c>
      <c r="AH75" s="17" t="s">
        <v>89</v>
      </c>
      <c r="AI75" s="29"/>
      <c r="AJ75" s="29"/>
      <c r="AK75" s="28"/>
      <c r="AL75" s="17"/>
      <c r="AM75" s="17"/>
      <c r="AN75" s="17"/>
      <c r="AO75" s="17"/>
      <c r="AP75" s="17"/>
      <c r="AQ75" s="17"/>
      <c r="AR75" s="4">
        <v>210132680</v>
      </c>
      <c r="AS75" s="44">
        <v>45506</v>
      </c>
      <c r="AT75" s="43">
        <v>60596210</v>
      </c>
      <c r="AU75" s="43">
        <v>8518934</v>
      </c>
      <c r="AV75" s="42">
        <v>102449</v>
      </c>
      <c r="AW75" s="42" t="s">
        <v>239</v>
      </c>
      <c r="AX75" s="42" t="s">
        <v>142</v>
      </c>
      <c r="AY75" s="42">
        <v>8</v>
      </c>
      <c r="AZ75" s="42">
        <v>2</v>
      </c>
      <c r="BA75" s="42">
        <v>16</v>
      </c>
      <c r="BB75" s="41" t="s">
        <v>15</v>
      </c>
      <c r="BC75" s="40" t="s">
        <v>15</v>
      </c>
      <c r="BD75" s="40" t="s">
        <v>15</v>
      </c>
      <c r="BE75" s="4"/>
      <c r="BF75" s="4"/>
    </row>
    <row r="76" spans="1:58" ht="15.75" x14ac:dyDescent="0.25">
      <c r="A76" s="19"/>
      <c r="B76" s="19"/>
      <c r="C76" s="13">
        <v>45506</v>
      </c>
      <c r="D76" s="9" t="s">
        <v>5</v>
      </c>
      <c r="E76" s="9">
        <v>4005511351</v>
      </c>
      <c r="F76" s="9" t="s">
        <v>15</v>
      </c>
      <c r="G76" s="8" t="s">
        <v>0</v>
      </c>
      <c r="H76" s="9" t="s">
        <v>45</v>
      </c>
      <c r="I76" s="9" t="s">
        <v>50</v>
      </c>
      <c r="J76" s="9" t="s">
        <v>49</v>
      </c>
      <c r="K76" s="9">
        <v>8531016</v>
      </c>
      <c r="L76" s="14"/>
      <c r="M76" s="12">
        <v>0.21001157407407409</v>
      </c>
      <c r="N76" s="11">
        <v>0.21319444444444444</v>
      </c>
      <c r="O76" s="3" t="str">
        <f t="shared" si="8"/>
        <v>-</v>
      </c>
      <c r="P76" s="10">
        <v>0.35416666666666669</v>
      </c>
      <c r="Q76" s="2">
        <f t="shared" si="9"/>
        <v>0.1441550925925926</v>
      </c>
      <c r="R76" s="1" t="str">
        <f t="shared" si="10"/>
        <v>Yes</v>
      </c>
      <c r="S76" s="9" t="s">
        <v>2</v>
      </c>
      <c r="T76" s="8" t="s">
        <v>0</v>
      </c>
      <c r="U76" s="8" t="s">
        <v>0</v>
      </c>
      <c r="V76" s="8" t="s">
        <v>0</v>
      </c>
      <c r="W76" s="12">
        <v>0.33854166666666669</v>
      </c>
      <c r="X76" s="7">
        <f t="shared" si="11"/>
        <v>0.984375</v>
      </c>
      <c r="Y76" s="1" t="str">
        <f t="shared" si="12"/>
        <v>Yes</v>
      </c>
      <c r="Z76" s="77">
        <f t="shared" si="13"/>
        <v>0.1285300925925926</v>
      </c>
      <c r="AA76" s="4" t="s">
        <v>0</v>
      </c>
      <c r="AB76" s="14" t="s">
        <v>6</v>
      </c>
      <c r="AC76" s="1" t="str">
        <f>IF(COUNTIFS(I$2:I76, I76, C$2:C76, "&gt;" &amp; EDATE(C76, -1), C$2:C76, "&lt;=" &amp; C76) &gt; 1, "Yes", "-")</f>
        <v>-</v>
      </c>
      <c r="AD76" s="3">
        <f>IF(AC76="Yes", COUNTIFS(I$2:I76, I76, C$2:C76, "&gt;" &amp; EDATE(C76, -1), C$2:C76, "&lt;=" &amp; C76) - 1, 0)</f>
        <v>0</v>
      </c>
      <c r="AE76" s="3" t="str" cm="1">
        <f t="array" ref="AE76">IF(AC76="Yes", IFERROR(LOOKUP(2, 1/(I$2:I75=I76), E$2:E75), "wrong"), "")</f>
        <v/>
      </c>
      <c r="AF76" s="14" t="s">
        <v>0</v>
      </c>
      <c r="AG76" s="17" t="s">
        <v>0</v>
      </c>
      <c r="AH76" s="17" t="s">
        <v>0</v>
      </c>
      <c r="AI76" s="29"/>
      <c r="AJ76" s="29"/>
      <c r="AK76" s="28"/>
      <c r="AL76" s="17"/>
      <c r="AM76" s="17"/>
      <c r="AN76" s="17"/>
      <c r="AO76" s="17"/>
      <c r="AP76" s="17"/>
      <c r="AQ76" s="17"/>
      <c r="AR76" s="4">
        <v>210132681</v>
      </c>
      <c r="AS76" s="44">
        <v>45506</v>
      </c>
      <c r="AT76" s="43">
        <v>60596210</v>
      </c>
      <c r="AU76" s="43">
        <v>8518934</v>
      </c>
      <c r="AV76" s="42" t="s">
        <v>152</v>
      </c>
      <c r="AW76" s="42" t="s">
        <v>202</v>
      </c>
      <c r="AX76" s="42" t="s">
        <v>159</v>
      </c>
      <c r="AY76" s="42">
        <v>0.2</v>
      </c>
      <c r="AZ76" s="42">
        <v>12</v>
      </c>
      <c r="BA76" s="42">
        <v>2.4</v>
      </c>
      <c r="BB76" s="41" t="s">
        <v>15</v>
      </c>
      <c r="BC76" s="40" t="s">
        <v>15</v>
      </c>
      <c r="BD76" s="40" t="s">
        <v>15</v>
      </c>
      <c r="BE76" s="4"/>
      <c r="BF76" s="4"/>
    </row>
    <row r="77" spans="1:58" ht="15.75" x14ac:dyDescent="0.25">
      <c r="A77" s="19"/>
      <c r="B77" s="19"/>
      <c r="C77" s="13">
        <v>45506</v>
      </c>
      <c r="D77" s="9" t="s">
        <v>5</v>
      </c>
      <c r="E77" s="9">
        <v>4005511352</v>
      </c>
      <c r="F77" s="9" t="s">
        <v>15</v>
      </c>
      <c r="G77" s="8" t="s">
        <v>0</v>
      </c>
      <c r="H77" s="9" t="s">
        <v>45</v>
      </c>
      <c r="I77" s="9" t="s">
        <v>48</v>
      </c>
      <c r="J77" s="9" t="s">
        <v>49</v>
      </c>
      <c r="K77" s="9" t="s">
        <v>425</v>
      </c>
      <c r="L77" s="14"/>
      <c r="M77" s="12">
        <v>0.21038194444444444</v>
      </c>
      <c r="N77" s="11">
        <v>0.21319444444444444</v>
      </c>
      <c r="O77" s="3" t="str">
        <f t="shared" si="8"/>
        <v>-</v>
      </c>
      <c r="P77" s="10">
        <v>0.35416666666666669</v>
      </c>
      <c r="Q77" s="2">
        <f t="shared" si="9"/>
        <v>0.14378472222222224</v>
      </c>
      <c r="R77" s="1" t="str">
        <f t="shared" si="10"/>
        <v>Yes</v>
      </c>
      <c r="S77" s="9" t="s">
        <v>2</v>
      </c>
      <c r="T77" s="8" t="s">
        <v>0</v>
      </c>
      <c r="U77" s="8" t="s">
        <v>0</v>
      </c>
      <c r="V77" s="8" t="s">
        <v>0</v>
      </c>
      <c r="W77" s="12">
        <v>0.33854166666666669</v>
      </c>
      <c r="X77" s="7">
        <f t="shared" si="11"/>
        <v>0.984375</v>
      </c>
      <c r="Y77" s="1" t="str">
        <f t="shared" si="12"/>
        <v>Yes</v>
      </c>
      <c r="Z77" s="77">
        <f t="shared" si="13"/>
        <v>0.12815972222222224</v>
      </c>
      <c r="AA77" s="4" t="s">
        <v>0</v>
      </c>
      <c r="AB77" s="14" t="s">
        <v>6</v>
      </c>
      <c r="AC77" s="1" t="str">
        <f>IF(COUNTIFS(I$2:I77, I77, C$2:C77, "&gt;" &amp; EDATE(C77, -1), C$2:C77, "&lt;=" &amp; C77) &gt; 1, "Yes", "-")</f>
        <v>-</v>
      </c>
      <c r="AD77" s="3">
        <f>IF(AC77="Yes", COUNTIFS(I$2:I77, I77, C$2:C77, "&gt;" &amp; EDATE(C77, -1), C$2:C77, "&lt;=" &amp; C77) - 1, 0)</f>
        <v>0</v>
      </c>
      <c r="AE77" s="3" t="str" cm="1">
        <f t="array" ref="AE77">IF(AC77="Yes", IFERROR(LOOKUP(2, 1/(I$2:I76=I77), E$2:E76), "wrong"), "")</f>
        <v/>
      </c>
      <c r="AF77" s="14" t="s">
        <v>0</v>
      </c>
      <c r="AG77" s="17" t="s">
        <v>0</v>
      </c>
      <c r="AH77" s="17" t="s">
        <v>0</v>
      </c>
      <c r="AI77" s="29"/>
      <c r="AJ77" s="29"/>
      <c r="AK77" s="28"/>
      <c r="AL77" s="17"/>
      <c r="AM77" s="17"/>
      <c r="AN77" s="17"/>
      <c r="AO77" s="17"/>
      <c r="AP77" s="17"/>
      <c r="AQ77" s="17"/>
      <c r="AR77" s="4">
        <v>210132682</v>
      </c>
      <c r="AS77" s="44">
        <v>45506</v>
      </c>
      <c r="AT77" s="43">
        <v>60596210</v>
      </c>
      <c r="AU77" s="43">
        <v>8518934</v>
      </c>
      <c r="AV77" s="42">
        <v>100246</v>
      </c>
      <c r="AW77" s="42" t="s">
        <v>512</v>
      </c>
      <c r="AX77" s="42" t="s">
        <v>142</v>
      </c>
      <c r="AY77" s="42">
        <v>3</v>
      </c>
      <c r="AZ77" s="42">
        <v>1.1599999999999999</v>
      </c>
      <c r="BA77" s="42">
        <v>3.48</v>
      </c>
      <c r="BB77" s="41" t="s">
        <v>15</v>
      </c>
      <c r="BC77" s="40" t="s">
        <v>15</v>
      </c>
      <c r="BD77" s="40" t="s">
        <v>15</v>
      </c>
      <c r="BE77" s="4"/>
      <c r="BF77" s="4"/>
    </row>
    <row r="78" spans="1:58" ht="15.75" x14ac:dyDescent="0.25">
      <c r="A78" s="19"/>
      <c r="B78" s="19"/>
      <c r="C78" s="13">
        <v>45506</v>
      </c>
      <c r="D78" s="9" t="s">
        <v>5</v>
      </c>
      <c r="E78" s="9">
        <v>4005511353</v>
      </c>
      <c r="F78" s="9">
        <v>508880777</v>
      </c>
      <c r="G78" s="8" t="s">
        <v>0</v>
      </c>
      <c r="H78" s="9" t="s">
        <v>45</v>
      </c>
      <c r="I78" s="9" t="s">
        <v>47</v>
      </c>
      <c r="J78" s="9" t="s">
        <v>7</v>
      </c>
      <c r="K78" s="9" t="s">
        <v>12</v>
      </c>
      <c r="L78" s="14"/>
      <c r="M78" s="12">
        <v>0.21070601851851853</v>
      </c>
      <c r="N78" s="11">
        <v>0.21388888888888888</v>
      </c>
      <c r="O78" s="3" t="str">
        <f t="shared" si="8"/>
        <v>-</v>
      </c>
      <c r="P78" s="10">
        <v>0.35416666666666669</v>
      </c>
      <c r="Q78" s="2">
        <f t="shared" si="9"/>
        <v>0.14346064814814816</v>
      </c>
      <c r="R78" s="1" t="str">
        <f t="shared" si="10"/>
        <v>Yes</v>
      </c>
      <c r="S78" s="9" t="s">
        <v>2</v>
      </c>
      <c r="T78" s="8" t="s">
        <v>0</v>
      </c>
      <c r="U78" s="8" t="s">
        <v>0</v>
      </c>
      <c r="V78" s="8" t="s">
        <v>0</v>
      </c>
      <c r="W78" s="12">
        <v>0.33854166666666669</v>
      </c>
      <c r="X78" s="7">
        <f t="shared" si="11"/>
        <v>0.984375</v>
      </c>
      <c r="Y78" s="1" t="str">
        <f t="shared" si="12"/>
        <v>Yes</v>
      </c>
      <c r="Z78" s="77">
        <f t="shared" si="13"/>
        <v>0.12783564814814816</v>
      </c>
      <c r="AA78" s="4" t="s">
        <v>0</v>
      </c>
      <c r="AB78" s="14" t="s">
        <v>6</v>
      </c>
      <c r="AC78" s="1" t="str">
        <f>IF(COUNTIFS(I$2:I78, I78, C$2:C78, "&gt;" &amp; EDATE(C78, -1), C$2:C78, "&lt;=" &amp; C78) &gt; 1, "Yes", "-")</f>
        <v>-</v>
      </c>
      <c r="AD78" s="3">
        <f>IF(AC78="Yes", COUNTIFS(I$2:I78, I78, C$2:C78, "&gt;" &amp; EDATE(C78, -1), C$2:C78, "&lt;=" &amp; C78) - 1, 0)</f>
        <v>0</v>
      </c>
      <c r="AE78" s="3" t="str" cm="1">
        <f t="array" ref="AE78">IF(AC78="Yes", IFERROR(LOOKUP(2, 1/(I$2:I77=I78), E$2:E77), "wrong"), "")</f>
        <v/>
      </c>
      <c r="AF78" s="14" t="s">
        <v>0</v>
      </c>
      <c r="AG78" s="17" t="s">
        <v>511</v>
      </c>
      <c r="AH78" s="17" t="s">
        <v>510</v>
      </c>
      <c r="AI78" s="29"/>
      <c r="AJ78" s="29"/>
      <c r="AK78" s="28"/>
      <c r="AL78" s="17"/>
      <c r="AM78" s="17"/>
      <c r="AN78" s="17"/>
      <c r="AO78" s="17"/>
      <c r="AP78" s="17"/>
      <c r="AQ78" s="17"/>
      <c r="AR78" s="4">
        <v>210132683</v>
      </c>
      <c r="AS78" s="44">
        <v>45506</v>
      </c>
      <c r="AT78" s="43">
        <v>60596210</v>
      </c>
      <c r="AU78" s="43">
        <v>8518934</v>
      </c>
      <c r="AV78" s="42">
        <v>100056</v>
      </c>
      <c r="AW78" s="42" t="s">
        <v>509</v>
      </c>
      <c r="AX78" s="42" t="s">
        <v>142</v>
      </c>
      <c r="AY78" s="42">
        <v>1.5</v>
      </c>
      <c r="AZ78" s="42">
        <v>0.48</v>
      </c>
      <c r="BA78" s="42">
        <v>0.72</v>
      </c>
      <c r="BB78" s="41" t="s">
        <v>15</v>
      </c>
      <c r="BC78" s="40" t="s">
        <v>15</v>
      </c>
      <c r="BD78" s="40" t="s">
        <v>15</v>
      </c>
      <c r="BE78" s="4"/>
      <c r="BF78" s="4"/>
    </row>
    <row r="79" spans="1:58" ht="15.75" x14ac:dyDescent="0.25">
      <c r="A79" s="19"/>
      <c r="B79" s="19"/>
      <c r="C79" s="13">
        <v>45506</v>
      </c>
      <c r="D79" s="9" t="s">
        <v>5</v>
      </c>
      <c r="E79" s="9">
        <v>4005511354</v>
      </c>
      <c r="F79" s="9" t="s">
        <v>15</v>
      </c>
      <c r="G79" s="8" t="s">
        <v>0</v>
      </c>
      <c r="H79" s="9" t="s">
        <v>4</v>
      </c>
      <c r="I79" s="9" t="s">
        <v>8</v>
      </c>
      <c r="J79" s="9" t="s">
        <v>7</v>
      </c>
      <c r="K79" s="9" t="s">
        <v>3</v>
      </c>
      <c r="L79" s="14"/>
      <c r="M79" s="12">
        <v>0.21101851851851852</v>
      </c>
      <c r="N79" s="11">
        <v>0.21458333333333332</v>
      </c>
      <c r="O79" s="3" t="str">
        <f t="shared" si="8"/>
        <v>-</v>
      </c>
      <c r="P79" s="10">
        <v>0.3125</v>
      </c>
      <c r="Q79" s="2">
        <f t="shared" si="9"/>
        <v>0.10148148148148148</v>
      </c>
      <c r="R79" s="1" t="str">
        <f t="shared" si="10"/>
        <v>Yes</v>
      </c>
      <c r="S79" s="9" t="s">
        <v>2</v>
      </c>
      <c r="T79" s="8" t="s">
        <v>0</v>
      </c>
      <c r="U79" s="8" t="s">
        <v>0</v>
      </c>
      <c r="V79" s="8" t="s">
        <v>0</v>
      </c>
      <c r="W79" s="12">
        <v>0.35416666666666669</v>
      </c>
      <c r="X79" s="7">
        <f t="shared" si="11"/>
        <v>4.1666666666666685E-2</v>
      </c>
      <c r="Y79" s="1" t="str">
        <f t="shared" si="12"/>
        <v>-</v>
      </c>
      <c r="Z79" s="77">
        <f t="shared" si="13"/>
        <v>0.14314814814814816</v>
      </c>
      <c r="AA79" s="4" t="s">
        <v>0</v>
      </c>
      <c r="AB79" s="14" t="s">
        <v>6</v>
      </c>
      <c r="AC79" s="1" t="str">
        <f>IF(COUNTIFS(I$2:I79, I79, C$2:C79, "&gt;" &amp; EDATE(C79, -1), C$2:C79, "&lt;=" &amp; C79) &gt; 1, "Yes", "-")</f>
        <v>-</v>
      </c>
      <c r="AD79" s="3">
        <f>IF(AC79="Yes", COUNTIFS(I$2:I79, I79, C$2:C79, "&gt;" &amp; EDATE(C79, -1), C$2:C79, "&lt;=" &amp; C79) - 1, 0)</f>
        <v>0</v>
      </c>
      <c r="AE79" s="3" t="str" cm="1">
        <f t="array" ref="AE79">IF(AC79="Yes", IFERROR(LOOKUP(2, 1/(I$2:I78=I79), E$2:E78), "wrong"), "")</f>
        <v/>
      </c>
      <c r="AF79" s="14">
        <v>4870816</v>
      </c>
      <c r="AG79" s="17" t="s">
        <v>121</v>
      </c>
      <c r="AH79" s="17" t="s">
        <v>120</v>
      </c>
      <c r="AI79" s="29"/>
      <c r="AJ79" s="29"/>
      <c r="AK79" s="28"/>
      <c r="AL79" s="17"/>
      <c r="AM79" s="17"/>
      <c r="AN79" s="17"/>
      <c r="AO79" s="17"/>
      <c r="AP79" s="17"/>
      <c r="AQ79" s="17"/>
      <c r="AR79" s="4">
        <v>210132684</v>
      </c>
      <c r="AS79" s="44">
        <v>45506</v>
      </c>
      <c r="AT79" s="43">
        <v>60596210</v>
      </c>
      <c r="AU79" s="43">
        <v>8518934</v>
      </c>
      <c r="AV79" s="42" t="s">
        <v>152</v>
      </c>
      <c r="AW79" s="42" t="s">
        <v>508</v>
      </c>
      <c r="AX79" s="42" t="s">
        <v>142</v>
      </c>
      <c r="AY79" s="42">
        <v>9</v>
      </c>
      <c r="AZ79" s="42">
        <v>6</v>
      </c>
      <c r="BA79" s="42">
        <v>54</v>
      </c>
      <c r="BB79" s="41" t="s">
        <v>15</v>
      </c>
      <c r="BC79" s="40" t="s">
        <v>15</v>
      </c>
      <c r="BD79" s="40" t="s">
        <v>15</v>
      </c>
      <c r="BE79" s="4"/>
      <c r="BF79" s="4"/>
    </row>
    <row r="80" spans="1:58" ht="15.75" x14ac:dyDescent="0.25">
      <c r="A80" s="19"/>
      <c r="B80" s="19"/>
      <c r="C80" s="13">
        <v>45506</v>
      </c>
      <c r="D80" s="9" t="s">
        <v>5</v>
      </c>
      <c r="E80" s="9">
        <v>4005511355</v>
      </c>
      <c r="F80" s="9" t="s">
        <v>15</v>
      </c>
      <c r="G80" s="8" t="s">
        <v>0</v>
      </c>
      <c r="H80" s="9" t="s">
        <v>45</v>
      </c>
      <c r="I80" s="9" t="s">
        <v>46</v>
      </c>
      <c r="J80" s="9" t="s">
        <v>7</v>
      </c>
      <c r="K80" s="8" t="s">
        <v>0</v>
      </c>
      <c r="L80" s="14"/>
      <c r="M80" s="12">
        <v>0.21137731481481481</v>
      </c>
      <c r="N80" s="11">
        <v>0.21458333333333332</v>
      </c>
      <c r="O80" s="3" t="str">
        <f t="shared" si="8"/>
        <v>-</v>
      </c>
      <c r="P80" s="10">
        <v>0.3125</v>
      </c>
      <c r="Q80" s="2">
        <f t="shared" si="9"/>
        <v>0.10112268518518519</v>
      </c>
      <c r="R80" s="1" t="str">
        <f t="shared" si="10"/>
        <v>Yes</v>
      </c>
      <c r="S80" s="9" t="s">
        <v>2</v>
      </c>
      <c r="T80" s="8" t="s">
        <v>0</v>
      </c>
      <c r="U80" s="8" t="s">
        <v>0</v>
      </c>
      <c r="V80" s="8" t="s">
        <v>0</v>
      </c>
      <c r="W80" s="12">
        <v>0.33854166666666669</v>
      </c>
      <c r="X80" s="7">
        <f t="shared" si="11"/>
        <v>2.6041666666666685E-2</v>
      </c>
      <c r="Y80" s="1" t="str">
        <f t="shared" si="12"/>
        <v>-</v>
      </c>
      <c r="Z80" s="77">
        <f t="shared" si="13"/>
        <v>0.12716435185185188</v>
      </c>
      <c r="AA80" s="4" t="s">
        <v>0</v>
      </c>
      <c r="AB80" s="14" t="s">
        <v>6</v>
      </c>
      <c r="AC80" s="1" t="str">
        <f>IF(COUNTIFS(I$2:I80, I80, C$2:C80, "&gt;" &amp; EDATE(C80, -1), C$2:C80, "&lt;=" &amp; C80) &gt; 1, "Yes", "-")</f>
        <v>-</v>
      </c>
      <c r="AD80" s="3">
        <f>IF(AC80="Yes", COUNTIFS(I$2:I80, I80, C$2:C80, "&gt;" &amp; EDATE(C80, -1), C$2:C80, "&lt;=" &amp; C80) - 1, 0)</f>
        <v>0</v>
      </c>
      <c r="AE80" s="3" t="str" cm="1">
        <f t="array" ref="AE80">IF(AC80="Yes", IFERROR(LOOKUP(2, 1/(I$2:I79=I80), E$2:E79), "wrong"), "")</f>
        <v/>
      </c>
      <c r="AF80" s="14" t="s">
        <v>0</v>
      </c>
      <c r="AG80" s="17" t="s">
        <v>0</v>
      </c>
      <c r="AH80" s="17" t="s">
        <v>0</v>
      </c>
      <c r="AI80" s="29"/>
      <c r="AJ80" s="29"/>
      <c r="AK80" s="28"/>
      <c r="AL80" s="17"/>
      <c r="AM80" s="17"/>
      <c r="AN80" s="17"/>
      <c r="AO80" s="17"/>
      <c r="AP80" s="17"/>
      <c r="AQ80" s="17"/>
      <c r="AR80" s="4">
        <v>210132686</v>
      </c>
      <c r="AS80" s="44">
        <v>45506</v>
      </c>
      <c r="AT80" s="43">
        <v>60596210</v>
      </c>
      <c r="AU80" s="43">
        <v>8518934</v>
      </c>
      <c r="AV80" s="42">
        <v>102024</v>
      </c>
      <c r="AW80" s="42" t="s">
        <v>507</v>
      </c>
      <c r="AX80" s="42" t="s">
        <v>159</v>
      </c>
      <c r="AY80" s="42">
        <v>0.4</v>
      </c>
      <c r="AZ80" s="42">
        <v>7.11</v>
      </c>
      <c r="BA80" s="42">
        <v>2.84</v>
      </c>
      <c r="BB80" s="41" t="s">
        <v>15</v>
      </c>
      <c r="BC80" s="40" t="s">
        <v>15</v>
      </c>
      <c r="BD80" s="40" t="s">
        <v>15</v>
      </c>
      <c r="BE80" s="4"/>
      <c r="BF80" s="4"/>
    </row>
    <row r="81" spans="1:58" ht="15.75" x14ac:dyDescent="0.25">
      <c r="A81" s="19"/>
      <c r="B81" s="19"/>
      <c r="C81" s="13">
        <v>45506</v>
      </c>
      <c r="D81" s="9" t="s">
        <v>5</v>
      </c>
      <c r="E81" s="9">
        <v>4005511356</v>
      </c>
      <c r="F81" s="9" t="s">
        <v>15</v>
      </c>
      <c r="G81" s="8" t="s">
        <v>0</v>
      </c>
      <c r="H81" s="9" t="s">
        <v>45</v>
      </c>
      <c r="I81" s="9" t="s">
        <v>44</v>
      </c>
      <c r="J81" s="9" t="s">
        <v>43</v>
      </c>
      <c r="K81" s="9">
        <v>8817913</v>
      </c>
      <c r="L81" s="14"/>
      <c r="M81" s="12">
        <v>0.21174768518518519</v>
      </c>
      <c r="N81" s="11">
        <v>0.21458333333333332</v>
      </c>
      <c r="O81" s="3" t="str">
        <f t="shared" si="8"/>
        <v>-</v>
      </c>
      <c r="P81" s="10">
        <v>0.3125</v>
      </c>
      <c r="Q81" s="2">
        <f t="shared" si="9"/>
        <v>0.10075231481481481</v>
      </c>
      <c r="R81" s="1" t="str">
        <f t="shared" si="10"/>
        <v>Yes</v>
      </c>
      <c r="S81" s="9" t="s">
        <v>2</v>
      </c>
      <c r="T81" s="8" t="s">
        <v>0</v>
      </c>
      <c r="U81" s="8" t="s">
        <v>0</v>
      </c>
      <c r="V81" s="8" t="s">
        <v>0</v>
      </c>
      <c r="W81" s="12">
        <v>0.35416666666666669</v>
      </c>
      <c r="X81" s="7">
        <f t="shared" si="11"/>
        <v>4.1666666666666685E-2</v>
      </c>
      <c r="Y81" s="1" t="str">
        <f t="shared" si="12"/>
        <v>-</v>
      </c>
      <c r="Z81" s="77">
        <f t="shared" si="13"/>
        <v>0.14241898148148149</v>
      </c>
      <c r="AA81" s="4" t="s">
        <v>0</v>
      </c>
      <c r="AB81" s="14" t="s">
        <v>6</v>
      </c>
      <c r="AC81" s="1" t="str">
        <f>IF(COUNTIFS(I$2:I81, I81, C$2:C81, "&gt;" &amp; EDATE(C81, -1), C$2:C81, "&lt;=" &amp; C81) &gt; 1, "Yes", "-")</f>
        <v>-</v>
      </c>
      <c r="AD81" s="3">
        <f>IF(AC81="Yes", COUNTIFS(I$2:I81, I81, C$2:C81, "&gt;" &amp; EDATE(C81, -1), C$2:C81, "&lt;=" &amp; C81) - 1, 0)</f>
        <v>0</v>
      </c>
      <c r="AE81" s="3" t="str" cm="1">
        <f t="array" ref="AE81">IF(AC81="Yes", IFERROR(LOOKUP(2, 1/(I$2:I80=I81), E$2:E80), "wrong"), "")</f>
        <v/>
      </c>
      <c r="AF81" s="14" t="s">
        <v>0</v>
      </c>
      <c r="AG81" s="17" t="s">
        <v>0</v>
      </c>
      <c r="AH81" s="17" t="s">
        <v>0</v>
      </c>
      <c r="AI81" s="29"/>
      <c r="AJ81" s="29"/>
      <c r="AK81" s="28"/>
      <c r="AL81" s="17"/>
      <c r="AM81" s="17"/>
      <c r="AN81" s="17"/>
      <c r="AO81" s="17"/>
      <c r="AP81" s="17"/>
      <c r="AQ81" s="17"/>
      <c r="AR81" s="4">
        <v>210132687</v>
      </c>
      <c r="AS81" s="44">
        <v>45506</v>
      </c>
      <c r="AT81" s="43">
        <v>60596210</v>
      </c>
      <c r="AU81" s="43">
        <v>8518934</v>
      </c>
      <c r="AV81" s="42">
        <v>102029</v>
      </c>
      <c r="AW81" s="42" t="s">
        <v>506</v>
      </c>
      <c r="AX81" s="42" t="s">
        <v>159</v>
      </c>
      <c r="AY81" s="42">
        <v>0.5</v>
      </c>
      <c r="AZ81" s="42">
        <v>9.3699999999999992</v>
      </c>
      <c r="BA81" s="42">
        <v>4.6900000000000004</v>
      </c>
      <c r="BB81" s="41" t="s">
        <v>15</v>
      </c>
      <c r="BC81" s="40" t="s">
        <v>15</v>
      </c>
      <c r="BD81" s="40" t="s">
        <v>15</v>
      </c>
      <c r="BE81" s="4"/>
      <c r="BF81" s="4"/>
    </row>
    <row r="82" spans="1:58" ht="15.75" x14ac:dyDescent="0.25">
      <c r="A82" s="19"/>
      <c r="B82" s="19"/>
      <c r="C82" s="13">
        <v>45506</v>
      </c>
      <c r="D82" s="9" t="s">
        <v>5</v>
      </c>
      <c r="E82" s="9">
        <v>4005511364</v>
      </c>
      <c r="F82" s="9">
        <v>502334174</v>
      </c>
      <c r="G82" s="8" t="s">
        <v>0</v>
      </c>
      <c r="H82" s="9" t="s">
        <v>45</v>
      </c>
      <c r="I82" s="9" t="s">
        <v>66</v>
      </c>
      <c r="J82" s="9" t="s">
        <v>266</v>
      </c>
      <c r="K82" s="9" t="s">
        <v>90</v>
      </c>
      <c r="L82" s="14"/>
      <c r="M82" s="12">
        <v>0.23548611111111112</v>
      </c>
      <c r="N82" s="11">
        <v>0.2388888888888889</v>
      </c>
      <c r="O82" s="3" t="str">
        <f t="shared" si="8"/>
        <v>-</v>
      </c>
      <c r="P82" s="10">
        <v>0.64583333333333337</v>
      </c>
      <c r="Q82" s="2">
        <f t="shared" si="9"/>
        <v>0.41034722222222225</v>
      </c>
      <c r="R82" s="1" t="str">
        <f t="shared" si="10"/>
        <v>Yes</v>
      </c>
      <c r="S82" s="9" t="s">
        <v>2</v>
      </c>
      <c r="T82" s="8" t="s">
        <v>0</v>
      </c>
      <c r="U82" s="8" t="s">
        <v>0</v>
      </c>
      <c r="V82" s="8" t="s">
        <v>0</v>
      </c>
      <c r="W82" s="12">
        <v>0.33854166666666669</v>
      </c>
      <c r="X82" s="7">
        <f t="shared" si="11"/>
        <v>0.69270833333333326</v>
      </c>
      <c r="Y82" s="1" t="str">
        <f t="shared" si="12"/>
        <v>Yes</v>
      </c>
      <c r="Z82" s="77">
        <f t="shared" si="13"/>
        <v>0.10305555555555557</v>
      </c>
      <c r="AA82" s="17" t="s">
        <v>0</v>
      </c>
      <c r="AB82" s="14" t="s">
        <v>6</v>
      </c>
      <c r="AC82" s="1" t="str">
        <f>IF(COUNTIFS(I$2:I82, I82, C$2:C82, "&gt;" &amp; EDATE(C82, -1), C$2:C82, "&lt;=" &amp; C82) &gt; 1, "Yes", "-")</f>
        <v>-</v>
      </c>
      <c r="AD82" s="3">
        <f>IF(AC82="Yes", COUNTIFS(I$2:I82, I82, C$2:C82, "&gt;" &amp; EDATE(C82, -1), C$2:C82, "&lt;=" &amp; C82) - 1, 0)</f>
        <v>0</v>
      </c>
      <c r="AE82" s="3" t="str" cm="1">
        <f t="array" ref="AE82">IF(AC82="Yes", IFERROR(LOOKUP(2, 1/(I$2:I81=I82), E$2:E81), "wrong"), "")</f>
        <v/>
      </c>
      <c r="AF82" s="14" t="s">
        <v>0</v>
      </c>
      <c r="AG82" s="17" t="s">
        <v>505</v>
      </c>
      <c r="AH82" s="17" t="s">
        <v>504</v>
      </c>
      <c r="AI82" s="29"/>
      <c r="AJ82" s="29"/>
      <c r="AK82" s="28"/>
      <c r="AL82" s="17"/>
      <c r="AM82" s="17"/>
      <c r="AN82" s="17"/>
      <c r="AO82" s="17"/>
      <c r="AP82" s="17"/>
      <c r="AQ82" s="17"/>
      <c r="AR82" s="4">
        <v>210132594</v>
      </c>
      <c r="AS82" s="44">
        <v>45506</v>
      </c>
      <c r="AT82" s="43">
        <v>60596210</v>
      </c>
      <c r="AU82" s="43">
        <v>8518934</v>
      </c>
      <c r="AV82" s="42">
        <v>100499</v>
      </c>
      <c r="AW82" s="42" t="s">
        <v>165</v>
      </c>
      <c r="AX82" s="42" t="s">
        <v>142</v>
      </c>
      <c r="AY82" s="42">
        <v>1</v>
      </c>
      <c r="AZ82" s="42">
        <v>19.5</v>
      </c>
      <c r="BA82" s="42">
        <v>19.5</v>
      </c>
      <c r="BB82" s="41" t="s">
        <v>15</v>
      </c>
      <c r="BC82" s="40" t="s">
        <v>15</v>
      </c>
      <c r="BD82" s="40" t="s">
        <v>15</v>
      </c>
      <c r="BE82" s="4"/>
      <c r="BF82" s="4"/>
    </row>
    <row r="83" spans="1:58" ht="15.75" x14ac:dyDescent="0.25">
      <c r="A83" s="19"/>
      <c r="B83" s="19"/>
      <c r="C83" s="13">
        <v>45506</v>
      </c>
      <c r="D83" s="9" t="s">
        <v>5</v>
      </c>
      <c r="E83" s="9">
        <v>4005511412</v>
      </c>
      <c r="F83" s="9" t="e">
        <v>#N/A</v>
      </c>
      <c r="G83" s="8" t="s">
        <v>0</v>
      </c>
      <c r="H83" s="9" t="s">
        <v>29</v>
      </c>
      <c r="I83" s="9" t="s">
        <v>503</v>
      </c>
      <c r="J83" s="9" t="s">
        <v>502</v>
      </c>
      <c r="K83" s="9" t="s">
        <v>3</v>
      </c>
      <c r="L83" s="14"/>
      <c r="M83" s="12">
        <v>0.34400462962962963</v>
      </c>
      <c r="N83" s="11">
        <v>0.34722222222222221</v>
      </c>
      <c r="O83" s="3" t="str">
        <f t="shared" si="8"/>
        <v>-</v>
      </c>
      <c r="P83" s="10">
        <v>0.39583333333333331</v>
      </c>
      <c r="Q83" s="2">
        <f t="shared" si="9"/>
        <v>5.1828703703703682E-2</v>
      </c>
      <c r="R83" s="1" t="str">
        <f t="shared" si="10"/>
        <v>Yes</v>
      </c>
      <c r="S83" s="9" t="s">
        <v>2</v>
      </c>
      <c r="T83" s="8" t="s">
        <v>0</v>
      </c>
      <c r="U83" s="8" t="s">
        <v>0</v>
      </c>
      <c r="V83" s="8" t="s">
        <v>0</v>
      </c>
      <c r="W83" s="12">
        <v>0.4375</v>
      </c>
      <c r="X83" s="7">
        <f t="shared" si="11"/>
        <v>4.1666666666666685E-2</v>
      </c>
      <c r="Y83" s="1" t="str">
        <f t="shared" si="12"/>
        <v>-</v>
      </c>
      <c r="Z83" s="77">
        <f t="shared" si="13"/>
        <v>9.3495370370370368E-2</v>
      </c>
      <c r="AA83" s="14" t="s">
        <v>0</v>
      </c>
      <c r="AB83" s="14" t="s">
        <v>6</v>
      </c>
      <c r="AC83" s="1" t="str">
        <f>IF(COUNTIFS(I$2:I83, I83, C$2:C83, "&gt;" &amp; EDATE(C83, -1), C$2:C83, "&lt;=" &amp; C83) &gt; 1, "Yes", "-")</f>
        <v>-</v>
      </c>
      <c r="AD83" s="3">
        <f>IF(AC83="Yes", COUNTIFS(I$2:I83, I83, C$2:C83, "&gt;" &amp; EDATE(C83, -1), C$2:C83, "&lt;=" &amp; C83) - 1, 0)</f>
        <v>0</v>
      </c>
      <c r="AE83" s="3" t="str" cm="1">
        <f t="array" ref="AE83">IF(AC83="Yes", IFERROR(LOOKUP(2, 1/(I$2:I82=I83), E$2:E82), "wrong"), "")</f>
        <v/>
      </c>
      <c r="AF83" s="17" t="s">
        <v>116</v>
      </c>
      <c r="AG83" s="17" t="s">
        <v>137</v>
      </c>
      <c r="AH83" s="17" t="s">
        <v>501</v>
      </c>
      <c r="AI83" s="29"/>
      <c r="AJ83" s="29"/>
      <c r="AK83" s="28"/>
      <c r="AL83" s="17"/>
      <c r="AM83" s="17"/>
      <c r="AN83" s="17"/>
      <c r="AO83" s="17"/>
      <c r="AP83" s="17"/>
      <c r="AQ83" s="17"/>
      <c r="AR83" s="4">
        <v>210132595</v>
      </c>
      <c r="AS83" s="44">
        <v>45506</v>
      </c>
      <c r="AT83" s="43">
        <v>60596210</v>
      </c>
      <c r="AU83" s="43">
        <v>8518934</v>
      </c>
      <c r="AV83" s="42">
        <v>200494</v>
      </c>
      <c r="AW83" s="42" t="s">
        <v>148</v>
      </c>
      <c r="AX83" s="42" t="s">
        <v>142</v>
      </c>
      <c r="AY83" s="42">
        <v>3</v>
      </c>
      <c r="AZ83" s="42">
        <v>1.9</v>
      </c>
      <c r="BA83" s="42">
        <v>5.7</v>
      </c>
      <c r="BB83" s="41" t="s">
        <v>15</v>
      </c>
      <c r="BC83" s="40" t="s">
        <v>15</v>
      </c>
      <c r="BD83" s="40" t="s">
        <v>15</v>
      </c>
      <c r="BE83" s="4"/>
      <c r="BF83" s="4"/>
    </row>
    <row r="84" spans="1:58" ht="15.75" x14ac:dyDescent="0.25">
      <c r="A84" s="19"/>
      <c r="B84" s="19"/>
      <c r="C84" s="13">
        <v>45506</v>
      </c>
      <c r="D84" s="9" t="s">
        <v>5</v>
      </c>
      <c r="E84" s="9">
        <v>4005511567</v>
      </c>
      <c r="F84" s="9">
        <v>502500150</v>
      </c>
      <c r="G84" s="8" t="s">
        <v>0</v>
      </c>
      <c r="H84" s="9" t="s">
        <v>4</v>
      </c>
      <c r="I84" s="9" t="s">
        <v>130</v>
      </c>
      <c r="J84" s="9" t="s">
        <v>500</v>
      </c>
      <c r="K84" s="9" t="s">
        <v>3</v>
      </c>
      <c r="L84" s="14"/>
      <c r="M84" s="12">
        <v>0.54162037037037036</v>
      </c>
      <c r="N84" s="11">
        <v>0.54513888888888884</v>
      </c>
      <c r="O84" s="3" t="str">
        <f t="shared" si="8"/>
        <v>-</v>
      </c>
      <c r="P84" s="10">
        <v>0</v>
      </c>
      <c r="Q84" s="2">
        <f t="shared" si="9"/>
        <v>0.45837962962962964</v>
      </c>
      <c r="R84" s="1" t="str">
        <f t="shared" si="10"/>
        <v>Yes</v>
      </c>
      <c r="S84" s="9" t="s">
        <v>2</v>
      </c>
      <c r="T84" s="8" t="s">
        <v>0</v>
      </c>
      <c r="U84" s="8" t="s">
        <v>0</v>
      </c>
      <c r="V84" s="8" t="s">
        <v>0</v>
      </c>
      <c r="W84" s="12">
        <v>0.32291666666666669</v>
      </c>
      <c r="X84" s="7">
        <f t="shared" si="11"/>
        <v>0.32291666666666669</v>
      </c>
      <c r="Y84" s="1" t="str">
        <f t="shared" si="12"/>
        <v>Yes</v>
      </c>
      <c r="Z84" s="77">
        <f t="shared" si="13"/>
        <v>0.78129629629629638</v>
      </c>
      <c r="AA84" s="17" t="s">
        <v>0</v>
      </c>
      <c r="AB84" s="14" t="s">
        <v>6</v>
      </c>
      <c r="AC84" s="1" t="str">
        <f>IF(COUNTIFS(I$2:I84, I84, C$2:C84, "&gt;" &amp; EDATE(C84, -1), C$2:C84, "&lt;=" &amp; C84) &gt; 1, "Yes", "-")</f>
        <v>-</v>
      </c>
      <c r="AD84" s="3">
        <f>IF(AC84="Yes", COUNTIFS(I$2:I84, I84, C$2:C84, "&gt;" &amp; EDATE(C84, -1), C$2:C84, "&lt;=" &amp; C84) - 1, 0)</f>
        <v>0</v>
      </c>
      <c r="AE84" s="3" t="str" cm="1">
        <f t="array" ref="AE84">IF(AC84="Yes", IFERROR(LOOKUP(2, 1/(I$2:I83=I84), E$2:E83), "wrong"), "")</f>
        <v/>
      </c>
      <c r="AF84" s="17" t="s">
        <v>116</v>
      </c>
      <c r="AG84" s="17" t="s">
        <v>129</v>
      </c>
      <c r="AH84" s="17" t="s">
        <v>499</v>
      </c>
      <c r="AI84" s="29"/>
      <c r="AJ84" s="29"/>
      <c r="AK84" s="28"/>
      <c r="AL84" s="17"/>
      <c r="AM84" s="17"/>
      <c r="AN84" s="17"/>
      <c r="AO84" s="17"/>
      <c r="AP84" s="17"/>
      <c r="AQ84" s="17"/>
      <c r="AR84" s="4">
        <v>210132596</v>
      </c>
      <c r="AS84" s="44">
        <v>45506</v>
      </c>
      <c r="AT84" s="43">
        <v>60596210</v>
      </c>
      <c r="AU84" s="43">
        <v>8518934</v>
      </c>
      <c r="AV84" s="42">
        <v>102465</v>
      </c>
      <c r="AW84" s="42" t="s">
        <v>498</v>
      </c>
      <c r="AX84" s="42" t="s">
        <v>142</v>
      </c>
      <c r="AY84" s="42">
        <v>5</v>
      </c>
      <c r="AZ84" s="42">
        <v>0.75</v>
      </c>
      <c r="BA84" s="42">
        <v>3.75</v>
      </c>
      <c r="BB84" s="41" t="s">
        <v>15</v>
      </c>
      <c r="BC84" s="40" t="s">
        <v>15</v>
      </c>
      <c r="BD84" s="40" t="s">
        <v>15</v>
      </c>
      <c r="BE84" s="4"/>
      <c r="BF84" s="4"/>
    </row>
    <row r="85" spans="1:58" ht="15.75" hidden="1" x14ac:dyDescent="0.25">
      <c r="A85" s="19"/>
      <c r="B85" s="19"/>
      <c r="C85" s="13">
        <v>45506</v>
      </c>
      <c r="D85" s="9" t="s">
        <v>5</v>
      </c>
      <c r="E85" s="9">
        <v>4005511600</v>
      </c>
      <c r="F85" s="9" t="s">
        <v>15</v>
      </c>
      <c r="G85" s="8" t="s">
        <v>0</v>
      </c>
      <c r="H85" s="9" t="s">
        <v>45</v>
      </c>
      <c r="I85" s="9" t="s">
        <v>182</v>
      </c>
      <c r="J85" s="9" t="s">
        <v>216</v>
      </c>
      <c r="K85" s="9">
        <v>8531016</v>
      </c>
      <c r="L85" s="14"/>
      <c r="M85" s="12">
        <v>0.58381944444444445</v>
      </c>
      <c r="N85" s="11">
        <v>0.58680555555555558</v>
      </c>
      <c r="O85" s="3" t="str">
        <f t="shared" si="8"/>
        <v>-</v>
      </c>
      <c r="P85" s="10" t="s">
        <v>0</v>
      </c>
      <c r="Q85" s="2" t="str">
        <f t="shared" si="9"/>
        <v>Invalid Calculation</v>
      </c>
      <c r="R85" s="1" t="str">
        <f t="shared" si="10"/>
        <v>Invalid Calculation</v>
      </c>
      <c r="S85" s="9" t="s">
        <v>115</v>
      </c>
      <c r="T85" s="9" t="s">
        <v>166</v>
      </c>
      <c r="U85" s="8" t="s">
        <v>0</v>
      </c>
      <c r="V85" s="8" t="s">
        <v>0</v>
      </c>
      <c r="W85" s="8" t="s">
        <v>0</v>
      </c>
      <c r="X85" s="7" t="str">
        <f t="shared" si="11"/>
        <v>Invalid Calculation</v>
      </c>
      <c r="Y85" s="1" t="str">
        <f t="shared" si="12"/>
        <v>Invalid Calculation</v>
      </c>
      <c r="Z85" s="6" t="str">
        <f t="shared" si="13"/>
        <v>Invalid Calculation</v>
      </c>
      <c r="AA85" s="17" t="s">
        <v>0</v>
      </c>
      <c r="AB85" s="14" t="s">
        <v>6</v>
      </c>
      <c r="AC85" s="1" t="str">
        <f>IF(COUNTIFS(I$2:I85, I85, C$2:C85, "&gt;" &amp; EDATE(C85, -1), C$2:C85, "&lt;=" &amp; C85) &gt; 1, "Yes", "-")</f>
        <v>-</v>
      </c>
      <c r="AD85" s="3">
        <f>IF(AC85="Yes", COUNTIFS(I$2:I85, I85, C$2:C85, "&gt;" &amp; EDATE(C85, -1), C$2:C85, "&lt;=" &amp; C85) - 1, 0)</f>
        <v>0</v>
      </c>
      <c r="AE85" s="3" t="str" cm="1">
        <f t="array" ref="AE85">IF(AC85="Yes", IFERROR(LOOKUP(2, 1/(I$2:I84=I85), E$2:E84), "wrong"), "")</f>
        <v/>
      </c>
      <c r="AF85" s="17" t="s">
        <v>0</v>
      </c>
      <c r="AG85" s="17" t="s">
        <v>0</v>
      </c>
      <c r="AH85" s="17" t="s">
        <v>0</v>
      </c>
      <c r="AI85" s="29"/>
      <c r="AJ85" s="29"/>
      <c r="AK85" s="28"/>
      <c r="AL85" s="17"/>
      <c r="AM85" s="17"/>
      <c r="AN85" s="17"/>
      <c r="AO85" s="17"/>
      <c r="AP85" s="17"/>
      <c r="AQ85" s="17"/>
      <c r="AR85" s="4">
        <v>210132598</v>
      </c>
      <c r="AS85" s="44">
        <v>45506</v>
      </c>
      <c r="AT85" s="43">
        <v>60596210</v>
      </c>
      <c r="AU85" s="43">
        <v>8518934</v>
      </c>
      <c r="AV85" s="42">
        <v>101750</v>
      </c>
      <c r="AW85" s="42" t="s">
        <v>497</v>
      </c>
      <c r="AX85" s="42" t="s">
        <v>142</v>
      </c>
      <c r="AY85" s="42">
        <v>14</v>
      </c>
      <c r="AZ85" s="42">
        <v>1</v>
      </c>
      <c r="BA85" s="42">
        <v>14</v>
      </c>
      <c r="BB85" s="41" t="s">
        <v>15</v>
      </c>
      <c r="BC85" s="40" t="s">
        <v>15</v>
      </c>
      <c r="BD85" s="40" t="s">
        <v>15</v>
      </c>
      <c r="BE85" s="4"/>
      <c r="BF85" s="4"/>
    </row>
    <row r="86" spans="1:58" ht="15.75" x14ac:dyDescent="0.25">
      <c r="A86" s="19"/>
      <c r="B86" s="19"/>
      <c r="C86" s="13">
        <v>45506</v>
      </c>
      <c r="D86" s="9" t="s">
        <v>5</v>
      </c>
      <c r="E86" s="9">
        <v>4005511745</v>
      </c>
      <c r="F86" s="9">
        <v>555917119</v>
      </c>
      <c r="G86" s="8" t="s">
        <v>0</v>
      </c>
      <c r="H86" s="9" t="s">
        <v>4</v>
      </c>
      <c r="I86" s="9" t="s">
        <v>130</v>
      </c>
      <c r="J86" s="9" t="s">
        <v>496</v>
      </c>
      <c r="K86" s="9">
        <v>8337483</v>
      </c>
      <c r="L86" s="14"/>
      <c r="M86" s="12">
        <v>0.70937499999999998</v>
      </c>
      <c r="N86" s="11">
        <v>0.71250000000000002</v>
      </c>
      <c r="O86" s="3" t="str">
        <f t="shared" si="8"/>
        <v>-</v>
      </c>
      <c r="P86" s="10">
        <v>0.72222222222222221</v>
      </c>
      <c r="Q86" s="2">
        <f t="shared" si="9"/>
        <v>1.2847222222222232E-2</v>
      </c>
      <c r="R86" s="1" t="str">
        <f t="shared" si="10"/>
        <v>-</v>
      </c>
      <c r="S86" s="9" t="s">
        <v>2</v>
      </c>
      <c r="T86" s="8" t="s">
        <v>0</v>
      </c>
      <c r="U86" s="8" t="s">
        <v>0</v>
      </c>
      <c r="V86" s="8" t="s">
        <v>0</v>
      </c>
      <c r="W86" s="12">
        <v>0.88888888888888884</v>
      </c>
      <c r="X86" s="7">
        <f t="shared" si="11"/>
        <v>0.16666666666666663</v>
      </c>
      <c r="Y86" s="1" t="str">
        <f t="shared" si="12"/>
        <v>Yes</v>
      </c>
      <c r="Z86" s="77">
        <f t="shared" si="13"/>
        <v>0.17951388888888886</v>
      </c>
      <c r="AA86" s="17" t="s">
        <v>0</v>
      </c>
      <c r="AB86" s="14" t="s">
        <v>6</v>
      </c>
      <c r="AC86" s="1" t="str">
        <f>IF(COUNTIFS(I$2:I86, I86, C$2:C86, "&gt;" &amp; EDATE(C86, -1), C$2:C86, "&lt;=" &amp; C86) &gt; 1, "Yes", "-")</f>
        <v>Yes</v>
      </c>
      <c r="AD86" s="3">
        <f>IF(AC86="Yes", COUNTIFS(I$2:I86, I86, C$2:C86, "&gt;" &amp; EDATE(C86, -1), C$2:C86, "&lt;=" &amp; C86) - 1, 0)</f>
        <v>1</v>
      </c>
      <c r="AE86" s="3" cm="1">
        <f t="array" ref="AE86">IF(AC86="Yes", IFERROR(LOOKUP(2, 1/(I$2:I85=I86), E$2:E85), "wrong"), "")</f>
        <v>4005511567</v>
      </c>
      <c r="AF86" s="14" t="s">
        <v>208</v>
      </c>
      <c r="AG86" s="17" t="s">
        <v>158</v>
      </c>
      <c r="AH86" s="17" t="s">
        <v>158</v>
      </c>
      <c r="AI86" s="29"/>
      <c r="AJ86" s="29"/>
      <c r="AK86" s="28"/>
      <c r="AL86" s="17"/>
      <c r="AM86" s="17"/>
      <c r="AN86" s="17"/>
      <c r="AO86" s="17"/>
      <c r="AP86" s="17"/>
      <c r="AQ86" s="17"/>
      <c r="AR86" s="4">
        <v>210132600</v>
      </c>
      <c r="AS86" s="44">
        <v>45506</v>
      </c>
      <c r="AT86" s="43">
        <v>60596210</v>
      </c>
      <c r="AU86" s="43">
        <v>8518934</v>
      </c>
      <c r="AV86" s="42">
        <v>100202</v>
      </c>
      <c r="AW86" s="42" t="s">
        <v>495</v>
      </c>
      <c r="AX86" s="42" t="s">
        <v>149</v>
      </c>
      <c r="AY86" s="42">
        <v>0.1</v>
      </c>
      <c r="AZ86" s="42">
        <v>135</v>
      </c>
      <c r="BA86" s="42">
        <v>13.5</v>
      </c>
      <c r="BB86" s="41" t="s">
        <v>15</v>
      </c>
      <c r="BC86" s="40" t="s">
        <v>15</v>
      </c>
      <c r="BD86" s="40" t="s">
        <v>15</v>
      </c>
      <c r="BE86" s="4"/>
      <c r="BF86" s="4"/>
    </row>
    <row r="87" spans="1:58" ht="15.75" x14ac:dyDescent="0.25">
      <c r="A87" s="19"/>
      <c r="B87" s="19"/>
      <c r="C87" s="13">
        <v>45506</v>
      </c>
      <c r="D87" s="9" t="s">
        <v>5</v>
      </c>
      <c r="E87" s="9">
        <v>4005511585</v>
      </c>
      <c r="F87" s="9" t="s">
        <v>15</v>
      </c>
      <c r="G87" s="8" t="s">
        <v>0</v>
      </c>
      <c r="H87" s="9" t="s">
        <v>45</v>
      </c>
      <c r="I87" s="9" t="s">
        <v>52</v>
      </c>
      <c r="J87" s="9" t="s">
        <v>494</v>
      </c>
      <c r="K87" s="9">
        <v>8531016</v>
      </c>
      <c r="L87" s="14"/>
      <c r="M87" s="12">
        <v>0.77203703703703708</v>
      </c>
      <c r="N87" s="11">
        <v>0.77500000000000002</v>
      </c>
      <c r="O87" s="3" t="str">
        <f t="shared" si="8"/>
        <v>-</v>
      </c>
      <c r="P87" s="10">
        <v>0.79166666666666663</v>
      </c>
      <c r="Q87" s="2">
        <f t="shared" si="9"/>
        <v>1.9629629629629552E-2</v>
      </c>
      <c r="R87" s="1" t="str">
        <f t="shared" si="10"/>
        <v>-</v>
      </c>
      <c r="S87" s="9" t="s">
        <v>2</v>
      </c>
      <c r="T87" s="8" t="s">
        <v>0</v>
      </c>
      <c r="U87" s="8" t="s">
        <v>0</v>
      </c>
      <c r="V87" s="8" t="s">
        <v>0</v>
      </c>
      <c r="W87" s="12">
        <v>0.33854166666666669</v>
      </c>
      <c r="X87" s="7">
        <f t="shared" si="11"/>
        <v>0.546875</v>
      </c>
      <c r="Y87" s="1" t="str">
        <f t="shared" si="12"/>
        <v>Yes</v>
      </c>
      <c r="Z87" s="77">
        <f t="shared" si="13"/>
        <v>0.56650462962962966</v>
      </c>
      <c r="AA87" s="4" t="s">
        <v>0</v>
      </c>
      <c r="AB87" s="14" t="s">
        <v>6</v>
      </c>
      <c r="AC87" s="1" t="str">
        <f>IF(COUNTIFS(I$2:I87, I87, C$2:C87, "&gt;" &amp; EDATE(C87, -1), C$2:C87, "&lt;=" &amp; C87) &gt; 1, "Yes", "-")</f>
        <v>Yes</v>
      </c>
      <c r="AD87" s="3">
        <f>IF(AC87="Yes", COUNTIFS(I$2:I87, I87, C$2:C87, "&gt;" &amp; EDATE(C87, -1), C$2:C87, "&lt;=" &amp; C87) - 1, 0)</f>
        <v>2</v>
      </c>
      <c r="AE87" s="3" cm="1">
        <f t="array" ref="AE87">IF(AC87="Yes", IFERROR(LOOKUP(2, 1/(I$2:I86=I87), E$2:E86), "wrong"), "")</f>
        <v>4005510169</v>
      </c>
      <c r="AF87" s="14" t="s">
        <v>0</v>
      </c>
      <c r="AG87" s="17" t="s">
        <v>0</v>
      </c>
      <c r="AH87" s="14" t="s">
        <v>0</v>
      </c>
      <c r="AI87" s="29"/>
      <c r="AJ87" s="29"/>
      <c r="AK87" s="28"/>
      <c r="AL87" s="17"/>
      <c r="AM87" s="17"/>
      <c r="AN87" s="17"/>
      <c r="AO87" s="17"/>
      <c r="AP87" s="17"/>
      <c r="AQ87" s="17"/>
      <c r="AR87" s="4">
        <v>210132688</v>
      </c>
      <c r="AS87" s="44">
        <v>45506</v>
      </c>
      <c r="AT87" s="43">
        <v>60596210</v>
      </c>
      <c r="AU87" s="43">
        <v>8518934</v>
      </c>
      <c r="AV87" s="42" t="s">
        <v>152</v>
      </c>
      <c r="AW87" s="42" t="s">
        <v>193</v>
      </c>
      <c r="AX87" s="42" t="s">
        <v>142</v>
      </c>
      <c r="AY87" s="42">
        <v>1</v>
      </c>
      <c r="AZ87" s="42">
        <v>20</v>
      </c>
      <c r="BA87" s="42">
        <v>20</v>
      </c>
      <c r="BB87" s="41" t="s">
        <v>15</v>
      </c>
      <c r="BC87" s="40" t="s">
        <v>15</v>
      </c>
      <c r="BD87" s="40" t="s">
        <v>15</v>
      </c>
      <c r="BE87" s="4"/>
      <c r="BF87" s="4"/>
    </row>
    <row r="88" spans="1:58" ht="15.75" hidden="1" x14ac:dyDescent="0.25">
      <c r="A88" s="19"/>
      <c r="B88" s="19"/>
      <c r="C88" s="13">
        <v>45506</v>
      </c>
      <c r="D88" s="9" t="s">
        <v>5</v>
      </c>
      <c r="E88" s="9">
        <v>4005511823</v>
      </c>
      <c r="F88" s="9" t="s">
        <v>15</v>
      </c>
      <c r="G88" s="8" t="s">
        <v>0</v>
      </c>
      <c r="H88" s="9" t="s">
        <v>45</v>
      </c>
      <c r="I88" s="9" t="s">
        <v>93</v>
      </c>
      <c r="J88" s="9" t="s">
        <v>493</v>
      </c>
      <c r="K88" s="9" t="s">
        <v>103</v>
      </c>
      <c r="L88" s="14"/>
      <c r="M88" s="12">
        <v>0.88719907407407406</v>
      </c>
      <c r="N88" s="11">
        <v>0.89027777777777772</v>
      </c>
      <c r="O88" s="3" t="str">
        <f t="shared" si="8"/>
        <v>-</v>
      </c>
      <c r="P88" s="10" t="s">
        <v>0</v>
      </c>
      <c r="Q88" s="2" t="str">
        <f t="shared" si="9"/>
        <v>Invalid Calculation</v>
      </c>
      <c r="R88" s="1" t="str">
        <f t="shared" si="10"/>
        <v>Invalid Calculation</v>
      </c>
      <c r="S88" s="9" t="s">
        <v>115</v>
      </c>
      <c r="T88" s="9" t="s">
        <v>122</v>
      </c>
      <c r="U88" s="13">
        <v>45507</v>
      </c>
      <c r="V88" s="11">
        <v>0.89583333333333337</v>
      </c>
      <c r="W88" s="11">
        <v>0.99305555555555558</v>
      </c>
      <c r="X88" s="7" t="str">
        <f t="shared" si="11"/>
        <v>Invalid Calculation</v>
      </c>
      <c r="Y88" s="1" t="str">
        <f t="shared" si="12"/>
        <v>Invalid Calculation</v>
      </c>
      <c r="Z88" s="6">
        <f t="shared" si="13"/>
        <v>0.10585648148148152</v>
      </c>
      <c r="AA88" s="4" t="s">
        <v>0</v>
      </c>
      <c r="AB88" s="14" t="s">
        <v>6</v>
      </c>
      <c r="AC88" s="1" t="str">
        <f>IF(COUNTIFS(I$2:I88, I88, C$2:C88, "&gt;" &amp; EDATE(C88, -1), C$2:C88, "&lt;=" &amp; C88) &gt; 1, "Yes", "-")</f>
        <v>-</v>
      </c>
      <c r="AD88" s="3">
        <f>IF(AC88="Yes", COUNTIFS(I$2:I88, I88, C$2:C88, "&gt;" &amp; EDATE(C88, -1), C$2:C88, "&lt;=" &amp; C88) - 1, 0)</f>
        <v>0</v>
      </c>
      <c r="AE88" s="3" t="str" cm="1">
        <f t="array" ref="AE88">IF(AC88="Yes", IFERROR(LOOKUP(2, 1/(I$2:I87=I88), E$2:E87), "wrong"), "")</f>
        <v/>
      </c>
      <c r="AF88" s="14" t="s">
        <v>0</v>
      </c>
      <c r="AG88" s="17" t="s">
        <v>0</v>
      </c>
      <c r="AH88" s="17" t="s">
        <v>0</v>
      </c>
      <c r="AI88" s="29"/>
      <c r="AJ88" s="29"/>
      <c r="AK88" s="28"/>
      <c r="AL88" s="17"/>
      <c r="AM88" s="17"/>
      <c r="AN88" s="17"/>
      <c r="AO88" s="17"/>
      <c r="AP88" s="17"/>
      <c r="AQ88" s="17"/>
      <c r="AR88" s="4">
        <v>210132689</v>
      </c>
      <c r="AS88" s="44">
        <v>45506</v>
      </c>
      <c r="AT88" s="43">
        <v>60596210</v>
      </c>
      <c r="AU88" s="43">
        <v>8518934</v>
      </c>
      <c r="AV88" s="42">
        <v>101193</v>
      </c>
      <c r="AW88" s="42" t="s">
        <v>151</v>
      </c>
      <c r="AX88" s="42" t="s">
        <v>149</v>
      </c>
      <c r="AY88" s="42">
        <v>1</v>
      </c>
      <c r="AZ88" s="42">
        <v>180</v>
      </c>
      <c r="BA88" s="42">
        <v>180</v>
      </c>
      <c r="BB88" s="41" t="s">
        <v>15</v>
      </c>
      <c r="BC88" s="40" t="s">
        <v>15</v>
      </c>
      <c r="BD88" s="40" t="s">
        <v>15</v>
      </c>
      <c r="BE88" s="4"/>
      <c r="BF88" s="4"/>
    </row>
    <row r="89" spans="1:58" ht="15.75" x14ac:dyDescent="0.25">
      <c r="A89" s="19"/>
      <c r="B89" s="19"/>
      <c r="C89" s="13">
        <v>45507</v>
      </c>
      <c r="D89" s="9" t="s">
        <v>5</v>
      </c>
      <c r="E89" s="9">
        <v>4005511864</v>
      </c>
      <c r="F89" s="9">
        <v>503493109</v>
      </c>
      <c r="G89" s="8" t="s">
        <v>0</v>
      </c>
      <c r="H89" s="9" t="s">
        <v>45</v>
      </c>
      <c r="I89" s="9" t="s">
        <v>66</v>
      </c>
      <c r="J89" s="9" t="s">
        <v>109</v>
      </c>
      <c r="K89" s="9" t="s">
        <v>103</v>
      </c>
      <c r="L89" s="14"/>
      <c r="M89" s="12">
        <v>0.2986111111111111</v>
      </c>
      <c r="N89" s="11">
        <v>0.30208333333333331</v>
      </c>
      <c r="O89" s="3" t="str">
        <f t="shared" si="8"/>
        <v>-</v>
      </c>
      <c r="P89" s="10">
        <v>0.3125</v>
      </c>
      <c r="Q89" s="2">
        <f t="shared" si="9"/>
        <v>1.3888888888888895E-2</v>
      </c>
      <c r="R89" s="1" t="str">
        <f t="shared" si="10"/>
        <v>-</v>
      </c>
      <c r="S89" s="9" t="s">
        <v>2</v>
      </c>
      <c r="T89" s="8" t="s">
        <v>0</v>
      </c>
      <c r="U89" s="8" t="s">
        <v>0</v>
      </c>
      <c r="V89" s="8" t="s">
        <v>0</v>
      </c>
      <c r="W89" s="12">
        <v>0.34479166666666666</v>
      </c>
      <c r="X89" s="7">
        <f t="shared" si="11"/>
        <v>3.2291666666666663E-2</v>
      </c>
      <c r="Y89" s="1" t="str">
        <f t="shared" si="12"/>
        <v>-</v>
      </c>
      <c r="Z89" s="77">
        <f t="shared" si="13"/>
        <v>4.6180555555555558E-2</v>
      </c>
      <c r="AA89" s="4" t="s">
        <v>0</v>
      </c>
      <c r="AB89" s="14" t="s">
        <v>6</v>
      </c>
      <c r="AC89" s="1" t="str">
        <f>IF(COUNTIFS(I$2:I89, I89, C$2:C89, "&gt;" &amp; EDATE(C89, -1), C$2:C89, "&lt;=" &amp; C89) &gt; 1, "Yes", "-")</f>
        <v>Yes</v>
      </c>
      <c r="AD89" s="3">
        <f>IF(AC89="Yes", COUNTIFS(I$2:I89, I89, C$2:C89, "&gt;" &amp; EDATE(C89, -1), C$2:C89, "&lt;=" &amp; C89) - 1, 0)</f>
        <v>1</v>
      </c>
      <c r="AE89" s="3" cm="1">
        <f t="array" ref="AE89">IF(AC89="Yes", IFERROR(LOOKUP(2, 1/(I$2:I88=I89), E$2:E88), "wrong"), "")</f>
        <v>4005511364</v>
      </c>
      <c r="AF89" s="17" t="s">
        <v>0</v>
      </c>
      <c r="AG89" s="17" t="s">
        <v>492</v>
      </c>
      <c r="AH89" s="17">
        <v>1893847505</v>
      </c>
      <c r="AI89" s="29"/>
      <c r="AJ89" s="29"/>
      <c r="AK89" s="28"/>
      <c r="AL89" s="17"/>
      <c r="AM89" s="17"/>
      <c r="AN89" s="17"/>
      <c r="AO89" s="17"/>
      <c r="AP89" s="17"/>
      <c r="AQ89" s="17"/>
      <c r="AR89" s="4">
        <v>210132690</v>
      </c>
      <c r="AS89" s="44">
        <v>45506</v>
      </c>
      <c r="AT89" s="43">
        <v>60596210</v>
      </c>
      <c r="AU89" s="43">
        <v>8518934</v>
      </c>
      <c r="AV89" s="42">
        <v>101195</v>
      </c>
      <c r="AW89" s="42" t="s">
        <v>491</v>
      </c>
      <c r="AX89" s="42" t="s">
        <v>149</v>
      </c>
      <c r="AY89" s="42">
        <v>1</v>
      </c>
      <c r="AZ89" s="42">
        <v>242.39</v>
      </c>
      <c r="BA89" s="42">
        <v>242.39</v>
      </c>
      <c r="BB89" s="41" t="s">
        <v>15</v>
      </c>
      <c r="BC89" s="40" t="s">
        <v>15</v>
      </c>
      <c r="BD89" s="40" t="s">
        <v>15</v>
      </c>
      <c r="BE89" s="4"/>
      <c r="BF89" s="4"/>
    </row>
    <row r="90" spans="1:58" ht="15.75" x14ac:dyDescent="0.25">
      <c r="A90" s="19"/>
      <c r="B90" s="19"/>
      <c r="C90" s="13">
        <v>45507</v>
      </c>
      <c r="D90" s="9" t="s">
        <v>5</v>
      </c>
      <c r="E90" s="9">
        <v>4005511865</v>
      </c>
      <c r="F90" s="9">
        <v>502334174</v>
      </c>
      <c r="G90" s="8" t="s">
        <v>0</v>
      </c>
      <c r="H90" s="9" t="s">
        <v>4</v>
      </c>
      <c r="I90" s="9" t="s">
        <v>114</v>
      </c>
      <c r="J90" s="9" t="s">
        <v>107</v>
      </c>
      <c r="K90" s="9" t="s">
        <v>490</v>
      </c>
      <c r="L90" s="14"/>
      <c r="M90" s="12">
        <v>0.30261574074074077</v>
      </c>
      <c r="N90" s="11">
        <v>0.30625000000000002</v>
      </c>
      <c r="O90" s="3" t="str">
        <f t="shared" si="8"/>
        <v>-</v>
      </c>
      <c r="P90" s="10">
        <v>0.33333333333333331</v>
      </c>
      <c r="Q90" s="2">
        <f t="shared" si="9"/>
        <v>3.0717592592592546E-2</v>
      </c>
      <c r="R90" s="1" t="str">
        <f t="shared" si="10"/>
        <v>-</v>
      </c>
      <c r="S90" s="9" t="s">
        <v>2</v>
      </c>
      <c r="T90" s="8" t="s">
        <v>0</v>
      </c>
      <c r="U90" s="8" t="s">
        <v>0</v>
      </c>
      <c r="V90" s="8" t="s">
        <v>0</v>
      </c>
      <c r="W90" s="12">
        <v>0.45833333333333331</v>
      </c>
      <c r="X90" s="7">
        <f t="shared" si="11"/>
        <v>0.125</v>
      </c>
      <c r="Y90" s="1" t="str">
        <f t="shared" si="12"/>
        <v>-</v>
      </c>
      <c r="Z90" s="77">
        <f t="shared" si="13"/>
        <v>0.15571759259259255</v>
      </c>
      <c r="AA90" s="4" t="s">
        <v>0</v>
      </c>
      <c r="AB90" s="14" t="s">
        <v>6</v>
      </c>
      <c r="AC90" s="1" t="str">
        <f>IF(COUNTIFS(I$2:I90, I90, C$2:C90, "&gt;" &amp; EDATE(C90, -1), C$2:C90, "&lt;=" &amp; C90) &gt; 1, "Yes", "-")</f>
        <v>-</v>
      </c>
      <c r="AD90" s="3">
        <f>IF(AC90="Yes", COUNTIFS(I$2:I90, I90, C$2:C90, "&gt;" &amp; EDATE(C90, -1), C$2:C90, "&lt;=" &amp; C90) - 1, 0)</f>
        <v>0</v>
      </c>
      <c r="AE90" s="3" t="str" cm="1">
        <f t="array" ref="AE90">IF(AC90="Yes", IFERROR(LOOKUP(2, 1/(I$2:I89=I90), E$2:E89), "wrong"), "")</f>
        <v/>
      </c>
      <c r="AF90" s="17">
        <v>3388218</v>
      </c>
      <c r="AG90" s="17" t="s">
        <v>121</v>
      </c>
      <c r="AH90" s="17" t="s">
        <v>120</v>
      </c>
      <c r="AI90" s="29"/>
      <c r="AJ90" s="29"/>
      <c r="AK90" s="28"/>
      <c r="AL90" s="17"/>
      <c r="AM90" s="17"/>
      <c r="AN90" s="17"/>
      <c r="AO90" s="17"/>
      <c r="AP90" s="17"/>
      <c r="AQ90" s="17"/>
      <c r="AR90" s="4">
        <v>210132692</v>
      </c>
      <c r="AS90" s="44">
        <v>45506</v>
      </c>
      <c r="AT90" s="43">
        <v>60596210</v>
      </c>
      <c r="AU90" s="43">
        <v>8518934</v>
      </c>
      <c r="AV90" s="42">
        <v>106319</v>
      </c>
      <c r="AW90" s="42" t="s">
        <v>462</v>
      </c>
      <c r="AX90" s="42" t="s">
        <v>142</v>
      </c>
      <c r="AY90" s="42">
        <v>3</v>
      </c>
      <c r="AZ90" s="42">
        <v>2.25</v>
      </c>
      <c r="BA90" s="42">
        <v>6.75</v>
      </c>
      <c r="BB90" s="41" t="s">
        <v>15</v>
      </c>
      <c r="BC90" s="40" t="s">
        <v>15</v>
      </c>
      <c r="BD90" s="40" t="s">
        <v>15</v>
      </c>
      <c r="BE90" s="4"/>
      <c r="BF90" s="4"/>
    </row>
    <row r="91" spans="1:58" ht="15.75" x14ac:dyDescent="0.25">
      <c r="A91" s="19"/>
      <c r="B91" s="19"/>
      <c r="C91" s="13">
        <v>45507</v>
      </c>
      <c r="D91" s="9" t="s">
        <v>5</v>
      </c>
      <c r="E91" s="9">
        <v>4005512543</v>
      </c>
      <c r="F91" s="9" t="e">
        <v>#N/A</v>
      </c>
      <c r="G91" s="8" t="s">
        <v>0</v>
      </c>
      <c r="H91" s="9" t="s">
        <v>29</v>
      </c>
      <c r="I91" s="9" t="s">
        <v>262</v>
      </c>
      <c r="J91" s="9" t="s">
        <v>489</v>
      </c>
      <c r="K91" s="9" t="s">
        <v>488</v>
      </c>
      <c r="L91" s="14"/>
      <c r="M91" s="12">
        <v>0.36388888888888887</v>
      </c>
      <c r="N91" s="11">
        <v>0.36736111111111114</v>
      </c>
      <c r="O91" s="3" t="str">
        <f t="shared" si="8"/>
        <v>-</v>
      </c>
      <c r="P91" s="10">
        <v>0.375</v>
      </c>
      <c r="Q91" s="2">
        <f t="shared" si="9"/>
        <v>1.1111111111111127E-2</v>
      </c>
      <c r="R91" s="1" t="str">
        <f t="shared" si="10"/>
        <v>-</v>
      </c>
      <c r="S91" s="9" t="s">
        <v>2</v>
      </c>
      <c r="T91" s="8" t="s">
        <v>0</v>
      </c>
      <c r="U91" s="8" t="s">
        <v>0</v>
      </c>
      <c r="V91" s="8" t="s">
        <v>0</v>
      </c>
      <c r="W91" s="12">
        <v>0.41666666666666669</v>
      </c>
      <c r="X91" s="7">
        <f t="shared" si="11"/>
        <v>4.1666666666666685E-2</v>
      </c>
      <c r="Y91" s="1" t="str">
        <f t="shared" si="12"/>
        <v>-</v>
      </c>
      <c r="Z91" s="77">
        <f t="shared" si="13"/>
        <v>5.2777777777777812E-2</v>
      </c>
      <c r="AA91" s="4" t="s">
        <v>0</v>
      </c>
      <c r="AB91" s="14" t="s">
        <v>6</v>
      </c>
      <c r="AC91" s="1" t="str">
        <f>IF(COUNTIFS(I$2:I91, I91, C$2:C91, "&gt;" &amp; EDATE(C91, -1), C$2:C91, "&lt;=" &amp; C91) &gt; 1, "Yes", "-")</f>
        <v>-</v>
      </c>
      <c r="AD91" s="3">
        <f>IF(AC91="Yes", COUNTIFS(I$2:I91, I91, C$2:C91, "&gt;" &amp; EDATE(C91, -1), C$2:C91, "&lt;=" &amp; C91) - 1, 0)</f>
        <v>0</v>
      </c>
      <c r="AE91" s="3" t="str" cm="1">
        <f t="array" ref="AE91">IF(AC91="Yes", IFERROR(LOOKUP(2, 1/(I$2:I90=I91), E$2:E90), "wrong"), "")</f>
        <v/>
      </c>
      <c r="AF91" s="14" t="s">
        <v>116</v>
      </c>
      <c r="AG91" s="17" t="s">
        <v>137</v>
      </c>
      <c r="AH91" s="17" t="s">
        <v>487</v>
      </c>
      <c r="AI91" s="29"/>
      <c r="AJ91" s="29"/>
      <c r="AK91" s="28"/>
      <c r="AL91" s="17"/>
      <c r="AM91" s="17"/>
      <c r="AN91" s="17"/>
      <c r="AO91" s="17"/>
      <c r="AP91" s="17"/>
      <c r="AQ91" s="17"/>
      <c r="AR91" s="4">
        <v>210132693</v>
      </c>
      <c r="AS91" s="44">
        <v>45506</v>
      </c>
      <c r="AT91" s="43">
        <v>60596210</v>
      </c>
      <c r="AU91" s="43">
        <v>8518934</v>
      </c>
      <c r="AV91" s="42">
        <v>100817</v>
      </c>
      <c r="AW91" s="42" t="s">
        <v>180</v>
      </c>
      <c r="AX91" s="42" t="s">
        <v>142</v>
      </c>
      <c r="AY91" s="42">
        <v>1</v>
      </c>
      <c r="AZ91" s="42">
        <v>2.25</v>
      </c>
      <c r="BA91" s="42">
        <v>2.25</v>
      </c>
      <c r="BB91" s="41" t="s">
        <v>15</v>
      </c>
      <c r="BC91" s="40" t="s">
        <v>15</v>
      </c>
      <c r="BD91" s="40" t="s">
        <v>15</v>
      </c>
      <c r="BE91" s="4"/>
      <c r="BF91" s="4"/>
    </row>
    <row r="92" spans="1:58" ht="15.75" x14ac:dyDescent="0.25">
      <c r="A92" s="19"/>
      <c r="B92" s="19"/>
      <c r="C92" s="13">
        <v>45507</v>
      </c>
      <c r="D92" s="9" t="s">
        <v>5</v>
      </c>
      <c r="E92" s="9">
        <v>4005512544</v>
      </c>
      <c r="F92" s="9">
        <v>539024528</v>
      </c>
      <c r="G92" s="8" t="s">
        <v>0</v>
      </c>
      <c r="H92" s="9" t="s">
        <v>75</v>
      </c>
      <c r="I92" s="9" t="s">
        <v>214</v>
      </c>
      <c r="J92" s="9" t="s">
        <v>486</v>
      </c>
      <c r="K92" s="9" t="s">
        <v>437</v>
      </c>
      <c r="L92" s="14"/>
      <c r="M92" s="12">
        <v>0.36505787037037035</v>
      </c>
      <c r="N92" s="11">
        <v>0.36805555555555558</v>
      </c>
      <c r="O92" s="3" t="str">
        <f t="shared" si="8"/>
        <v>-</v>
      </c>
      <c r="P92" s="10">
        <v>0.66666666666666663</v>
      </c>
      <c r="Q92" s="2">
        <f t="shared" si="9"/>
        <v>0.30160879629629628</v>
      </c>
      <c r="R92" s="1" t="str">
        <f t="shared" si="10"/>
        <v>Yes</v>
      </c>
      <c r="S92" s="9" t="s">
        <v>2</v>
      </c>
      <c r="T92" s="8" t="s">
        <v>0</v>
      </c>
      <c r="U92" s="8" t="s">
        <v>0</v>
      </c>
      <c r="V92" s="8" t="s">
        <v>0</v>
      </c>
      <c r="W92" s="12">
        <v>0.45833333333333331</v>
      </c>
      <c r="X92" s="7">
        <f t="shared" si="11"/>
        <v>0.79166666666666674</v>
      </c>
      <c r="Y92" s="1" t="str">
        <f t="shared" si="12"/>
        <v>Yes</v>
      </c>
      <c r="Z92" s="77">
        <f t="shared" si="13"/>
        <v>9.3275462962962963E-2</v>
      </c>
      <c r="AA92" s="4" t="s">
        <v>0</v>
      </c>
      <c r="AB92" s="14" t="s">
        <v>6</v>
      </c>
      <c r="AC92" s="1" t="str">
        <f>IF(COUNTIFS(I$2:I92, I92, C$2:C92, "&gt;" &amp; EDATE(C92, -1), C$2:C92, "&lt;=" &amp; C92) &gt; 1, "Yes", "-")</f>
        <v>-</v>
      </c>
      <c r="AD92" s="3">
        <f>IF(AC92="Yes", COUNTIFS(I$2:I92, I92, C$2:C92, "&gt;" &amp; EDATE(C92, -1), C$2:C92, "&lt;=" &amp; C92) - 1, 0)</f>
        <v>0</v>
      </c>
      <c r="AE92" s="3" t="str" cm="1">
        <f t="array" ref="AE92">IF(AC92="Yes", IFERROR(LOOKUP(2, 1/(I$2:I91=I92), E$2:E91), "wrong"), "")</f>
        <v/>
      </c>
      <c r="AF92" s="14" t="s">
        <v>0</v>
      </c>
      <c r="AG92" s="17" t="s">
        <v>132</v>
      </c>
      <c r="AH92" s="17" t="s">
        <v>0</v>
      </c>
      <c r="AI92" s="29"/>
      <c r="AJ92" s="29"/>
      <c r="AK92" s="28"/>
      <c r="AL92" s="17"/>
      <c r="AM92" s="17"/>
      <c r="AN92" s="17"/>
      <c r="AO92" s="17"/>
      <c r="AP92" s="17"/>
      <c r="AQ92" s="17"/>
      <c r="AR92" s="4">
        <v>210132694</v>
      </c>
      <c r="AS92" s="44">
        <v>45506</v>
      </c>
      <c r="AT92" s="43">
        <v>60596210</v>
      </c>
      <c r="AU92" s="43">
        <v>8518934</v>
      </c>
      <c r="AV92" s="42">
        <v>100735</v>
      </c>
      <c r="AW92" s="42" t="s">
        <v>164</v>
      </c>
      <c r="AX92" s="42" t="s">
        <v>142</v>
      </c>
      <c r="AY92" s="42">
        <v>0.2</v>
      </c>
      <c r="AZ92" s="42">
        <v>32</v>
      </c>
      <c r="BA92" s="42">
        <v>6.4</v>
      </c>
      <c r="BB92" s="41" t="s">
        <v>15</v>
      </c>
      <c r="BC92" s="40" t="s">
        <v>15</v>
      </c>
      <c r="BD92" s="40" t="s">
        <v>15</v>
      </c>
      <c r="BE92" s="4"/>
      <c r="BF92" s="4"/>
    </row>
    <row r="93" spans="1:58" ht="15.75" x14ac:dyDescent="0.25">
      <c r="A93" s="19"/>
      <c r="B93" s="19"/>
      <c r="C93" s="13">
        <v>45507</v>
      </c>
      <c r="D93" s="9" t="s">
        <v>5</v>
      </c>
      <c r="E93" s="9">
        <v>4005512567</v>
      </c>
      <c r="F93" s="9">
        <v>595104232</v>
      </c>
      <c r="G93" s="8" t="s">
        <v>0</v>
      </c>
      <c r="H93" s="9" t="s">
        <v>45</v>
      </c>
      <c r="I93" s="9" t="s">
        <v>232</v>
      </c>
      <c r="J93" s="9" t="s">
        <v>485</v>
      </c>
      <c r="K93" s="9" t="s">
        <v>20</v>
      </c>
      <c r="L93" s="14"/>
      <c r="M93" s="12">
        <v>0.38576388888888891</v>
      </c>
      <c r="N93" s="11">
        <v>0.3888888888888889</v>
      </c>
      <c r="O93" s="3" t="str">
        <f t="shared" si="8"/>
        <v>-</v>
      </c>
      <c r="P93" s="10">
        <v>0.41666666666666669</v>
      </c>
      <c r="Q93" s="2">
        <f t="shared" si="9"/>
        <v>3.0902777777777779E-2</v>
      </c>
      <c r="R93" s="1" t="str">
        <f t="shared" si="10"/>
        <v>-</v>
      </c>
      <c r="S93" s="9" t="s">
        <v>2</v>
      </c>
      <c r="T93" s="8" t="s">
        <v>0</v>
      </c>
      <c r="U93" s="8" t="s">
        <v>0</v>
      </c>
      <c r="V93" s="8" t="s">
        <v>0</v>
      </c>
      <c r="W93" s="12">
        <v>0.43229166666666669</v>
      </c>
      <c r="X93" s="7">
        <f t="shared" si="11"/>
        <v>1.5625E-2</v>
      </c>
      <c r="Y93" s="1" t="str">
        <f t="shared" si="12"/>
        <v>-</v>
      </c>
      <c r="Z93" s="77">
        <f t="shared" si="13"/>
        <v>4.6527777777777779E-2</v>
      </c>
      <c r="AA93" s="4" t="s">
        <v>0</v>
      </c>
      <c r="AB93" s="14" t="s">
        <v>6</v>
      </c>
      <c r="AC93" s="1" t="str">
        <f>IF(COUNTIFS(I$2:I93, I93, C$2:C93, "&gt;" &amp; EDATE(C93, -1), C$2:C93, "&lt;=" &amp; C93) &gt; 1, "Yes", "-")</f>
        <v>-</v>
      </c>
      <c r="AD93" s="3">
        <f>IF(AC93="Yes", COUNTIFS(I$2:I93, I93, C$2:C93, "&gt;" &amp; EDATE(C93, -1), C$2:C93, "&lt;=" &amp; C93) - 1, 0)</f>
        <v>0</v>
      </c>
      <c r="AE93" s="3" t="str" cm="1">
        <f t="array" ref="AE93">IF(AC93="Yes", IFERROR(LOOKUP(2, 1/(I$2:I92=I93), E$2:E92), "wrong"), "")</f>
        <v/>
      </c>
      <c r="AF93" s="17" t="s">
        <v>0</v>
      </c>
      <c r="AG93" s="17" t="s">
        <v>0</v>
      </c>
      <c r="AH93" s="17" t="s">
        <v>0</v>
      </c>
      <c r="AI93" s="29"/>
      <c r="AJ93" s="29"/>
      <c r="AK93" s="28"/>
      <c r="AL93" s="17"/>
      <c r="AM93" s="17"/>
      <c r="AN93" s="17"/>
      <c r="AO93" s="17"/>
      <c r="AP93" s="17"/>
      <c r="AQ93" s="17"/>
      <c r="AR93" s="4">
        <v>210132695</v>
      </c>
      <c r="AS93" s="44">
        <v>45507</v>
      </c>
      <c r="AT93" s="43">
        <v>4005506851</v>
      </c>
      <c r="AU93" s="43">
        <v>8337026</v>
      </c>
      <c r="AV93" s="42">
        <v>102283</v>
      </c>
      <c r="AW93" s="42" t="s">
        <v>168</v>
      </c>
      <c r="AX93" s="42" t="s">
        <v>139</v>
      </c>
      <c r="AY93" s="42">
        <v>1</v>
      </c>
      <c r="AZ93" s="42">
        <v>250</v>
      </c>
      <c r="BA93" s="42">
        <v>250</v>
      </c>
      <c r="BB93" s="41" t="s">
        <v>15</v>
      </c>
      <c r="BC93" s="41" t="s">
        <v>15</v>
      </c>
      <c r="BD93" s="41" t="s">
        <v>15</v>
      </c>
      <c r="BE93" s="4"/>
      <c r="BF93" s="4"/>
    </row>
    <row r="94" spans="1:58" ht="15.75" x14ac:dyDescent="0.25">
      <c r="A94" s="19"/>
      <c r="B94" s="19"/>
      <c r="C94" s="13">
        <v>45507</v>
      </c>
      <c r="D94" s="9" t="s">
        <v>5</v>
      </c>
      <c r="E94" s="9">
        <v>4005512599</v>
      </c>
      <c r="F94" s="8" t="s">
        <v>0</v>
      </c>
      <c r="G94" s="8" t="s">
        <v>0</v>
      </c>
      <c r="H94" s="9" t="s">
        <v>4</v>
      </c>
      <c r="I94" s="9" t="s">
        <v>30</v>
      </c>
      <c r="J94" s="9" t="s">
        <v>484</v>
      </c>
      <c r="K94" s="9" t="s">
        <v>131</v>
      </c>
      <c r="L94" s="5"/>
      <c r="M94" s="12">
        <v>0.39483796296296297</v>
      </c>
      <c r="N94" s="11">
        <v>0.39861111111111114</v>
      </c>
      <c r="O94" s="3" t="str">
        <f t="shared" si="8"/>
        <v>-</v>
      </c>
      <c r="P94" s="10">
        <v>0.54166666666666663</v>
      </c>
      <c r="Q94" s="2">
        <f t="shared" si="9"/>
        <v>0.14682870370370366</v>
      </c>
      <c r="R94" s="1" t="str">
        <f t="shared" si="10"/>
        <v>Yes</v>
      </c>
      <c r="S94" s="9" t="s">
        <v>2</v>
      </c>
      <c r="T94" s="8" t="s">
        <v>0</v>
      </c>
      <c r="U94" s="8" t="s">
        <v>0</v>
      </c>
      <c r="V94" s="8" t="s">
        <v>0</v>
      </c>
      <c r="W94" s="12">
        <v>0.58333333333333337</v>
      </c>
      <c r="X94" s="7">
        <f t="shared" si="11"/>
        <v>4.1666666666666741E-2</v>
      </c>
      <c r="Y94" s="1" t="str">
        <f t="shared" si="12"/>
        <v>-</v>
      </c>
      <c r="Z94" s="77">
        <f t="shared" si="13"/>
        <v>0.1884953703703704</v>
      </c>
      <c r="AA94" s="4" t="s">
        <v>0</v>
      </c>
      <c r="AB94" s="14" t="s">
        <v>6</v>
      </c>
      <c r="AC94" s="1" t="str">
        <f>IF(COUNTIFS(I$2:I94, I94, C$2:C94, "&gt;" &amp; EDATE(C94, -1), C$2:C94, "&lt;=" &amp; C94) &gt; 1, "Yes", "-")</f>
        <v>Yes</v>
      </c>
      <c r="AD94" s="3">
        <f>IF(AC94="Yes", COUNTIFS(I$2:I94, I94, C$2:C94, "&gt;" &amp; EDATE(C94, -1), C$2:C94, "&lt;=" &amp; C94) - 1, 0)</f>
        <v>4</v>
      </c>
      <c r="AE94" s="3" cm="1">
        <f t="array" ref="AE94">IF(AC94="Yes", IFERROR(LOOKUP(2, 1/(I$2:I93=I94), E$2:E93), "wrong"), "")</f>
        <v>4005511150</v>
      </c>
      <c r="AF94" s="17">
        <v>5928371</v>
      </c>
      <c r="AG94" s="17" t="s">
        <v>121</v>
      </c>
      <c r="AH94" s="17" t="s">
        <v>120</v>
      </c>
      <c r="AI94" s="29"/>
      <c r="AJ94" s="29"/>
      <c r="AK94" s="28"/>
      <c r="AL94" s="17"/>
      <c r="AM94" s="17"/>
      <c r="AN94" s="17"/>
      <c r="AO94" s="17"/>
      <c r="AP94" s="17"/>
      <c r="AQ94" s="17"/>
      <c r="AR94" s="4">
        <v>210132601</v>
      </c>
      <c r="AS94" s="44">
        <v>45507</v>
      </c>
      <c r="AT94" s="43">
        <v>4005469809</v>
      </c>
      <c r="AU94" s="43">
        <v>7080434</v>
      </c>
      <c r="AV94" s="42" t="s">
        <v>152</v>
      </c>
      <c r="AW94" s="42" t="s">
        <v>483</v>
      </c>
      <c r="AX94" s="42" t="s">
        <v>142</v>
      </c>
      <c r="AY94" s="42">
        <v>10</v>
      </c>
      <c r="AZ94" s="42">
        <v>40</v>
      </c>
      <c r="BA94" s="42">
        <v>400</v>
      </c>
      <c r="BB94" s="41" t="s">
        <v>15</v>
      </c>
      <c r="BC94" s="40" t="s">
        <v>15</v>
      </c>
      <c r="BD94" s="40" t="s">
        <v>15</v>
      </c>
      <c r="BE94" s="4"/>
      <c r="BF94" s="4"/>
    </row>
    <row r="95" spans="1:58" ht="15.75" x14ac:dyDescent="0.25">
      <c r="A95" s="19"/>
      <c r="B95" s="19"/>
      <c r="C95" s="13">
        <v>45507</v>
      </c>
      <c r="D95" s="9" t="s">
        <v>5</v>
      </c>
      <c r="E95" s="9">
        <v>4005512600</v>
      </c>
      <c r="F95" s="8" t="s">
        <v>0</v>
      </c>
      <c r="G95" s="8" t="s">
        <v>0</v>
      </c>
      <c r="H95" s="9" t="s">
        <v>4</v>
      </c>
      <c r="I95" s="9" t="s">
        <v>30</v>
      </c>
      <c r="J95" s="9" t="s">
        <v>482</v>
      </c>
      <c r="K95" s="9" t="s">
        <v>131</v>
      </c>
      <c r="L95" s="5"/>
      <c r="M95" s="12">
        <v>0.39557870370370368</v>
      </c>
      <c r="N95" s="11">
        <v>0.39930555555555558</v>
      </c>
      <c r="O95" s="3" t="str">
        <f t="shared" si="8"/>
        <v>-</v>
      </c>
      <c r="P95" s="10">
        <v>0.45833333333333331</v>
      </c>
      <c r="Q95" s="2">
        <f t="shared" si="9"/>
        <v>6.2754629629629632E-2</v>
      </c>
      <c r="R95" s="1" t="str">
        <f t="shared" si="10"/>
        <v>Yes</v>
      </c>
      <c r="S95" s="9" t="s">
        <v>2</v>
      </c>
      <c r="T95" s="8" t="s">
        <v>0</v>
      </c>
      <c r="U95" s="8" t="s">
        <v>0</v>
      </c>
      <c r="V95" s="8" t="s">
        <v>0</v>
      </c>
      <c r="W95" s="12">
        <v>0.5</v>
      </c>
      <c r="X95" s="7">
        <f t="shared" si="11"/>
        <v>4.1666666666666685E-2</v>
      </c>
      <c r="Y95" s="1" t="str">
        <f t="shared" si="12"/>
        <v>-</v>
      </c>
      <c r="Z95" s="77">
        <f t="shared" si="13"/>
        <v>0.10442129629629632</v>
      </c>
      <c r="AA95" s="4" t="s">
        <v>0</v>
      </c>
      <c r="AB95" s="14" t="s">
        <v>6</v>
      </c>
      <c r="AC95" s="1" t="str">
        <f>IF(COUNTIFS(I$2:I95, I95, C$2:C95, "&gt;" &amp; EDATE(C95, -1), C$2:C95, "&lt;=" &amp; C95) &gt; 1, "Yes", "-")</f>
        <v>Yes</v>
      </c>
      <c r="AD95" s="3">
        <f>IF(AC95="Yes", COUNTIFS(I$2:I95, I95, C$2:C95, "&gt;" &amp; EDATE(C95, -1), C$2:C95, "&lt;=" &amp; C95) - 1, 0)</f>
        <v>5</v>
      </c>
      <c r="AE95" s="3" cm="1">
        <f t="array" ref="AE95">IF(AC95="Yes", IFERROR(LOOKUP(2, 1/(I$2:I94=I95), E$2:E94), "wrong"), "")</f>
        <v>4005512599</v>
      </c>
      <c r="AF95" s="17">
        <v>5928372</v>
      </c>
      <c r="AG95" s="17" t="s">
        <v>121</v>
      </c>
      <c r="AH95" s="17" t="s">
        <v>120</v>
      </c>
      <c r="AI95" s="29"/>
      <c r="AJ95" s="29"/>
      <c r="AK95" s="28"/>
      <c r="AL95" s="17"/>
      <c r="AM95" s="17"/>
      <c r="AN95" s="17"/>
      <c r="AO95" s="17"/>
      <c r="AP95" s="17"/>
      <c r="AQ95" s="17"/>
      <c r="AR95" s="4">
        <v>210132602</v>
      </c>
      <c r="AS95" s="44">
        <v>45507</v>
      </c>
      <c r="AT95" s="43">
        <v>4005509319</v>
      </c>
      <c r="AU95" s="43">
        <v>8337026</v>
      </c>
      <c r="AV95" s="42">
        <v>102283</v>
      </c>
      <c r="AW95" s="42" t="s">
        <v>168</v>
      </c>
      <c r="AX95" s="42" t="s">
        <v>139</v>
      </c>
      <c r="AY95" s="42">
        <v>1</v>
      </c>
      <c r="AZ95" s="42">
        <v>250</v>
      </c>
      <c r="BA95" s="42">
        <v>250</v>
      </c>
      <c r="BB95" s="41" t="s">
        <v>15</v>
      </c>
      <c r="BC95" s="40" t="s">
        <v>15</v>
      </c>
      <c r="BD95" s="40" t="s">
        <v>15</v>
      </c>
      <c r="BE95" s="4"/>
      <c r="BF95" s="4"/>
    </row>
    <row r="96" spans="1:58" ht="15.75" hidden="1" x14ac:dyDescent="0.25">
      <c r="A96" s="19"/>
      <c r="B96" s="19"/>
      <c r="C96" s="13">
        <v>45507</v>
      </c>
      <c r="D96" s="9" t="s">
        <v>5</v>
      </c>
      <c r="E96" s="9">
        <v>4005512668</v>
      </c>
      <c r="F96" s="9">
        <v>558155906</v>
      </c>
      <c r="G96" s="8" t="s">
        <v>0</v>
      </c>
      <c r="H96" s="9" t="s">
        <v>45</v>
      </c>
      <c r="I96" s="9" t="s">
        <v>62</v>
      </c>
      <c r="J96" s="9" t="s">
        <v>481</v>
      </c>
      <c r="K96" s="9" t="s">
        <v>16</v>
      </c>
      <c r="L96" s="5"/>
      <c r="M96" s="12">
        <v>0.43181712962962965</v>
      </c>
      <c r="N96" s="11">
        <v>0.43472222222222223</v>
      </c>
      <c r="O96" s="3" t="str">
        <f t="shared" si="8"/>
        <v>-</v>
      </c>
      <c r="P96" s="10" t="s">
        <v>0</v>
      </c>
      <c r="Q96" s="2" t="str">
        <f t="shared" si="9"/>
        <v>Invalid Calculation</v>
      </c>
      <c r="R96" s="1" t="str">
        <f t="shared" si="10"/>
        <v>Invalid Calculation</v>
      </c>
      <c r="S96" s="9" t="s">
        <v>38</v>
      </c>
      <c r="T96" s="8" t="s">
        <v>0</v>
      </c>
      <c r="U96" s="8" t="s">
        <v>0</v>
      </c>
      <c r="V96" s="8" t="s">
        <v>0</v>
      </c>
      <c r="W96" s="8" t="s">
        <v>0</v>
      </c>
      <c r="X96" s="7" t="str">
        <f t="shared" si="11"/>
        <v>Invalid Calculation</v>
      </c>
      <c r="Y96" s="1" t="str">
        <f t="shared" si="12"/>
        <v>Invalid Calculation</v>
      </c>
      <c r="Z96" s="6" t="str">
        <f t="shared" si="13"/>
        <v>Invalid Calculation</v>
      </c>
      <c r="AA96" s="4" t="s">
        <v>0</v>
      </c>
      <c r="AB96" s="14" t="s">
        <v>6</v>
      </c>
      <c r="AC96" s="1" t="str">
        <f>IF(COUNTIFS(I$2:I96, I96, C$2:C96, "&gt;" &amp; EDATE(C96, -1), C$2:C96, "&lt;=" &amp; C96) &gt; 1, "Yes", "-")</f>
        <v>Yes</v>
      </c>
      <c r="AD96" s="3">
        <f>IF(AC96="Yes", COUNTIFS(I$2:I96, I96, C$2:C96, "&gt;" &amp; EDATE(C96, -1), C$2:C96, "&lt;=" &amp; C96) - 1, 0)</f>
        <v>2</v>
      </c>
      <c r="AE96" s="3" cm="1">
        <f t="array" ref="AE96">IF(AC96="Yes", IFERROR(LOOKUP(2, 1/(I$2:I95=I96), E$2:E95), "wrong"), "")</f>
        <v>4005510650</v>
      </c>
      <c r="AF96" s="14" t="s">
        <v>0</v>
      </c>
      <c r="AG96" s="17" t="s">
        <v>0</v>
      </c>
      <c r="AH96" s="17" t="s">
        <v>0</v>
      </c>
      <c r="AI96" s="29"/>
      <c r="AJ96" s="29"/>
      <c r="AK96" s="28"/>
      <c r="AL96" s="17"/>
      <c r="AM96" s="17"/>
      <c r="AN96" s="17"/>
      <c r="AO96" s="17"/>
      <c r="AP96" s="17"/>
      <c r="AQ96" s="17"/>
      <c r="AR96" s="4">
        <v>210132603</v>
      </c>
      <c r="AS96" s="44">
        <v>45507</v>
      </c>
      <c r="AT96" s="43">
        <v>4005509319</v>
      </c>
      <c r="AU96" s="43">
        <v>8337026</v>
      </c>
      <c r="AV96" s="42">
        <v>100985</v>
      </c>
      <c r="AW96" s="42" t="s">
        <v>183</v>
      </c>
      <c r="AX96" s="42" t="s">
        <v>142</v>
      </c>
      <c r="AY96" s="42">
        <v>1</v>
      </c>
      <c r="AZ96" s="42">
        <v>32</v>
      </c>
      <c r="BA96" s="42">
        <v>32</v>
      </c>
      <c r="BB96" s="41" t="s">
        <v>15</v>
      </c>
      <c r="BC96" s="40" t="s">
        <v>15</v>
      </c>
      <c r="BD96" s="40" t="s">
        <v>15</v>
      </c>
      <c r="BE96" s="4"/>
      <c r="BF96" s="4"/>
    </row>
    <row r="97" spans="1:58" ht="15.75" x14ac:dyDescent="0.25">
      <c r="A97" s="19"/>
      <c r="B97" s="19"/>
      <c r="C97" s="13">
        <v>45507</v>
      </c>
      <c r="D97" s="9" t="s">
        <v>5</v>
      </c>
      <c r="E97" s="9">
        <v>4005512677</v>
      </c>
      <c r="F97" s="9" t="s">
        <v>480</v>
      </c>
      <c r="G97" s="8" t="s">
        <v>0</v>
      </c>
      <c r="H97" s="9" t="s">
        <v>4</v>
      </c>
      <c r="I97" s="9" t="s">
        <v>112</v>
      </c>
      <c r="J97" s="9" t="s">
        <v>479</v>
      </c>
      <c r="K97" s="9" t="s">
        <v>20</v>
      </c>
      <c r="L97" s="5"/>
      <c r="M97" s="12">
        <v>0.43821759259259258</v>
      </c>
      <c r="N97" s="11">
        <v>0.44166666666666665</v>
      </c>
      <c r="O97" s="3" t="str">
        <f t="shared" si="8"/>
        <v>-</v>
      </c>
      <c r="P97" s="10">
        <v>0.54166666666666663</v>
      </c>
      <c r="Q97" s="2">
        <f t="shared" si="9"/>
        <v>0.10344907407407405</v>
      </c>
      <c r="R97" s="1" t="str">
        <f t="shared" si="10"/>
        <v>Yes</v>
      </c>
      <c r="S97" s="9" t="s">
        <v>2</v>
      </c>
      <c r="T97" s="8" t="s">
        <v>0</v>
      </c>
      <c r="U97" s="8" t="s">
        <v>0</v>
      </c>
      <c r="V97" s="8" t="s">
        <v>0</v>
      </c>
      <c r="W97" s="12">
        <v>0.625</v>
      </c>
      <c r="X97" s="7">
        <f t="shared" si="11"/>
        <v>8.333333333333337E-2</v>
      </c>
      <c r="Y97" s="1" t="str">
        <f t="shared" si="12"/>
        <v>-</v>
      </c>
      <c r="Z97" s="77">
        <f t="shared" si="13"/>
        <v>0.18678240740740742</v>
      </c>
      <c r="AA97" s="4" t="s">
        <v>0</v>
      </c>
      <c r="AB97" s="14" t="s">
        <v>6</v>
      </c>
      <c r="AC97" s="1" t="str">
        <f>IF(COUNTIFS(I$2:I97, I97, C$2:C97, "&gt;" &amp; EDATE(C97, -1), C$2:C97, "&lt;=" &amp; C97) &gt; 1, "Yes", "-")</f>
        <v>-</v>
      </c>
      <c r="AD97" s="3">
        <f>IF(AC97="Yes", COUNTIFS(I$2:I97, I97, C$2:C97, "&gt;" &amp; EDATE(C97, -1), C$2:C97, "&lt;=" &amp; C97) - 1, 0)</f>
        <v>0</v>
      </c>
      <c r="AE97" s="3" t="str" cm="1">
        <f t="array" ref="AE97">IF(AC97="Yes", IFERROR(LOOKUP(2, 1/(I$2:I96=I97), E$2:E96), "wrong"), "")</f>
        <v/>
      </c>
      <c r="AF97" s="17">
        <v>3111394</v>
      </c>
      <c r="AG97" s="17" t="s">
        <v>121</v>
      </c>
      <c r="AH97" s="17" t="s">
        <v>120</v>
      </c>
      <c r="AI97" s="29"/>
      <c r="AJ97" s="29"/>
      <c r="AK97" s="28"/>
      <c r="AL97" s="17"/>
      <c r="AM97" s="17"/>
      <c r="AN97" s="17"/>
      <c r="AO97" s="17"/>
      <c r="AP97" s="17"/>
      <c r="AQ97" s="17"/>
      <c r="AR97" s="4">
        <v>210132604</v>
      </c>
      <c r="AS97" s="44">
        <v>45507</v>
      </c>
      <c r="AT97" s="43">
        <v>4005509323</v>
      </c>
      <c r="AU97" s="43">
        <v>8608681</v>
      </c>
      <c r="AV97" s="42">
        <v>101448</v>
      </c>
      <c r="AW97" s="42" t="s">
        <v>143</v>
      </c>
      <c r="AX97" s="42" t="s">
        <v>142</v>
      </c>
      <c r="AY97" s="42">
        <v>2</v>
      </c>
      <c r="AZ97" s="42">
        <v>0.34</v>
      </c>
      <c r="BA97" s="42">
        <v>0.68</v>
      </c>
      <c r="BB97" s="41" t="s">
        <v>141</v>
      </c>
      <c r="BC97" s="40" t="s">
        <v>15</v>
      </c>
      <c r="BD97" s="40" t="s">
        <v>15</v>
      </c>
      <c r="BE97" s="4"/>
      <c r="BF97" s="4"/>
    </row>
    <row r="98" spans="1:58" ht="15.75" x14ac:dyDescent="0.25">
      <c r="A98" s="19"/>
      <c r="B98" s="19"/>
      <c r="C98" s="13">
        <v>45507</v>
      </c>
      <c r="D98" s="9" t="s">
        <v>5</v>
      </c>
      <c r="E98" s="9">
        <v>4005512704</v>
      </c>
      <c r="F98" s="9">
        <v>509930632</v>
      </c>
      <c r="G98" s="8" t="s">
        <v>0</v>
      </c>
      <c r="H98" s="9" t="s">
        <v>4</v>
      </c>
      <c r="I98" s="9" t="s">
        <v>31</v>
      </c>
      <c r="J98" s="9" t="s">
        <v>478</v>
      </c>
      <c r="K98" s="9" t="s">
        <v>131</v>
      </c>
      <c r="L98" s="5"/>
      <c r="M98" s="12">
        <v>0.44960648148148147</v>
      </c>
      <c r="N98" s="11">
        <v>0.45277777777777778</v>
      </c>
      <c r="O98" s="3" t="str">
        <f t="shared" si="8"/>
        <v>-</v>
      </c>
      <c r="P98" s="10">
        <v>0.625</v>
      </c>
      <c r="Q98" s="2">
        <f t="shared" si="9"/>
        <v>0.17539351851851853</v>
      </c>
      <c r="R98" s="1" t="str">
        <f t="shared" si="10"/>
        <v>Yes</v>
      </c>
      <c r="S98" s="9" t="s">
        <v>2</v>
      </c>
      <c r="T98" s="8" t="s">
        <v>0</v>
      </c>
      <c r="U98" s="8" t="s">
        <v>0</v>
      </c>
      <c r="V98" s="8" t="s">
        <v>0</v>
      </c>
      <c r="W98" s="12">
        <v>0.66666666666666663</v>
      </c>
      <c r="X98" s="7">
        <f t="shared" si="11"/>
        <v>4.166666666666663E-2</v>
      </c>
      <c r="Y98" s="1" t="str">
        <f t="shared" si="12"/>
        <v>-</v>
      </c>
      <c r="Z98" s="77">
        <f t="shared" si="13"/>
        <v>0.21706018518518516</v>
      </c>
      <c r="AA98" s="4" t="s">
        <v>0</v>
      </c>
      <c r="AB98" s="14" t="s">
        <v>6</v>
      </c>
      <c r="AC98" s="1" t="str">
        <f>IF(COUNTIFS(I$2:I98, I98, C$2:C98, "&gt;" &amp; EDATE(C98, -1), C$2:C98, "&lt;=" &amp; C98) &gt; 1, "Yes", "-")</f>
        <v>-</v>
      </c>
      <c r="AD98" s="3">
        <f>IF(AC98="Yes", COUNTIFS(I$2:I98, I98, C$2:C98, "&gt;" &amp; EDATE(C98, -1), C$2:C98, "&lt;=" &amp; C98) - 1, 0)</f>
        <v>0</v>
      </c>
      <c r="AE98" s="3" t="str" cm="1">
        <f t="array" ref="AE98">IF(AC98="Yes", IFERROR(LOOKUP(2, 1/(I$2:I97=I98), E$2:E97), "wrong"), "")</f>
        <v/>
      </c>
      <c r="AF98" s="17">
        <v>5294887</v>
      </c>
      <c r="AG98" s="17" t="s">
        <v>121</v>
      </c>
      <c r="AH98" s="17" t="s">
        <v>120</v>
      </c>
      <c r="AI98" s="29"/>
      <c r="AJ98" s="29"/>
      <c r="AK98" s="28"/>
      <c r="AL98" s="17"/>
      <c r="AM98" s="17"/>
      <c r="AN98" s="17"/>
      <c r="AO98" s="17"/>
      <c r="AP98" s="17"/>
      <c r="AQ98" s="17"/>
      <c r="AR98" s="4">
        <v>210132605</v>
      </c>
      <c r="AS98" s="44">
        <v>45507</v>
      </c>
      <c r="AT98" s="43">
        <v>4005509323</v>
      </c>
      <c r="AU98" s="43">
        <v>8608681</v>
      </c>
      <c r="AV98" s="42">
        <v>103739</v>
      </c>
      <c r="AW98" s="42" t="s">
        <v>157</v>
      </c>
      <c r="AX98" s="42" t="s">
        <v>156</v>
      </c>
      <c r="AY98" s="42">
        <v>0.2</v>
      </c>
      <c r="AZ98" s="42">
        <v>36</v>
      </c>
      <c r="BA98" s="42">
        <v>7.2</v>
      </c>
      <c r="BB98" s="41" t="s">
        <v>141</v>
      </c>
      <c r="BC98" s="40" t="s">
        <v>15</v>
      </c>
      <c r="BD98" s="40" t="s">
        <v>15</v>
      </c>
      <c r="BE98" s="4"/>
      <c r="BF98" s="4"/>
    </row>
    <row r="99" spans="1:58" ht="15.75" x14ac:dyDescent="0.25">
      <c r="A99" s="19"/>
      <c r="B99" s="19"/>
      <c r="C99" s="13">
        <v>45507</v>
      </c>
      <c r="D99" s="9" t="s">
        <v>5</v>
      </c>
      <c r="E99" s="9">
        <v>4005512785</v>
      </c>
      <c r="F99" s="9">
        <v>550565357</v>
      </c>
      <c r="G99" s="8" t="s">
        <v>0</v>
      </c>
      <c r="H99" s="9" t="s">
        <v>75</v>
      </c>
      <c r="I99" s="9" t="s">
        <v>477</v>
      </c>
      <c r="J99" s="9" t="s">
        <v>476</v>
      </c>
      <c r="K99" s="9" t="s">
        <v>20</v>
      </c>
      <c r="L99" s="5"/>
      <c r="M99" s="12">
        <v>0.52324074074074078</v>
      </c>
      <c r="N99" s="11">
        <v>0.52638888888888891</v>
      </c>
      <c r="O99" s="3" t="str">
        <f t="shared" si="8"/>
        <v>-</v>
      </c>
      <c r="P99" s="10">
        <v>0.64583333333333337</v>
      </c>
      <c r="Q99" s="2">
        <f t="shared" si="9"/>
        <v>0.12259259259259259</v>
      </c>
      <c r="R99" s="1" t="str">
        <f t="shared" si="10"/>
        <v>Yes</v>
      </c>
      <c r="S99" s="9" t="s">
        <v>2</v>
      </c>
      <c r="T99" s="8" t="s">
        <v>0</v>
      </c>
      <c r="U99" s="8" t="s">
        <v>0</v>
      </c>
      <c r="V99" s="8" t="s">
        <v>0</v>
      </c>
      <c r="W99" s="12">
        <v>0.6166666666666667</v>
      </c>
      <c r="X99" s="7">
        <f t="shared" si="11"/>
        <v>0.97083333333333333</v>
      </c>
      <c r="Y99" s="1" t="str">
        <f t="shared" si="12"/>
        <v>Yes</v>
      </c>
      <c r="Z99" s="77">
        <f t="shared" si="13"/>
        <v>9.3425925925925912E-2</v>
      </c>
      <c r="AA99" s="4" t="s">
        <v>0</v>
      </c>
      <c r="AB99" s="14" t="s">
        <v>6</v>
      </c>
      <c r="AC99" s="1" t="str">
        <f>IF(COUNTIFS(I$2:I99, I99, C$2:C99, "&gt;" &amp; EDATE(C99, -1), C$2:C99, "&lt;=" &amp; C99) &gt; 1, "Yes", "-")</f>
        <v>-</v>
      </c>
      <c r="AD99" s="3">
        <f>IF(AC99="Yes", COUNTIFS(I$2:I99, I99, C$2:C99, "&gt;" &amp; EDATE(C99, -1), C$2:C99, "&lt;=" &amp; C99) - 1, 0)</f>
        <v>0</v>
      </c>
      <c r="AE99" s="3" t="str" cm="1">
        <f t="array" ref="AE99">IF(AC99="Yes", IFERROR(LOOKUP(2, 1/(I$2:I98=I99), E$2:E98), "wrong"), "")</f>
        <v/>
      </c>
      <c r="AF99" s="17" t="s">
        <v>0</v>
      </c>
      <c r="AG99" s="17" t="s">
        <v>475</v>
      </c>
      <c r="AH99" s="17" t="s">
        <v>0</v>
      </c>
      <c r="AI99" s="29"/>
      <c r="AJ99" s="29"/>
      <c r="AK99" s="28"/>
      <c r="AL99" s="17"/>
      <c r="AM99" s="17"/>
      <c r="AN99" s="17"/>
      <c r="AO99" s="17"/>
      <c r="AP99" s="17"/>
      <c r="AQ99" s="17"/>
      <c r="AR99" s="4">
        <v>210132606</v>
      </c>
      <c r="AS99" s="44">
        <v>45507</v>
      </c>
      <c r="AT99" s="43">
        <v>4005511106</v>
      </c>
      <c r="AU99" s="43">
        <v>8337026</v>
      </c>
      <c r="AV99" s="42">
        <v>200326</v>
      </c>
      <c r="AW99" s="42" t="s">
        <v>252</v>
      </c>
      <c r="AX99" s="42" t="s">
        <v>142</v>
      </c>
      <c r="AY99" s="42">
        <v>2</v>
      </c>
      <c r="AZ99" s="42">
        <v>398.04</v>
      </c>
      <c r="BA99" s="42">
        <v>796.08</v>
      </c>
      <c r="BB99" s="41" t="s">
        <v>474</v>
      </c>
      <c r="BC99" s="40" t="s">
        <v>15</v>
      </c>
      <c r="BD99" s="40" t="s">
        <v>15</v>
      </c>
      <c r="BE99" s="4"/>
      <c r="BF99" s="4"/>
    </row>
    <row r="100" spans="1:58" ht="15.75" hidden="1" x14ac:dyDescent="0.25">
      <c r="A100" s="19"/>
      <c r="B100" s="19"/>
      <c r="C100" s="13">
        <v>45507</v>
      </c>
      <c r="D100" s="9" t="s">
        <v>5</v>
      </c>
      <c r="E100" s="9">
        <v>4005512968</v>
      </c>
      <c r="F100" s="9" t="s">
        <v>15</v>
      </c>
      <c r="G100" s="8" t="s">
        <v>0</v>
      </c>
      <c r="H100" s="9" t="s">
        <v>45</v>
      </c>
      <c r="I100" s="9" t="s">
        <v>473</v>
      </c>
      <c r="J100" s="9" t="s">
        <v>138</v>
      </c>
      <c r="K100" s="9" t="s">
        <v>12</v>
      </c>
      <c r="L100" s="5"/>
      <c r="M100" s="12">
        <v>0.61886574074074074</v>
      </c>
      <c r="N100" s="11">
        <v>0.62222222222222223</v>
      </c>
      <c r="O100" s="3" t="str">
        <f t="shared" si="8"/>
        <v>-</v>
      </c>
      <c r="P100" s="10" t="s">
        <v>0</v>
      </c>
      <c r="Q100" s="2" t="str">
        <f t="shared" si="9"/>
        <v>Invalid Calculation</v>
      </c>
      <c r="R100" s="1" t="str">
        <f t="shared" si="10"/>
        <v>Invalid Calculation</v>
      </c>
      <c r="S100" s="9" t="s">
        <v>38</v>
      </c>
      <c r="T100" s="8" t="s">
        <v>0</v>
      </c>
      <c r="U100" s="8" t="s">
        <v>0</v>
      </c>
      <c r="V100" s="8" t="s">
        <v>0</v>
      </c>
      <c r="W100" s="8" t="s">
        <v>0</v>
      </c>
      <c r="X100" s="7" t="str">
        <f t="shared" si="11"/>
        <v>Invalid Calculation</v>
      </c>
      <c r="Y100" s="1" t="str">
        <f t="shared" si="12"/>
        <v>Invalid Calculation</v>
      </c>
      <c r="Z100" s="6" t="str">
        <f t="shared" si="13"/>
        <v>Invalid Calculation</v>
      </c>
      <c r="AA100" s="4" t="s">
        <v>0</v>
      </c>
      <c r="AB100" s="14" t="s">
        <v>6</v>
      </c>
      <c r="AC100" s="1" t="str">
        <f>IF(COUNTIFS(I$2:I100, I100, C$2:C100, "&gt;" &amp; EDATE(C100, -1), C$2:C100, "&lt;=" &amp; C100) &gt; 1, "Yes", "-")</f>
        <v>-</v>
      </c>
      <c r="AD100" s="3">
        <f>IF(AC100="Yes", COUNTIFS(I$2:I100, I100, C$2:C100, "&gt;" &amp; EDATE(C100, -1), C$2:C100, "&lt;=" &amp; C100) - 1, 0)</f>
        <v>0</v>
      </c>
      <c r="AE100" s="3" t="str" cm="1">
        <f t="array" ref="AE100">IF(AC100="Yes", IFERROR(LOOKUP(2, 1/(I$2:I99=I100), E$2:E99), "wrong"), "")</f>
        <v/>
      </c>
      <c r="AF100" s="17" t="s">
        <v>0</v>
      </c>
      <c r="AG100" s="17" t="s">
        <v>0</v>
      </c>
      <c r="AH100" s="17" t="s">
        <v>0</v>
      </c>
      <c r="AI100" s="29"/>
      <c r="AJ100" s="29"/>
      <c r="AK100" s="28"/>
      <c r="AL100" s="17"/>
      <c r="AM100" s="17"/>
      <c r="AN100" s="17"/>
      <c r="AO100" s="17"/>
      <c r="AP100" s="17"/>
      <c r="AQ100" s="17"/>
      <c r="AR100" s="4">
        <v>210132607</v>
      </c>
      <c r="AS100" s="44">
        <v>45507</v>
      </c>
      <c r="AT100" s="43">
        <v>4005511106</v>
      </c>
      <c r="AU100" s="43">
        <v>8337026</v>
      </c>
      <c r="AV100" s="42" t="s">
        <v>152</v>
      </c>
      <c r="AW100" s="42" t="s">
        <v>251</v>
      </c>
      <c r="AX100" s="42" t="s">
        <v>142</v>
      </c>
      <c r="AY100" s="42">
        <v>2</v>
      </c>
      <c r="AZ100" s="42">
        <v>10</v>
      </c>
      <c r="BA100" s="42">
        <v>20</v>
      </c>
      <c r="BB100" s="41" t="s">
        <v>15</v>
      </c>
      <c r="BC100" s="40" t="s">
        <v>15</v>
      </c>
      <c r="BD100" s="40" t="s">
        <v>15</v>
      </c>
      <c r="BE100" s="4"/>
      <c r="BF100" s="4"/>
    </row>
    <row r="101" spans="1:58" ht="15.75" hidden="1" x14ac:dyDescent="0.25">
      <c r="A101" s="19"/>
      <c r="B101" s="19"/>
      <c r="C101" s="13">
        <v>45507</v>
      </c>
      <c r="D101" s="9" t="s">
        <v>5</v>
      </c>
      <c r="E101" s="9">
        <v>4005513002</v>
      </c>
      <c r="F101" s="9">
        <v>500067009</v>
      </c>
      <c r="G101" s="8" t="s">
        <v>0</v>
      </c>
      <c r="H101" s="9" t="s">
        <v>45</v>
      </c>
      <c r="I101" s="9" t="s">
        <v>41</v>
      </c>
      <c r="J101" s="9" t="s">
        <v>63</v>
      </c>
      <c r="K101" s="9" t="s">
        <v>131</v>
      </c>
      <c r="L101" s="5"/>
      <c r="M101" s="12">
        <v>0.65942129629629631</v>
      </c>
      <c r="N101" s="11">
        <v>0.66249999999999998</v>
      </c>
      <c r="O101" s="3" t="str">
        <f t="shared" si="8"/>
        <v>-</v>
      </c>
      <c r="P101" s="10" t="s">
        <v>0</v>
      </c>
      <c r="Q101" s="2" t="str">
        <f t="shared" si="9"/>
        <v>Invalid Calculation</v>
      </c>
      <c r="R101" s="1" t="str">
        <f t="shared" si="10"/>
        <v>Invalid Calculation</v>
      </c>
      <c r="S101" s="9" t="s">
        <v>115</v>
      </c>
      <c r="T101" s="9" t="s">
        <v>122</v>
      </c>
      <c r="U101" s="13">
        <v>45508</v>
      </c>
      <c r="V101" s="11">
        <v>0.66666666666666663</v>
      </c>
      <c r="W101" s="11">
        <v>0.76388888888888884</v>
      </c>
      <c r="X101" s="7" t="str">
        <f t="shared" si="11"/>
        <v>Invalid Calculation</v>
      </c>
      <c r="Y101" s="1" t="str">
        <f t="shared" si="12"/>
        <v>Invalid Calculation</v>
      </c>
      <c r="Z101" s="6">
        <f t="shared" si="13"/>
        <v>0.10446759259259253</v>
      </c>
      <c r="AA101" s="4" t="s">
        <v>0</v>
      </c>
      <c r="AB101" s="14" t="s">
        <v>6</v>
      </c>
      <c r="AC101" s="1" t="str">
        <f>IF(COUNTIFS(I$2:I101, I101, C$2:C101, "&gt;" &amp; EDATE(C101, -1), C$2:C101, "&lt;=" &amp; C101) &gt; 1, "Yes", "-")</f>
        <v>-</v>
      </c>
      <c r="AD101" s="3">
        <f>IF(AC101="Yes", COUNTIFS(I$2:I101, I101, C$2:C101, "&gt;" &amp; EDATE(C101, -1), C$2:C101, "&lt;=" &amp; C101) - 1, 0)</f>
        <v>0</v>
      </c>
      <c r="AE101" s="3" t="str" cm="1">
        <f t="array" ref="AE101">IF(AC101="Yes", IFERROR(LOOKUP(2, 1/(I$2:I100=I101), E$2:E100), "wrong"), "")</f>
        <v/>
      </c>
      <c r="AF101" s="17" t="s">
        <v>0</v>
      </c>
      <c r="AG101" s="17" t="s">
        <v>472</v>
      </c>
      <c r="AH101" s="17" t="s">
        <v>471</v>
      </c>
      <c r="AI101" s="29"/>
      <c r="AJ101" s="29"/>
      <c r="AK101" s="28"/>
      <c r="AL101" s="17"/>
      <c r="AM101" s="17"/>
      <c r="AN101" s="17"/>
      <c r="AO101" s="17"/>
      <c r="AP101" s="17"/>
      <c r="AQ101" s="17"/>
      <c r="AR101" s="4">
        <v>210132608</v>
      </c>
      <c r="AS101" s="44">
        <v>45507</v>
      </c>
      <c r="AT101" s="43">
        <v>4005512677</v>
      </c>
      <c r="AU101" s="43">
        <v>8199305</v>
      </c>
      <c r="AV101" s="42">
        <v>200328</v>
      </c>
      <c r="AW101" s="42" t="s">
        <v>178</v>
      </c>
      <c r="AX101" s="42" t="s">
        <v>142</v>
      </c>
      <c r="AY101" s="42">
        <v>1</v>
      </c>
      <c r="AZ101" s="45">
        <v>1123.2</v>
      </c>
      <c r="BA101" s="45">
        <v>1123.2</v>
      </c>
      <c r="BB101" s="41">
        <v>2303240235</v>
      </c>
      <c r="BC101" s="40" t="s">
        <v>15</v>
      </c>
      <c r="BD101" s="40" t="s">
        <v>15</v>
      </c>
      <c r="BE101" s="4"/>
      <c r="BF101" s="4"/>
    </row>
    <row r="102" spans="1:58" ht="15.75" hidden="1" x14ac:dyDescent="0.25">
      <c r="A102" s="19"/>
      <c r="B102" s="19"/>
      <c r="C102" s="13">
        <v>45508</v>
      </c>
      <c r="D102" s="9" t="s">
        <v>5</v>
      </c>
      <c r="E102" s="9">
        <v>4005513855</v>
      </c>
      <c r="F102" s="9" t="s">
        <v>15</v>
      </c>
      <c r="G102" s="8" t="s">
        <v>0</v>
      </c>
      <c r="H102" s="9" t="s">
        <v>45</v>
      </c>
      <c r="I102" s="9" t="s">
        <v>470</v>
      </c>
      <c r="J102" s="9" t="s">
        <v>469</v>
      </c>
      <c r="K102" s="9" t="s">
        <v>20</v>
      </c>
      <c r="L102" s="5"/>
      <c r="M102" s="12">
        <v>0.29628472222222224</v>
      </c>
      <c r="N102" s="11">
        <v>0.29930555555555555</v>
      </c>
      <c r="O102" s="3" t="str">
        <f t="shared" si="8"/>
        <v>-</v>
      </c>
      <c r="P102" s="48" t="s">
        <v>0</v>
      </c>
      <c r="Q102" s="2" t="str">
        <f t="shared" si="9"/>
        <v>Invalid Calculation</v>
      </c>
      <c r="R102" s="1" t="str">
        <f t="shared" si="10"/>
        <v>Invalid Calculation</v>
      </c>
      <c r="S102" s="9" t="s">
        <v>38</v>
      </c>
      <c r="T102" s="8" t="s">
        <v>0</v>
      </c>
      <c r="U102" s="8" t="s">
        <v>0</v>
      </c>
      <c r="V102" s="8" t="s">
        <v>0</v>
      </c>
      <c r="W102" s="8" t="s">
        <v>0</v>
      </c>
      <c r="X102" s="7" t="str">
        <f t="shared" si="11"/>
        <v>Invalid Calculation</v>
      </c>
      <c r="Y102" s="1" t="str">
        <f t="shared" si="12"/>
        <v>Invalid Calculation</v>
      </c>
      <c r="Z102" s="6" t="str">
        <f t="shared" si="13"/>
        <v>Invalid Calculation</v>
      </c>
      <c r="AA102" s="4" t="s">
        <v>0</v>
      </c>
      <c r="AB102" s="14" t="s">
        <v>6</v>
      </c>
      <c r="AC102" s="1" t="str">
        <f>IF(COUNTIFS(I$2:I102, I102, C$2:C102, "&gt;" &amp; EDATE(C102, -1), C$2:C102, "&lt;=" &amp; C102) &gt; 1, "Yes", "-")</f>
        <v>-</v>
      </c>
      <c r="AD102" s="3">
        <f>IF(AC102="Yes", COUNTIFS(I$2:I102, I102, C$2:C102, "&gt;" &amp; EDATE(C102, -1), C$2:C102, "&lt;=" &amp; C102) - 1, 0)</f>
        <v>0</v>
      </c>
      <c r="AE102" s="3" t="str" cm="1">
        <f t="array" ref="AE102">IF(AC102="Yes", IFERROR(LOOKUP(2, 1/(I$2:I101=I102), E$2:E101), "wrong"), "")</f>
        <v/>
      </c>
      <c r="AF102" s="17" t="s">
        <v>0</v>
      </c>
      <c r="AG102" s="17" t="s">
        <v>0</v>
      </c>
      <c r="AH102" s="17" t="s">
        <v>0</v>
      </c>
      <c r="AI102" s="29"/>
      <c r="AJ102" s="29"/>
      <c r="AK102" s="28"/>
      <c r="AL102" s="17"/>
      <c r="AM102" s="17"/>
      <c r="AN102" s="17"/>
      <c r="AO102" s="17"/>
      <c r="AP102" s="17"/>
      <c r="AQ102" s="17"/>
      <c r="AR102" s="4">
        <v>210132609</v>
      </c>
      <c r="AS102" s="44">
        <v>45507</v>
      </c>
      <c r="AT102" s="43">
        <v>4005512677</v>
      </c>
      <c r="AU102" s="43">
        <v>8199305</v>
      </c>
      <c r="AV102" s="42">
        <v>2007159</v>
      </c>
      <c r="AW102" s="42" t="s">
        <v>468</v>
      </c>
      <c r="AX102" s="42" t="s">
        <v>142</v>
      </c>
      <c r="AY102" s="42">
        <v>1</v>
      </c>
      <c r="AZ102" s="42">
        <v>540.98</v>
      </c>
      <c r="BA102" s="42">
        <v>540.98</v>
      </c>
      <c r="BB102" s="41" t="s">
        <v>15</v>
      </c>
      <c r="BC102" s="40" t="s">
        <v>15</v>
      </c>
      <c r="BD102" s="40" t="s">
        <v>15</v>
      </c>
      <c r="BE102" s="4"/>
      <c r="BF102" s="4"/>
    </row>
    <row r="103" spans="1:58" ht="15.75" x14ac:dyDescent="0.25">
      <c r="A103" s="19"/>
      <c r="B103" s="19"/>
      <c r="C103" s="13">
        <v>45508</v>
      </c>
      <c r="D103" s="9" t="s">
        <v>5</v>
      </c>
      <c r="E103" s="9">
        <v>4005513758</v>
      </c>
      <c r="F103" s="9">
        <v>552985341</v>
      </c>
      <c r="G103" s="8" t="s">
        <v>0</v>
      </c>
      <c r="H103" s="9" t="s">
        <v>4</v>
      </c>
      <c r="I103" s="9" t="s">
        <v>389</v>
      </c>
      <c r="J103" s="9" t="s">
        <v>467</v>
      </c>
      <c r="K103" s="9" t="s">
        <v>12</v>
      </c>
      <c r="L103" s="5"/>
      <c r="M103" s="12">
        <v>0.29766203703703703</v>
      </c>
      <c r="N103" s="11">
        <v>0.30138888888888887</v>
      </c>
      <c r="O103" s="3" t="str">
        <f t="shared" si="8"/>
        <v>-</v>
      </c>
      <c r="P103" s="10">
        <v>0.31944444444444442</v>
      </c>
      <c r="Q103" s="2">
        <f t="shared" si="9"/>
        <v>2.1782407407407389E-2</v>
      </c>
      <c r="R103" s="1" t="str">
        <f t="shared" si="10"/>
        <v>-</v>
      </c>
      <c r="S103" s="9" t="s">
        <v>2</v>
      </c>
      <c r="T103" s="8" t="s">
        <v>0</v>
      </c>
      <c r="U103" s="8" t="s">
        <v>0</v>
      </c>
      <c r="V103" s="8" t="s">
        <v>0</v>
      </c>
      <c r="W103" s="12">
        <v>0.3611111111111111</v>
      </c>
      <c r="X103" s="7">
        <f t="shared" si="11"/>
        <v>4.1666666666666685E-2</v>
      </c>
      <c r="Y103" s="1" t="str">
        <f t="shared" si="12"/>
        <v>-</v>
      </c>
      <c r="Z103" s="77">
        <f t="shared" si="13"/>
        <v>6.3449074074074074E-2</v>
      </c>
      <c r="AA103" s="4" t="s">
        <v>0</v>
      </c>
      <c r="AB103" s="14" t="s">
        <v>6</v>
      </c>
      <c r="AC103" s="1" t="str">
        <f>IF(COUNTIFS(I$2:I103, I103, C$2:C103, "&gt;" &amp; EDATE(C103, -1), C$2:C103, "&lt;=" &amp; C103) &gt; 1, "Yes", "-")</f>
        <v>Yes</v>
      </c>
      <c r="AD103" s="3">
        <f>IF(AC103="Yes", COUNTIFS(I$2:I103, I103, C$2:C103, "&gt;" &amp; EDATE(C103, -1), C$2:C103, "&lt;=" &amp; C103) - 1, 0)</f>
        <v>3</v>
      </c>
      <c r="AE103" s="3" cm="1">
        <f t="array" ref="AE103">IF(AC103="Yes", IFERROR(LOOKUP(2, 1/(I$2:I102=I103), E$2:E102), "wrong"), "")</f>
        <v>4005510679</v>
      </c>
      <c r="AF103" s="14">
        <v>5279468</v>
      </c>
      <c r="AG103" s="17" t="s">
        <v>121</v>
      </c>
      <c r="AH103" s="17" t="s">
        <v>120</v>
      </c>
      <c r="AI103" s="29"/>
      <c r="AJ103" s="29"/>
      <c r="AK103" s="28"/>
      <c r="AL103" s="17"/>
      <c r="AM103" s="17"/>
      <c r="AN103" s="17"/>
      <c r="AO103" s="17"/>
      <c r="AP103" s="17"/>
      <c r="AQ103" s="17"/>
      <c r="AR103" s="4">
        <v>210132611</v>
      </c>
      <c r="AS103" s="44">
        <v>45507</v>
      </c>
      <c r="AT103" s="43">
        <v>4005512677</v>
      </c>
      <c r="AU103" s="43">
        <v>8199305</v>
      </c>
      <c r="AV103" s="42">
        <v>101192</v>
      </c>
      <c r="AW103" s="42" t="s">
        <v>150</v>
      </c>
      <c r="AX103" s="42" t="s">
        <v>149</v>
      </c>
      <c r="AY103" s="42">
        <v>1</v>
      </c>
      <c r="AZ103" s="42">
        <v>228</v>
      </c>
      <c r="BA103" s="42">
        <v>228</v>
      </c>
      <c r="BB103" s="41" t="s">
        <v>15</v>
      </c>
      <c r="BC103" s="40" t="s">
        <v>15</v>
      </c>
      <c r="BD103" s="40" t="s">
        <v>15</v>
      </c>
      <c r="BE103" s="4"/>
      <c r="BF103" s="4"/>
    </row>
    <row r="104" spans="1:58" ht="15.75" x14ac:dyDescent="0.25">
      <c r="A104" s="19"/>
      <c r="B104" s="19"/>
      <c r="C104" s="13">
        <v>45508</v>
      </c>
      <c r="D104" s="9" t="s">
        <v>5</v>
      </c>
      <c r="E104" s="9">
        <v>4005513831</v>
      </c>
      <c r="F104" s="9">
        <v>599999434</v>
      </c>
      <c r="G104" s="8" t="s">
        <v>0</v>
      </c>
      <c r="H104" s="9" t="s">
        <v>4</v>
      </c>
      <c r="I104" s="9" t="s">
        <v>37</v>
      </c>
      <c r="J104" s="9" t="s">
        <v>466</v>
      </c>
      <c r="K104" s="9" t="s">
        <v>32</v>
      </c>
      <c r="L104" s="5"/>
      <c r="M104" s="12">
        <v>0.30483796296296295</v>
      </c>
      <c r="N104" s="11">
        <v>0.30833333333333335</v>
      </c>
      <c r="O104" s="3" t="str">
        <f t="shared" si="8"/>
        <v>-</v>
      </c>
      <c r="P104" s="10">
        <v>0.32291666666666669</v>
      </c>
      <c r="Q104" s="2">
        <f t="shared" si="9"/>
        <v>1.8078703703703736E-2</v>
      </c>
      <c r="R104" s="1" t="str">
        <f t="shared" si="10"/>
        <v>-</v>
      </c>
      <c r="S104" s="9" t="s">
        <v>2</v>
      </c>
      <c r="T104" s="8" t="s">
        <v>0</v>
      </c>
      <c r="U104" s="8" t="s">
        <v>0</v>
      </c>
      <c r="V104" s="8" t="s">
        <v>0</v>
      </c>
      <c r="W104" s="12">
        <v>0.36458333333333331</v>
      </c>
      <c r="X104" s="7">
        <f t="shared" si="11"/>
        <v>4.166666666666663E-2</v>
      </c>
      <c r="Y104" s="1" t="str">
        <f t="shared" si="12"/>
        <v>-</v>
      </c>
      <c r="Z104" s="77">
        <f t="shared" si="13"/>
        <v>5.9745370370370365E-2</v>
      </c>
      <c r="AA104" s="4" t="s">
        <v>0</v>
      </c>
      <c r="AB104" s="14" t="s">
        <v>6</v>
      </c>
      <c r="AC104" s="1" t="str">
        <f>IF(COUNTIFS(I$2:I104, I104, C$2:C104, "&gt;" &amp; EDATE(C104, -1), C$2:C104, "&lt;=" &amp; C104) &gt; 1, "Yes", "-")</f>
        <v>Yes</v>
      </c>
      <c r="AD104" s="3">
        <f>IF(AC104="Yes", COUNTIFS(I$2:I104, I104, C$2:C104, "&gt;" &amp; EDATE(C104, -1), C$2:C104, "&lt;=" &amp; C104) - 1, 0)</f>
        <v>1</v>
      </c>
      <c r="AE104" s="3" cm="1">
        <f t="array" ref="AE104">IF(AC104="Yes", IFERROR(LOOKUP(2, 1/(I$2:I103=I104), E$2:E103), "wrong"), "")</f>
        <v>4005509425</v>
      </c>
      <c r="AF104" s="17" t="s">
        <v>208</v>
      </c>
      <c r="AG104" s="17" t="s">
        <v>158</v>
      </c>
      <c r="AH104" s="17" t="s">
        <v>158</v>
      </c>
      <c r="AI104" s="29"/>
      <c r="AJ104" s="29"/>
      <c r="AK104" s="28"/>
      <c r="AL104" s="17"/>
      <c r="AM104" s="17"/>
      <c r="AN104" s="17"/>
      <c r="AO104" s="17"/>
      <c r="AP104" s="17"/>
      <c r="AQ104" s="17"/>
      <c r="AR104" s="4">
        <v>210132612</v>
      </c>
      <c r="AS104" s="44">
        <v>45507</v>
      </c>
      <c r="AT104" s="43">
        <v>4005508256</v>
      </c>
      <c r="AU104" s="43">
        <v>8344597</v>
      </c>
      <c r="AV104" s="42">
        <v>200494</v>
      </c>
      <c r="AW104" s="42" t="s">
        <v>148</v>
      </c>
      <c r="AX104" s="42" t="s">
        <v>142</v>
      </c>
      <c r="AY104" s="42">
        <v>1</v>
      </c>
      <c r="AZ104" s="42">
        <v>1.8</v>
      </c>
      <c r="BA104" s="42">
        <v>1.8</v>
      </c>
      <c r="BB104" s="41" t="s">
        <v>15</v>
      </c>
      <c r="BC104" s="40" t="s">
        <v>15</v>
      </c>
      <c r="BD104" s="40" t="s">
        <v>15</v>
      </c>
      <c r="BE104" s="4"/>
      <c r="BF104" s="4"/>
    </row>
    <row r="105" spans="1:58" ht="15.75" hidden="1" x14ac:dyDescent="0.25">
      <c r="A105" s="19"/>
      <c r="B105" s="19"/>
      <c r="C105" s="13">
        <v>45508</v>
      </c>
      <c r="D105" s="9" t="s">
        <v>5</v>
      </c>
      <c r="E105" s="9">
        <v>4005513989</v>
      </c>
      <c r="F105" s="9">
        <v>594360258</v>
      </c>
      <c r="G105" s="8" t="s">
        <v>0</v>
      </c>
      <c r="H105" s="9" t="s">
        <v>75</v>
      </c>
      <c r="I105" s="9" t="s">
        <v>465</v>
      </c>
      <c r="J105" s="9" t="s">
        <v>464</v>
      </c>
      <c r="K105" s="9" t="s">
        <v>16</v>
      </c>
      <c r="L105" s="5"/>
      <c r="M105" s="12">
        <v>0.31334490740740739</v>
      </c>
      <c r="N105" s="11">
        <v>0.31666666666666665</v>
      </c>
      <c r="O105" s="3" t="str">
        <f t="shared" si="8"/>
        <v>-</v>
      </c>
      <c r="P105" s="10" t="s">
        <v>0</v>
      </c>
      <c r="Q105" s="2" t="str">
        <f t="shared" si="9"/>
        <v>Invalid Calculation</v>
      </c>
      <c r="R105" s="1" t="str">
        <f t="shared" si="10"/>
        <v>Invalid Calculation</v>
      </c>
      <c r="S105" s="9" t="s">
        <v>115</v>
      </c>
      <c r="T105" s="9" t="s">
        <v>122</v>
      </c>
      <c r="U105" s="13">
        <v>45509</v>
      </c>
      <c r="V105" s="11">
        <v>0.54166666666666663</v>
      </c>
      <c r="W105" s="11">
        <v>0.63888888888888884</v>
      </c>
      <c r="X105" s="7" t="str">
        <f t="shared" si="11"/>
        <v>Invalid Calculation</v>
      </c>
      <c r="Y105" s="1" t="str">
        <f t="shared" si="12"/>
        <v>Invalid Calculation</v>
      </c>
      <c r="Z105" s="6">
        <f t="shared" si="13"/>
        <v>0.32554398148148145</v>
      </c>
      <c r="AA105" s="4" t="s">
        <v>0</v>
      </c>
      <c r="AB105" s="14" t="s">
        <v>6</v>
      </c>
      <c r="AC105" s="1" t="str">
        <f>IF(COUNTIFS(I$2:I105, I105, C$2:C105, "&gt;" &amp; EDATE(C105, -1), C$2:C105, "&lt;=" &amp; C105) &gt; 1, "Yes", "-")</f>
        <v>-</v>
      </c>
      <c r="AD105" s="3">
        <f>IF(AC105="Yes", COUNTIFS(I$2:I105, I105, C$2:C105, "&gt;" &amp; EDATE(C105, -1), C$2:C105, "&lt;=" &amp; C105) - 1, 0)</f>
        <v>0</v>
      </c>
      <c r="AE105" s="3" t="str" cm="1">
        <f t="array" ref="AE105">IF(AC105="Yes", IFERROR(LOOKUP(2, 1/(I$2:I104=I105), E$2:E104), "wrong"), "")</f>
        <v/>
      </c>
      <c r="AF105" s="17" t="s">
        <v>0</v>
      </c>
      <c r="AG105" s="17" t="s">
        <v>463</v>
      </c>
      <c r="AH105" s="17" t="s">
        <v>0</v>
      </c>
      <c r="AI105" s="29"/>
      <c r="AJ105" s="29"/>
      <c r="AK105" s="28"/>
      <c r="AL105" s="17"/>
      <c r="AM105" s="17"/>
      <c r="AN105" s="17"/>
      <c r="AO105" s="17"/>
      <c r="AP105" s="17"/>
      <c r="AQ105" s="17"/>
      <c r="AR105" s="4">
        <v>210132613</v>
      </c>
      <c r="AS105" s="44">
        <v>45507</v>
      </c>
      <c r="AT105" s="43">
        <v>4005508256</v>
      </c>
      <c r="AU105" s="43">
        <v>8344597</v>
      </c>
      <c r="AV105" s="42">
        <v>106319</v>
      </c>
      <c r="AW105" s="42" t="s">
        <v>462</v>
      </c>
      <c r="AX105" s="42" t="s">
        <v>142</v>
      </c>
      <c r="AY105" s="42">
        <v>1</v>
      </c>
      <c r="AZ105" s="42">
        <v>2.25</v>
      </c>
      <c r="BA105" s="42">
        <v>2.25</v>
      </c>
      <c r="BB105" s="41" t="s">
        <v>15</v>
      </c>
      <c r="BC105" s="40" t="s">
        <v>15</v>
      </c>
      <c r="BD105" s="40" t="s">
        <v>15</v>
      </c>
      <c r="BE105" s="4"/>
      <c r="BF105" s="4"/>
    </row>
    <row r="106" spans="1:58" ht="15.75" x14ac:dyDescent="0.25">
      <c r="A106" s="19"/>
      <c r="B106" s="19"/>
      <c r="C106" s="13">
        <v>45508</v>
      </c>
      <c r="D106" s="9" t="s">
        <v>5</v>
      </c>
      <c r="E106" s="9">
        <v>4005514006</v>
      </c>
      <c r="F106" s="9">
        <v>508880431</v>
      </c>
      <c r="G106" s="8" t="s">
        <v>0</v>
      </c>
      <c r="H106" s="9" t="s">
        <v>4</v>
      </c>
      <c r="I106" s="9" t="s">
        <v>28</v>
      </c>
      <c r="J106" s="9" t="s">
        <v>461</v>
      </c>
      <c r="K106" s="9" t="s">
        <v>20</v>
      </c>
      <c r="L106" s="5"/>
      <c r="M106" s="12">
        <v>0.3134837962962963</v>
      </c>
      <c r="N106" s="11">
        <v>0.31666666666666665</v>
      </c>
      <c r="O106" s="3" t="str">
        <f t="shared" si="8"/>
        <v>-</v>
      </c>
      <c r="P106" s="10">
        <v>0.31597222222222221</v>
      </c>
      <c r="Q106" s="2">
        <f t="shared" si="9"/>
        <v>2.4884259259259078E-3</v>
      </c>
      <c r="R106" s="1" t="str">
        <f t="shared" si="10"/>
        <v>-</v>
      </c>
      <c r="S106" s="9" t="s">
        <v>2</v>
      </c>
      <c r="T106" s="8" t="s">
        <v>0</v>
      </c>
      <c r="U106" s="8" t="s">
        <v>0</v>
      </c>
      <c r="V106" s="8" t="s">
        <v>0</v>
      </c>
      <c r="W106" s="12">
        <v>0.3576388888888889</v>
      </c>
      <c r="X106" s="7">
        <f t="shared" si="11"/>
        <v>4.1666666666666685E-2</v>
      </c>
      <c r="Y106" s="1" t="str">
        <f t="shared" si="12"/>
        <v>-</v>
      </c>
      <c r="Z106" s="77">
        <f t="shared" si="13"/>
        <v>4.4155092592592593E-2</v>
      </c>
      <c r="AA106" s="4" t="s">
        <v>0</v>
      </c>
      <c r="AB106" s="14" t="s">
        <v>6</v>
      </c>
      <c r="AC106" s="1" t="str">
        <f>IF(COUNTIFS(I$2:I106, I106, C$2:C106, "&gt;" &amp; EDATE(C106, -1), C$2:C106, "&lt;=" &amp; C106) &gt; 1, "Yes", "-")</f>
        <v>Yes</v>
      </c>
      <c r="AD106" s="3">
        <f>IF(AC106="Yes", COUNTIFS(I$2:I106, I106, C$2:C106, "&gt;" &amp; EDATE(C106, -1), C$2:C106, "&lt;=" &amp; C106) - 1, 0)</f>
        <v>1</v>
      </c>
      <c r="AE106" s="3" cm="1">
        <f t="array" ref="AE106">IF(AC106="Yes", IFERROR(LOOKUP(2, 1/(I$2:I105=I106), E$2:E105), "wrong"), "")</f>
        <v>4005510630</v>
      </c>
      <c r="AF106" s="17" t="s">
        <v>116</v>
      </c>
      <c r="AG106" s="17" t="s">
        <v>460</v>
      </c>
      <c r="AH106" s="17" t="s">
        <v>459</v>
      </c>
      <c r="AI106" s="29"/>
      <c r="AJ106" s="29"/>
      <c r="AK106" s="28"/>
      <c r="AL106" s="17"/>
      <c r="AM106" s="17"/>
      <c r="AN106" s="17"/>
      <c r="AO106" s="17"/>
      <c r="AP106" s="17"/>
      <c r="AQ106" s="17"/>
      <c r="AR106" s="4">
        <v>210132614</v>
      </c>
      <c r="AS106" s="44">
        <v>45507</v>
      </c>
      <c r="AT106" s="43">
        <v>4005508256</v>
      </c>
      <c r="AU106" s="43">
        <v>8344597</v>
      </c>
      <c r="AV106" s="42">
        <v>101915</v>
      </c>
      <c r="AW106" s="42" t="s">
        <v>458</v>
      </c>
      <c r="AX106" s="42" t="s">
        <v>142</v>
      </c>
      <c r="AY106" s="42">
        <v>2</v>
      </c>
      <c r="AZ106" s="42">
        <v>8</v>
      </c>
      <c r="BA106" s="42">
        <v>16</v>
      </c>
      <c r="BB106" s="41" t="s">
        <v>15</v>
      </c>
      <c r="BC106" s="40" t="s">
        <v>15</v>
      </c>
      <c r="BD106" s="40" t="s">
        <v>15</v>
      </c>
      <c r="BE106" s="4"/>
      <c r="BF106" s="4"/>
    </row>
    <row r="107" spans="1:58" ht="15.75" x14ac:dyDescent="0.25">
      <c r="A107" s="19"/>
      <c r="B107" s="19"/>
      <c r="C107" s="13">
        <v>45508</v>
      </c>
      <c r="D107" s="9" t="s">
        <v>5</v>
      </c>
      <c r="E107" s="9">
        <v>4005514040</v>
      </c>
      <c r="F107" s="9">
        <v>562544033</v>
      </c>
      <c r="G107" s="8" t="s">
        <v>0</v>
      </c>
      <c r="H107" s="9" t="s">
        <v>45</v>
      </c>
      <c r="I107" s="9" t="s">
        <v>192</v>
      </c>
      <c r="J107" s="9" t="s">
        <v>457</v>
      </c>
      <c r="K107" s="9" t="s">
        <v>20</v>
      </c>
      <c r="L107" s="5"/>
      <c r="M107" s="12">
        <v>0.31504629629629627</v>
      </c>
      <c r="N107" s="11">
        <v>0.31805555555555554</v>
      </c>
      <c r="O107" s="3" t="str">
        <f t="shared" si="8"/>
        <v>-</v>
      </c>
      <c r="P107" s="10">
        <v>0.375</v>
      </c>
      <c r="Q107" s="2">
        <f t="shared" si="9"/>
        <v>5.9953703703703731E-2</v>
      </c>
      <c r="R107" s="1" t="str">
        <f t="shared" si="10"/>
        <v>Yes</v>
      </c>
      <c r="S107" s="9" t="s">
        <v>2</v>
      </c>
      <c r="T107" s="8" t="s">
        <v>0</v>
      </c>
      <c r="U107" s="8" t="s">
        <v>0</v>
      </c>
      <c r="V107" s="8" t="s">
        <v>0</v>
      </c>
      <c r="W107" s="12">
        <v>0.34583333333333333</v>
      </c>
      <c r="X107" s="7">
        <f t="shared" si="11"/>
        <v>0.97083333333333333</v>
      </c>
      <c r="Y107" s="1" t="str">
        <f t="shared" si="12"/>
        <v>Yes</v>
      </c>
      <c r="Z107" s="77">
        <f t="shared" si="13"/>
        <v>3.0787037037037057E-2</v>
      </c>
      <c r="AA107" s="4" t="s">
        <v>0</v>
      </c>
      <c r="AB107" s="14" t="s">
        <v>6</v>
      </c>
      <c r="AC107" s="1" t="str">
        <f>IF(COUNTIFS(I$2:I107, I107, C$2:C107, "&gt;" &amp; EDATE(C107, -1), C$2:C107, "&lt;=" &amp; C107) &gt; 1, "Yes", "-")</f>
        <v>-</v>
      </c>
      <c r="AD107" s="3">
        <f>IF(AC107="Yes", COUNTIFS(I$2:I107, I107, C$2:C107, "&gt;" &amp; EDATE(C107, -1), C$2:C107, "&lt;=" &amp; C107) - 1, 0)</f>
        <v>0</v>
      </c>
      <c r="AE107" s="3" t="str" cm="1">
        <f t="array" ref="AE107">IF(AC107="Yes", IFERROR(LOOKUP(2, 1/(I$2:I106=I107), E$2:E106), "wrong"), "")</f>
        <v/>
      </c>
      <c r="AF107" s="17" t="s">
        <v>0</v>
      </c>
      <c r="AG107" s="17" t="s">
        <v>456</v>
      </c>
      <c r="AH107" s="17" t="s">
        <v>455</v>
      </c>
      <c r="AI107" s="29"/>
      <c r="AJ107" s="29"/>
      <c r="AK107" s="28"/>
      <c r="AL107" s="17"/>
      <c r="AM107" s="17"/>
      <c r="AN107" s="17"/>
      <c r="AO107" s="17"/>
      <c r="AP107" s="17"/>
      <c r="AQ107" s="17"/>
      <c r="AR107" s="4">
        <v>210132616</v>
      </c>
      <c r="AS107" s="44">
        <v>45507</v>
      </c>
      <c r="AT107" s="43">
        <v>4005508256</v>
      </c>
      <c r="AU107" s="43">
        <v>8344597</v>
      </c>
      <c r="AV107" s="42">
        <v>101914</v>
      </c>
      <c r="AW107" s="42" t="s">
        <v>454</v>
      </c>
      <c r="AX107" s="42" t="s">
        <v>142</v>
      </c>
      <c r="AY107" s="42">
        <v>2</v>
      </c>
      <c r="AZ107" s="42">
        <v>3.53</v>
      </c>
      <c r="BA107" s="42">
        <v>7.05</v>
      </c>
      <c r="BB107" s="41" t="s">
        <v>15</v>
      </c>
      <c r="BC107" s="40" t="s">
        <v>15</v>
      </c>
      <c r="BD107" s="40" t="s">
        <v>15</v>
      </c>
      <c r="BE107" s="4"/>
      <c r="BF107" s="4"/>
    </row>
    <row r="108" spans="1:58" ht="15.75" x14ac:dyDescent="0.25">
      <c r="A108" s="19"/>
      <c r="B108" s="19"/>
      <c r="C108" s="13">
        <v>45508</v>
      </c>
      <c r="D108" s="9" t="s">
        <v>5</v>
      </c>
      <c r="E108" s="9">
        <v>4005514244</v>
      </c>
      <c r="F108" s="9">
        <v>591821892</v>
      </c>
      <c r="G108" s="8" t="s">
        <v>0</v>
      </c>
      <c r="H108" s="9" t="s">
        <v>4</v>
      </c>
      <c r="I108" s="9" t="s">
        <v>21</v>
      </c>
      <c r="J108" s="9" t="s">
        <v>453</v>
      </c>
      <c r="K108" s="9">
        <v>8817913</v>
      </c>
      <c r="L108" s="5"/>
      <c r="M108" s="12">
        <v>0.33583333333333332</v>
      </c>
      <c r="N108" s="11">
        <v>0.33958333333333335</v>
      </c>
      <c r="O108" s="3" t="str">
        <f t="shared" si="8"/>
        <v>-</v>
      </c>
      <c r="P108" s="10">
        <v>0.375</v>
      </c>
      <c r="Q108" s="2">
        <f t="shared" si="9"/>
        <v>3.9166666666666683E-2</v>
      </c>
      <c r="R108" s="1" t="str">
        <f t="shared" si="10"/>
        <v>Yes</v>
      </c>
      <c r="S108" s="9" t="s">
        <v>2</v>
      </c>
      <c r="T108" s="8" t="s">
        <v>0</v>
      </c>
      <c r="U108" s="8" t="s">
        <v>0</v>
      </c>
      <c r="V108" s="8" t="s">
        <v>0</v>
      </c>
      <c r="W108" s="12">
        <v>0.41666666666666669</v>
      </c>
      <c r="X108" s="7">
        <f t="shared" si="11"/>
        <v>4.1666666666666685E-2</v>
      </c>
      <c r="Y108" s="1" t="str">
        <f t="shared" si="12"/>
        <v>-</v>
      </c>
      <c r="Z108" s="77">
        <f t="shared" si="13"/>
        <v>8.0833333333333368E-2</v>
      </c>
      <c r="AA108" s="4" t="s">
        <v>0</v>
      </c>
      <c r="AB108" s="14" t="s">
        <v>6</v>
      </c>
      <c r="AC108" s="1" t="str">
        <f>IF(COUNTIFS(I$2:I108, I108, C$2:C108, "&gt;" &amp; EDATE(C108, -1), C$2:C108, "&lt;=" &amp; C108) &gt; 1, "Yes", "-")</f>
        <v>Yes</v>
      </c>
      <c r="AD108" s="3">
        <f>IF(AC108="Yes", COUNTIFS(I$2:I108, I108, C$2:C108, "&gt;" &amp; EDATE(C108, -1), C$2:C108, "&lt;=" &amp; C108) - 1, 0)</f>
        <v>1</v>
      </c>
      <c r="AE108" s="3" cm="1">
        <f t="array" ref="AE108">IF(AC108="Yes", IFERROR(LOOKUP(2, 1/(I$2:I107=I108), E$2:E107), "wrong"), "")</f>
        <v>4005510569</v>
      </c>
      <c r="AF108" s="14">
        <v>3413190</v>
      </c>
      <c r="AG108" s="17" t="s">
        <v>121</v>
      </c>
      <c r="AH108" s="17" t="s">
        <v>120</v>
      </c>
      <c r="AI108" s="29"/>
      <c r="AJ108" s="29"/>
      <c r="AK108" s="28"/>
      <c r="AL108" s="17"/>
      <c r="AM108" s="17"/>
      <c r="AN108" s="17"/>
      <c r="AO108" s="17"/>
      <c r="AP108" s="17"/>
      <c r="AQ108" s="17"/>
      <c r="AR108" s="4">
        <v>210132617</v>
      </c>
      <c r="AS108" s="44">
        <v>45507</v>
      </c>
      <c r="AT108" s="43">
        <v>50114495</v>
      </c>
      <c r="AU108" s="43">
        <v>8216757</v>
      </c>
      <c r="AV108" s="42">
        <v>102306</v>
      </c>
      <c r="AW108" s="42" t="s">
        <v>198</v>
      </c>
      <c r="AX108" s="42" t="s">
        <v>142</v>
      </c>
      <c r="AY108" s="42">
        <v>3</v>
      </c>
      <c r="AZ108" s="42">
        <v>390</v>
      </c>
      <c r="BA108" s="45">
        <v>1170</v>
      </c>
      <c r="BB108" s="41" t="s">
        <v>15</v>
      </c>
      <c r="BC108" s="40" t="s">
        <v>15</v>
      </c>
      <c r="BD108" s="40" t="s">
        <v>15</v>
      </c>
      <c r="BE108" s="4"/>
      <c r="BF108" s="4"/>
    </row>
    <row r="109" spans="1:58" ht="15.75" x14ac:dyDescent="0.25">
      <c r="A109" s="19"/>
      <c r="B109" s="19"/>
      <c r="C109" s="13">
        <v>45508</v>
      </c>
      <c r="D109" s="9" t="s">
        <v>5</v>
      </c>
      <c r="E109" s="9">
        <v>4005514214</v>
      </c>
      <c r="F109" s="9" t="s">
        <v>15</v>
      </c>
      <c r="G109" s="8" t="s">
        <v>0</v>
      </c>
      <c r="H109" s="9" t="s">
        <v>45</v>
      </c>
      <c r="I109" s="9" t="s">
        <v>92</v>
      </c>
      <c r="J109" s="9" t="s">
        <v>452</v>
      </c>
      <c r="K109" s="9" t="s">
        <v>20</v>
      </c>
      <c r="L109" s="5"/>
      <c r="M109" s="12">
        <v>0.33835648148148151</v>
      </c>
      <c r="N109" s="11">
        <v>0.34166666666666667</v>
      </c>
      <c r="O109" s="3" t="str">
        <f t="shared" si="8"/>
        <v>-</v>
      </c>
      <c r="P109" s="10">
        <v>0.35416666666666669</v>
      </c>
      <c r="Q109" s="2">
        <f t="shared" si="9"/>
        <v>1.5810185185185177E-2</v>
      </c>
      <c r="R109" s="1" t="str">
        <f t="shared" si="10"/>
        <v>-</v>
      </c>
      <c r="S109" s="9" t="s">
        <v>2</v>
      </c>
      <c r="T109" s="8" t="s">
        <v>0</v>
      </c>
      <c r="U109" s="8" t="s">
        <v>0</v>
      </c>
      <c r="V109" s="8" t="s">
        <v>0</v>
      </c>
      <c r="W109" s="12">
        <v>0.36944444444444446</v>
      </c>
      <c r="X109" s="7">
        <f t="shared" si="11"/>
        <v>1.5277777777777779E-2</v>
      </c>
      <c r="Y109" s="1" t="str">
        <f t="shared" si="12"/>
        <v>-</v>
      </c>
      <c r="Z109" s="77">
        <f t="shared" si="13"/>
        <v>3.1087962962962956E-2</v>
      </c>
      <c r="AA109" s="4" t="s">
        <v>0</v>
      </c>
      <c r="AB109" s="14" t="s">
        <v>6</v>
      </c>
      <c r="AC109" s="1" t="str">
        <f>IF(COUNTIFS(I$2:I109, I109, C$2:C109, "&gt;" &amp; EDATE(C109, -1), C$2:C109, "&lt;=" &amp; C109) &gt; 1, "Yes", "-")</f>
        <v>-</v>
      </c>
      <c r="AD109" s="3">
        <f>IF(AC109="Yes", COUNTIFS(I$2:I109, I109, C$2:C109, "&gt;" &amp; EDATE(C109, -1), C$2:C109, "&lt;=" &amp; C109) - 1, 0)</f>
        <v>0</v>
      </c>
      <c r="AE109" s="3" t="str" cm="1">
        <f t="array" ref="AE109">IF(AC109="Yes", IFERROR(LOOKUP(2, 1/(I$2:I108=I109), E$2:E108), "wrong"), "")</f>
        <v/>
      </c>
      <c r="AF109" s="14" t="s">
        <v>0</v>
      </c>
      <c r="AG109" s="17" t="s">
        <v>0</v>
      </c>
      <c r="AH109" s="17" t="s">
        <v>0</v>
      </c>
      <c r="AI109" s="29"/>
      <c r="AJ109" s="29"/>
      <c r="AK109" s="28"/>
      <c r="AL109" s="17"/>
      <c r="AM109" s="17"/>
      <c r="AN109" s="17"/>
      <c r="AO109" s="17"/>
      <c r="AP109" s="17"/>
      <c r="AQ109" s="17"/>
      <c r="AR109" s="4">
        <v>210132618</v>
      </c>
      <c r="AS109" s="44">
        <v>45507</v>
      </c>
      <c r="AT109" s="43">
        <v>50114495</v>
      </c>
      <c r="AU109" s="43">
        <v>8216757</v>
      </c>
      <c r="AV109" s="42">
        <v>102116</v>
      </c>
      <c r="AW109" s="42" t="s">
        <v>147</v>
      </c>
      <c r="AX109" s="42" t="s">
        <v>142</v>
      </c>
      <c r="AY109" s="42">
        <v>5</v>
      </c>
      <c r="AZ109" s="42">
        <v>6.75</v>
      </c>
      <c r="BA109" s="42">
        <v>33.75</v>
      </c>
      <c r="BB109" s="41" t="s">
        <v>15</v>
      </c>
      <c r="BC109" s="40" t="s">
        <v>15</v>
      </c>
      <c r="BD109" s="40" t="s">
        <v>15</v>
      </c>
      <c r="BE109" s="4"/>
      <c r="BF109" s="4"/>
    </row>
    <row r="110" spans="1:58" ht="15.75" x14ac:dyDescent="0.25">
      <c r="A110" s="19"/>
      <c r="B110" s="19"/>
      <c r="C110" s="13">
        <v>45508</v>
      </c>
      <c r="D110" s="9" t="s">
        <v>5</v>
      </c>
      <c r="E110" s="9">
        <v>4005514256</v>
      </c>
      <c r="F110" s="9">
        <v>543777722</v>
      </c>
      <c r="G110" s="8" t="s">
        <v>0</v>
      </c>
      <c r="H110" s="9" t="s">
        <v>45</v>
      </c>
      <c r="I110" s="9" t="s">
        <v>72</v>
      </c>
      <c r="J110" s="9" t="s">
        <v>451</v>
      </c>
      <c r="K110" s="9" t="s">
        <v>20</v>
      </c>
      <c r="L110" s="5"/>
      <c r="M110" s="12">
        <v>0.33890046296296295</v>
      </c>
      <c r="N110" s="11">
        <v>0.34236111111111112</v>
      </c>
      <c r="O110" s="3" t="str">
        <f t="shared" si="8"/>
        <v>-</v>
      </c>
      <c r="P110" s="10">
        <v>0.3125</v>
      </c>
      <c r="Q110" s="2">
        <f t="shared" si="9"/>
        <v>0.97359953703703705</v>
      </c>
      <c r="R110" s="1" t="str">
        <f t="shared" si="10"/>
        <v>Yes</v>
      </c>
      <c r="S110" s="9" t="s">
        <v>2</v>
      </c>
      <c r="T110" s="8" t="s">
        <v>0</v>
      </c>
      <c r="U110" s="8" t="s">
        <v>0</v>
      </c>
      <c r="V110" s="8" t="s">
        <v>0</v>
      </c>
      <c r="W110" s="12">
        <v>0.37013888888888891</v>
      </c>
      <c r="X110" s="7">
        <f t="shared" si="11"/>
        <v>5.7638888888888906E-2</v>
      </c>
      <c r="Y110" s="1" t="str">
        <f t="shared" si="12"/>
        <v>-</v>
      </c>
      <c r="Z110" s="77">
        <f t="shared" si="13"/>
        <v>3.1238425925925961E-2</v>
      </c>
      <c r="AA110" s="4" t="s">
        <v>0</v>
      </c>
      <c r="AB110" s="14" t="s">
        <v>6</v>
      </c>
      <c r="AC110" s="1" t="str">
        <f>IF(COUNTIFS(I$2:I110, I110, C$2:C110, "&gt;" &amp; EDATE(C110, -1), C$2:C110, "&lt;=" &amp; C110) &gt; 1, "Yes", "-")</f>
        <v>Yes</v>
      </c>
      <c r="AD110" s="3">
        <f>IF(AC110="Yes", COUNTIFS(I$2:I110, I110, C$2:C110, "&gt;" &amp; EDATE(C110, -1), C$2:C110, "&lt;=" &amp; C110) - 1, 0)</f>
        <v>1</v>
      </c>
      <c r="AE110" s="3" cm="1">
        <f t="array" ref="AE110">IF(AC110="Yes", IFERROR(LOOKUP(2, 1/(I$2:I109=I110), E$2:E109), "wrong"), "")</f>
        <v>4005509323</v>
      </c>
      <c r="AF110" s="14" t="s">
        <v>0</v>
      </c>
      <c r="AG110" s="17" t="s">
        <v>450</v>
      </c>
      <c r="AH110" s="17" t="s">
        <v>449</v>
      </c>
      <c r="AI110" s="29"/>
      <c r="AJ110" s="29"/>
      <c r="AK110" s="28"/>
      <c r="AL110" s="17"/>
      <c r="AM110" s="17"/>
      <c r="AN110" s="17"/>
      <c r="AO110" s="17"/>
      <c r="AP110" s="17"/>
      <c r="AQ110" s="17"/>
      <c r="AR110" s="4">
        <v>210132619</v>
      </c>
      <c r="AS110" s="44">
        <v>45507</v>
      </c>
      <c r="AT110" s="43">
        <v>50114495</v>
      </c>
      <c r="AU110" s="43">
        <v>8216757</v>
      </c>
      <c r="AV110" s="42">
        <v>102115</v>
      </c>
      <c r="AW110" s="42" t="s">
        <v>145</v>
      </c>
      <c r="AX110" s="42" t="s">
        <v>142</v>
      </c>
      <c r="AY110" s="42">
        <v>5</v>
      </c>
      <c r="AZ110" s="42">
        <v>8.75</v>
      </c>
      <c r="BA110" s="42">
        <v>43.75</v>
      </c>
      <c r="BB110" s="41" t="s">
        <v>15</v>
      </c>
      <c r="BC110" s="40" t="s">
        <v>15</v>
      </c>
      <c r="BD110" s="40" t="s">
        <v>15</v>
      </c>
      <c r="BE110" s="4"/>
      <c r="BF110" s="4"/>
    </row>
    <row r="111" spans="1:58" ht="15.75" x14ac:dyDescent="0.25">
      <c r="A111" s="19"/>
      <c r="B111" s="19"/>
      <c r="C111" s="13">
        <v>45508</v>
      </c>
      <c r="D111" s="9" t="s">
        <v>5</v>
      </c>
      <c r="E111" s="9">
        <v>4005513844</v>
      </c>
      <c r="F111" s="9">
        <v>533981758</v>
      </c>
      <c r="G111" s="8" t="s">
        <v>0</v>
      </c>
      <c r="H111" s="9" t="s">
        <v>4</v>
      </c>
      <c r="I111" s="9" t="s">
        <v>17</v>
      </c>
      <c r="J111" s="9" t="s">
        <v>448</v>
      </c>
      <c r="K111" s="9" t="s">
        <v>131</v>
      </c>
      <c r="L111" s="5"/>
      <c r="M111" s="12">
        <v>0.34542824074074074</v>
      </c>
      <c r="N111" s="11">
        <v>0.34861111111111109</v>
      </c>
      <c r="O111" s="3" t="str">
        <f t="shared" si="8"/>
        <v>-</v>
      </c>
      <c r="P111" s="10">
        <v>0.35416666666666669</v>
      </c>
      <c r="Q111" s="2">
        <f t="shared" si="9"/>
        <v>8.7384259259259411E-3</v>
      </c>
      <c r="R111" s="1" t="str">
        <f t="shared" si="10"/>
        <v>-</v>
      </c>
      <c r="S111" s="9" t="s">
        <v>2</v>
      </c>
      <c r="T111" s="8" t="s">
        <v>0</v>
      </c>
      <c r="U111" s="8" t="s">
        <v>0</v>
      </c>
      <c r="V111" s="8" t="s">
        <v>0</v>
      </c>
      <c r="W111" s="12">
        <v>0.4375</v>
      </c>
      <c r="X111" s="7">
        <f t="shared" si="11"/>
        <v>8.3333333333333315E-2</v>
      </c>
      <c r="Y111" s="1" t="str">
        <f t="shared" si="12"/>
        <v>-</v>
      </c>
      <c r="Z111" s="77">
        <f t="shared" si="13"/>
        <v>9.2071759259259256E-2</v>
      </c>
      <c r="AA111" s="4" t="s">
        <v>0</v>
      </c>
      <c r="AB111" s="14" t="s">
        <v>6</v>
      </c>
      <c r="AC111" s="1" t="str">
        <f>IF(COUNTIFS(I$2:I111, I111, C$2:C111, "&gt;" &amp; EDATE(C111, -1), C$2:C111, "&lt;=" &amp; C111) &gt; 1, "Yes", "-")</f>
        <v>-</v>
      </c>
      <c r="AD111" s="3">
        <f>IF(AC111="Yes", COUNTIFS(I$2:I111, I111, C$2:C111, "&gt;" &amp; EDATE(C111, -1), C$2:C111, "&lt;=" &amp; C111) - 1, 0)</f>
        <v>0</v>
      </c>
      <c r="AE111" s="3" t="str" cm="1">
        <f t="array" ref="AE111">IF(AC111="Yes", IFERROR(LOOKUP(2, 1/(I$2:I110=I111), E$2:E110), "wrong"), "")</f>
        <v/>
      </c>
      <c r="AF111" s="14">
        <v>5211469</v>
      </c>
      <c r="AG111" s="17" t="s">
        <v>121</v>
      </c>
      <c r="AH111" s="17" t="s">
        <v>120</v>
      </c>
      <c r="AI111" s="29"/>
      <c r="AJ111" s="29"/>
      <c r="AK111" s="28"/>
      <c r="AL111" s="17"/>
      <c r="AM111" s="17"/>
      <c r="AN111" s="17"/>
      <c r="AO111" s="17"/>
      <c r="AP111" s="17"/>
      <c r="AQ111" s="17"/>
      <c r="AR111" s="4">
        <v>210132621</v>
      </c>
      <c r="AS111" s="44">
        <v>45507</v>
      </c>
      <c r="AT111" s="43">
        <v>50114495</v>
      </c>
      <c r="AU111" s="43">
        <v>8216757</v>
      </c>
      <c r="AV111" s="42">
        <v>100004</v>
      </c>
      <c r="AW111" s="42" t="s">
        <v>191</v>
      </c>
      <c r="AX111" s="42" t="s">
        <v>142</v>
      </c>
      <c r="AY111" s="42">
        <v>1</v>
      </c>
      <c r="AZ111" s="42">
        <v>1.5</v>
      </c>
      <c r="BA111" s="42">
        <v>1.5</v>
      </c>
      <c r="BB111" s="41" t="s">
        <v>15</v>
      </c>
      <c r="BC111" s="40" t="s">
        <v>15</v>
      </c>
      <c r="BD111" s="40" t="s">
        <v>15</v>
      </c>
      <c r="BE111" s="4"/>
      <c r="BF111" s="4"/>
    </row>
    <row r="112" spans="1:58" ht="15.75" x14ac:dyDescent="0.25">
      <c r="A112" s="19"/>
      <c r="B112" s="19"/>
      <c r="C112" s="13">
        <v>45508</v>
      </c>
      <c r="D112" s="9" t="s">
        <v>5</v>
      </c>
      <c r="E112" s="9">
        <v>4005514343</v>
      </c>
      <c r="F112" s="9" t="s">
        <v>447</v>
      </c>
      <c r="G112" s="8" t="s">
        <v>0</v>
      </c>
      <c r="H112" s="9" t="s">
        <v>45</v>
      </c>
      <c r="I112" s="9" t="s">
        <v>69</v>
      </c>
      <c r="J112" s="9" t="s">
        <v>446</v>
      </c>
      <c r="K112" s="9">
        <v>8307292</v>
      </c>
      <c r="L112" s="5"/>
      <c r="M112" s="12">
        <v>0.35953703703703704</v>
      </c>
      <c r="N112" s="11">
        <v>0.36249999999999999</v>
      </c>
      <c r="O112" s="3" t="str">
        <f t="shared" si="8"/>
        <v>-</v>
      </c>
      <c r="P112" s="10">
        <v>0.375</v>
      </c>
      <c r="Q112" s="2">
        <f t="shared" si="9"/>
        <v>1.5462962962962956E-2</v>
      </c>
      <c r="R112" s="1" t="str">
        <f t="shared" si="10"/>
        <v>-</v>
      </c>
      <c r="S112" s="9" t="s">
        <v>2</v>
      </c>
      <c r="T112" s="8" t="s">
        <v>0</v>
      </c>
      <c r="U112" s="8" t="s">
        <v>0</v>
      </c>
      <c r="V112" s="8" t="s">
        <v>0</v>
      </c>
      <c r="W112" s="12">
        <v>0.29652777777777778</v>
      </c>
      <c r="X112" s="7">
        <f t="shared" si="11"/>
        <v>0.92152777777777772</v>
      </c>
      <c r="Y112" s="1" t="str">
        <f t="shared" si="12"/>
        <v>Yes</v>
      </c>
      <c r="Z112" s="77">
        <f t="shared" si="13"/>
        <v>0.93699074074074074</v>
      </c>
      <c r="AA112" s="4" t="s">
        <v>0</v>
      </c>
      <c r="AB112" s="14" t="s">
        <v>6</v>
      </c>
      <c r="AC112" s="1" t="str">
        <f>IF(COUNTIFS(I$2:I112, I112, C$2:C112, "&gt;" &amp; EDATE(C112, -1), C$2:C112, "&lt;=" &amp; C112) &gt; 1, "Yes", "-")</f>
        <v>-</v>
      </c>
      <c r="AD112" s="3">
        <f>IF(AC112="Yes", COUNTIFS(I$2:I112, I112, C$2:C112, "&gt;" &amp; EDATE(C112, -1), C$2:C112, "&lt;=" &amp; C112) - 1, 0)</f>
        <v>0</v>
      </c>
      <c r="AE112" s="3" t="str" cm="1">
        <f t="array" ref="AE112">IF(AC112="Yes", IFERROR(LOOKUP(2, 1/(I$2:I111=I112), E$2:E111), "wrong"), "")</f>
        <v/>
      </c>
      <c r="AF112" s="17" t="s">
        <v>0</v>
      </c>
      <c r="AG112" s="17" t="s">
        <v>445</v>
      </c>
      <c r="AH112" s="17" t="s">
        <v>444</v>
      </c>
      <c r="AI112" s="29"/>
      <c r="AJ112" s="29"/>
      <c r="AK112" s="28"/>
      <c r="AL112" s="17"/>
      <c r="AM112" s="17"/>
      <c r="AN112" s="17"/>
      <c r="AO112" s="17"/>
      <c r="AP112" s="17"/>
      <c r="AQ112" s="17"/>
      <c r="AR112" s="4">
        <v>210132622</v>
      </c>
      <c r="AS112" s="44">
        <v>45507</v>
      </c>
      <c r="AT112" s="43">
        <v>50114495</v>
      </c>
      <c r="AU112" s="43">
        <v>8216757</v>
      </c>
      <c r="AV112" s="42">
        <v>100206</v>
      </c>
      <c r="AW112" s="42" t="s">
        <v>195</v>
      </c>
      <c r="AX112" s="47" t="s">
        <v>142</v>
      </c>
      <c r="AY112" s="43">
        <v>1</v>
      </c>
      <c r="AZ112" s="42">
        <v>1.5</v>
      </c>
      <c r="BA112" s="42">
        <v>1.5</v>
      </c>
      <c r="BB112" s="41" t="s">
        <v>15</v>
      </c>
      <c r="BC112" s="40" t="s">
        <v>15</v>
      </c>
      <c r="BD112" s="40" t="s">
        <v>15</v>
      </c>
      <c r="BE112" s="4"/>
      <c r="BF112" s="4"/>
    </row>
    <row r="113" spans="1:58" ht="15.75" x14ac:dyDescent="0.25">
      <c r="A113" s="19"/>
      <c r="B113" s="19"/>
      <c r="C113" s="13">
        <v>45508</v>
      </c>
      <c r="D113" s="9" t="s">
        <v>5</v>
      </c>
      <c r="E113" s="9">
        <v>4005514367</v>
      </c>
      <c r="F113" s="8" t="s">
        <v>0</v>
      </c>
      <c r="G113" s="8" t="s">
        <v>0</v>
      </c>
      <c r="H113" s="9" t="s">
        <v>4</v>
      </c>
      <c r="I113" s="9" t="s">
        <v>11</v>
      </c>
      <c r="J113" s="9" t="s">
        <v>443</v>
      </c>
      <c r="K113" s="9">
        <v>8531016</v>
      </c>
      <c r="L113" s="5"/>
      <c r="M113" s="12">
        <v>0.36091435185185183</v>
      </c>
      <c r="N113" s="11">
        <v>0.36458333333333331</v>
      </c>
      <c r="O113" s="3" t="str">
        <f t="shared" si="8"/>
        <v>-</v>
      </c>
      <c r="P113" s="10">
        <v>0.375</v>
      </c>
      <c r="Q113" s="2">
        <f t="shared" si="9"/>
        <v>1.4085648148148167E-2</v>
      </c>
      <c r="R113" s="1" t="str">
        <f t="shared" si="10"/>
        <v>-</v>
      </c>
      <c r="S113" s="9" t="s">
        <v>2</v>
      </c>
      <c r="T113" s="8" t="s">
        <v>0</v>
      </c>
      <c r="U113" s="8" t="s">
        <v>0</v>
      </c>
      <c r="V113" s="8" t="s">
        <v>0</v>
      </c>
      <c r="W113" s="12">
        <v>0.41666666666666669</v>
      </c>
      <c r="X113" s="7">
        <f t="shared" si="11"/>
        <v>4.1666666666666685E-2</v>
      </c>
      <c r="Y113" s="1" t="str">
        <f t="shared" si="12"/>
        <v>-</v>
      </c>
      <c r="Z113" s="77">
        <f t="shared" si="13"/>
        <v>5.5752314814814852E-2</v>
      </c>
      <c r="AA113" s="4" t="s">
        <v>0</v>
      </c>
      <c r="AB113" s="14" t="s">
        <v>6</v>
      </c>
      <c r="AC113" s="1" t="str">
        <f>IF(COUNTIFS(I$2:I113, I113, C$2:C113, "&gt;" &amp; EDATE(C113, -1), C$2:C113, "&lt;=" &amp; C113) &gt; 1, "Yes", "-")</f>
        <v>-</v>
      </c>
      <c r="AD113" s="3">
        <f>IF(AC113="Yes", COUNTIFS(I$2:I113, I113, C$2:C113, "&gt;" &amp; EDATE(C113, -1), C$2:C113, "&lt;=" &amp; C113) - 1, 0)</f>
        <v>0</v>
      </c>
      <c r="AE113" s="3" t="str" cm="1">
        <f t="array" ref="AE113">IF(AC113="Yes", IFERROR(LOOKUP(2, 1/(I$2:I112=I113), E$2:E112), "wrong"), "")</f>
        <v/>
      </c>
      <c r="AF113" s="17">
        <v>3407104</v>
      </c>
      <c r="AG113" s="17" t="s">
        <v>121</v>
      </c>
      <c r="AH113" s="17" t="s">
        <v>120</v>
      </c>
      <c r="AI113" s="29"/>
      <c r="AJ113" s="29"/>
      <c r="AK113" s="28"/>
      <c r="AL113" s="17"/>
      <c r="AM113" s="17"/>
      <c r="AN113" s="17"/>
      <c r="AO113" s="17"/>
      <c r="AP113" s="17"/>
      <c r="AQ113" s="17"/>
      <c r="AR113" s="4">
        <v>210132624</v>
      </c>
      <c r="AS113" s="44">
        <v>45507</v>
      </c>
      <c r="AT113" s="43">
        <v>50114495</v>
      </c>
      <c r="AU113" s="43">
        <v>8216757</v>
      </c>
      <c r="AV113" s="42">
        <v>103739</v>
      </c>
      <c r="AW113" s="42" t="s">
        <v>157</v>
      </c>
      <c r="AX113" s="46" t="s">
        <v>156</v>
      </c>
      <c r="AY113" s="42">
        <v>0.5</v>
      </c>
      <c r="AZ113" s="42">
        <v>36</v>
      </c>
      <c r="BA113" s="42">
        <v>18</v>
      </c>
      <c r="BB113" s="41" t="s">
        <v>141</v>
      </c>
      <c r="BC113" s="41" t="s">
        <v>15</v>
      </c>
      <c r="BD113" s="40" t="s">
        <v>15</v>
      </c>
      <c r="BE113" s="4"/>
      <c r="BF113" s="4"/>
    </row>
    <row r="114" spans="1:58" ht="15.75" x14ac:dyDescent="0.25">
      <c r="A114" s="19"/>
      <c r="B114" s="19"/>
      <c r="C114" s="13">
        <v>45508</v>
      </c>
      <c r="D114" s="9" t="s">
        <v>5</v>
      </c>
      <c r="E114" s="9">
        <v>4005514446</v>
      </c>
      <c r="F114" s="9">
        <v>594334135</v>
      </c>
      <c r="G114" s="8" t="s">
        <v>0</v>
      </c>
      <c r="H114" s="9" t="s">
        <v>45</v>
      </c>
      <c r="I114" s="9" t="s">
        <v>77</v>
      </c>
      <c r="J114" s="9" t="s">
        <v>442</v>
      </c>
      <c r="K114" s="9" t="s">
        <v>16</v>
      </c>
      <c r="L114" s="5"/>
      <c r="M114" s="12">
        <v>0.38528935185185187</v>
      </c>
      <c r="N114" s="11">
        <v>0.38819444444444445</v>
      </c>
      <c r="O114" s="3" t="str">
        <f t="shared" si="8"/>
        <v>-</v>
      </c>
      <c r="P114" s="10">
        <v>0.45833333333333331</v>
      </c>
      <c r="Q114" s="2">
        <f t="shared" si="9"/>
        <v>7.3043981481481446E-2</v>
      </c>
      <c r="R114" s="1" t="str">
        <f t="shared" si="10"/>
        <v>Yes</v>
      </c>
      <c r="S114" s="9" t="s">
        <v>2</v>
      </c>
      <c r="T114" s="8" t="s">
        <v>0</v>
      </c>
      <c r="U114" s="8" t="s">
        <v>0</v>
      </c>
      <c r="V114" s="8" t="s">
        <v>0</v>
      </c>
      <c r="W114" s="12">
        <v>0.32222222222222224</v>
      </c>
      <c r="X114" s="7">
        <f t="shared" si="11"/>
        <v>0.86388888888888893</v>
      </c>
      <c r="Y114" s="1" t="str">
        <f t="shared" si="12"/>
        <v>Yes</v>
      </c>
      <c r="Z114" s="77">
        <f t="shared" si="13"/>
        <v>0.93693287037037032</v>
      </c>
      <c r="AA114" s="4" t="s">
        <v>0</v>
      </c>
      <c r="AB114" s="14" t="s">
        <v>6</v>
      </c>
      <c r="AC114" s="1" t="str">
        <f>IF(COUNTIFS(I$2:I114, I114, C$2:C114, "&gt;" &amp; EDATE(C114, -1), C$2:C114, "&lt;=" &amp; C114) &gt; 1, "Yes", "-")</f>
        <v>-</v>
      </c>
      <c r="AD114" s="3">
        <f>IF(AC114="Yes", COUNTIFS(I$2:I114, I114, C$2:C114, "&gt;" &amp; EDATE(C114, -1), C$2:C114, "&lt;=" &amp; C114) - 1, 0)</f>
        <v>0</v>
      </c>
      <c r="AE114" s="3" t="str" cm="1">
        <f t="array" ref="AE114">IF(AC114="Yes", IFERROR(LOOKUP(2, 1/(I$2:I113=I114), E$2:E113), "wrong"), "")</f>
        <v/>
      </c>
      <c r="AF114" s="17" t="s">
        <v>0</v>
      </c>
      <c r="AG114" s="17" t="s">
        <v>441</v>
      </c>
      <c r="AH114" s="17" t="s">
        <v>440</v>
      </c>
      <c r="AI114" s="29"/>
      <c r="AJ114" s="29"/>
      <c r="AK114" s="28"/>
      <c r="AL114" s="17"/>
      <c r="AM114" s="17"/>
      <c r="AN114" s="17"/>
      <c r="AO114" s="17"/>
      <c r="AP114" s="17"/>
      <c r="AQ114" s="17"/>
      <c r="AR114" s="4">
        <v>210132625</v>
      </c>
      <c r="AS114" s="44">
        <v>45507</v>
      </c>
      <c r="AT114" s="43">
        <v>50114495</v>
      </c>
      <c r="AU114" s="43">
        <v>8216757</v>
      </c>
      <c r="AV114" s="42">
        <v>100735</v>
      </c>
      <c r="AW114" s="42" t="s">
        <v>164</v>
      </c>
      <c r="AX114" s="42" t="s">
        <v>142</v>
      </c>
      <c r="AY114" s="42">
        <v>1</v>
      </c>
      <c r="AZ114" s="42">
        <v>28</v>
      </c>
      <c r="BA114" s="42">
        <v>28</v>
      </c>
      <c r="BB114" s="41" t="s">
        <v>15</v>
      </c>
      <c r="BC114" s="40" t="s">
        <v>15</v>
      </c>
      <c r="BD114" s="40" t="s">
        <v>15</v>
      </c>
      <c r="BE114" s="4"/>
      <c r="BF114" s="4"/>
    </row>
    <row r="115" spans="1:58" ht="15.75" x14ac:dyDescent="0.25">
      <c r="A115" s="19"/>
      <c r="B115" s="19"/>
      <c r="C115" s="13">
        <v>45508</v>
      </c>
      <c r="D115" s="9" t="s">
        <v>5</v>
      </c>
      <c r="E115" s="9">
        <v>4005514404</v>
      </c>
      <c r="F115" s="9" t="s">
        <v>15</v>
      </c>
      <c r="G115" s="8" t="s">
        <v>0</v>
      </c>
      <c r="H115" s="9" t="s">
        <v>45</v>
      </c>
      <c r="I115" s="9" t="s">
        <v>60</v>
      </c>
      <c r="J115" s="9" t="s">
        <v>439</v>
      </c>
      <c r="K115" s="9" t="s">
        <v>131</v>
      </c>
      <c r="L115" s="5"/>
      <c r="M115" s="12">
        <v>0.39526620370370369</v>
      </c>
      <c r="N115" s="11">
        <v>0.39861111111111114</v>
      </c>
      <c r="O115" s="3" t="str">
        <f t="shared" si="8"/>
        <v>-</v>
      </c>
      <c r="P115" s="10">
        <v>0.41666666666666669</v>
      </c>
      <c r="Q115" s="2">
        <f t="shared" si="9"/>
        <v>2.1400462962962996E-2</v>
      </c>
      <c r="R115" s="1" t="str">
        <f t="shared" si="10"/>
        <v>-</v>
      </c>
      <c r="S115" s="9" t="s">
        <v>2</v>
      </c>
      <c r="T115" s="8" t="s">
        <v>0</v>
      </c>
      <c r="U115" s="8" t="s">
        <v>0</v>
      </c>
      <c r="V115" s="8" t="s">
        <v>0</v>
      </c>
      <c r="W115" s="12">
        <v>0.33263888888888887</v>
      </c>
      <c r="X115" s="7">
        <f t="shared" si="11"/>
        <v>0.91597222222222219</v>
      </c>
      <c r="Y115" s="1" t="str">
        <f t="shared" si="12"/>
        <v>Yes</v>
      </c>
      <c r="Z115" s="77">
        <f t="shared" si="13"/>
        <v>0.93737268518518513</v>
      </c>
      <c r="AA115" s="4" t="s">
        <v>0</v>
      </c>
      <c r="AB115" s="14" t="s">
        <v>6</v>
      </c>
      <c r="AC115" s="1" t="str">
        <f>IF(COUNTIFS(I$2:I115, I115, C$2:C115, "&gt;" &amp; EDATE(C115, -1), C$2:C115, "&lt;=" &amp; C115) &gt; 1, "Yes", "-")</f>
        <v>-</v>
      </c>
      <c r="AD115" s="3">
        <f>IF(AC115="Yes", COUNTIFS(I$2:I115, I115, C$2:C115, "&gt;" &amp; EDATE(C115, -1), C$2:C115, "&lt;=" &amp; C115) - 1, 0)</f>
        <v>0</v>
      </c>
      <c r="AE115" s="3" t="str" cm="1">
        <f t="array" ref="AE115">IF(AC115="Yes", IFERROR(LOOKUP(2, 1/(I$2:I114=I115), E$2:E114), "wrong"), "")</f>
        <v/>
      </c>
      <c r="AF115" s="17" t="s">
        <v>0</v>
      </c>
      <c r="AG115" s="17" t="s">
        <v>0</v>
      </c>
      <c r="AH115" s="17" t="s">
        <v>0</v>
      </c>
      <c r="AI115" s="29"/>
      <c r="AJ115" s="29"/>
      <c r="AK115" s="28"/>
      <c r="AL115" s="17"/>
      <c r="AM115" s="17"/>
      <c r="AN115" s="17"/>
      <c r="AO115" s="17"/>
      <c r="AP115" s="17"/>
      <c r="AQ115" s="17"/>
      <c r="AR115" s="4">
        <v>210132626</v>
      </c>
      <c r="AS115" s="44">
        <v>45507</v>
      </c>
      <c r="AT115" s="43">
        <v>4005508940</v>
      </c>
      <c r="AU115" s="43">
        <v>8110865</v>
      </c>
      <c r="AV115" s="42">
        <v>200328</v>
      </c>
      <c r="AW115" s="42" t="s">
        <v>178</v>
      </c>
      <c r="AX115" s="42" t="s">
        <v>142</v>
      </c>
      <c r="AY115" s="42">
        <v>1</v>
      </c>
      <c r="AZ115" s="45">
        <v>1123.2</v>
      </c>
      <c r="BA115" s="45">
        <v>1123.2</v>
      </c>
      <c r="BB115" s="41">
        <v>2303240248</v>
      </c>
      <c r="BC115" s="40" t="s">
        <v>15</v>
      </c>
      <c r="BD115" s="40" t="s">
        <v>15</v>
      </c>
      <c r="BE115" s="4"/>
      <c r="BF115" s="4"/>
    </row>
    <row r="116" spans="1:58" ht="15.75" x14ac:dyDescent="0.25">
      <c r="A116" s="19"/>
      <c r="B116" s="19"/>
      <c r="C116" s="13">
        <v>45508</v>
      </c>
      <c r="D116" s="9" t="s">
        <v>5</v>
      </c>
      <c r="E116" s="9">
        <v>4005514403</v>
      </c>
      <c r="F116" s="9">
        <v>506863046</v>
      </c>
      <c r="G116" s="8" t="s">
        <v>0</v>
      </c>
      <c r="H116" s="9" t="s">
        <v>4</v>
      </c>
      <c r="I116" s="9" t="s">
        <v>31</v>
      </c>
      <c r="J116" s="9" t="s">
        <v>438</v>
      </c>
      <c r="K116" s="9" t="s">
        <v>437</v>
      </c>
      <c r="L116" s="5"/>
      <c r="M116" s="12">
        <v>0.39587962962962964</v>
      </c>
      <c r="N116" s="11">
        <v>0.39930555555555558</v>
      </c>
      <c r="O116" s="3" t="str">
        <f t="shared" si="8"/>
        <v>-</v>
      </c>
      <c r="P116" s="10">
        <v>0.4375</v>
      </c>
      <c r="Q116" s="2">
        <f t="shared" si="9"/>
        <v>4.1620370370370363E-2</v>
      </c>
      <c r="R116" s="1" t="str">
        <f t="shared" si="10"/>
        <v>Yes</v>
      </c>
      <c r="S116" s="9" t="s">
        <v>2</v>
      </c>
      <c r="T116" s="8" t="s">
        <v>0</v>
      </c>
      <c r="U116" s="8" t="s">
        <v>0</v>
      </c>
      <c r="V116" s="8" t="s">
        <v>0</v>
      </c>
      <c r="W116" s="12">
        <v>0.60416666666666663</v>
      </c>
      <c r="X116" s="7">
        <f t="shared" si="11"/>
        <v>0.16666666666666663</v>
      </c>
      <c r="Y116" s="1" t="str">
        <f t="shared" si="12"/>
        <v>Yes</v>
      </c>
      <c r="Z116" s="77">
        <f t="shared" si="13"/>
        <v>0.20828703703703699</v>
      </c>
      <c r="AA116" s="4" t="s">
        <v>0</v>
      </c>
      <c r="AB116" s="14" t="s">
        <v>6</v>
      </c>
      <c r="AC116" s="1" t="str">
        <f>IF(COUNTIFS(I$2:I116, I116, C$2:C116, "&gt;" &amp; EDATE(C116, -1), C$2:C116, "&lt;=" &amp; C116) &gt; 1, "Yes", "-")</f>
        <v>Yes</v>
      </c>
      <c r="AD116" s="3">
        <f>IF(AC116="Yes", COUNTIFS(I$2:I116, I116, C$2:C116, "&gt;" &amp; EDATE(C116, -1), C$2:C116, "&lt;=" &amp; C116) - 1, 0)</f>
        <v>1</v>
      </c>
      <c r="AE116" s="3" cm="1">
        <f t="array" ref="AE116">IF(AC116="Yes", IFERROR(LOOKUP(2, 1/(I$2:I115=I116), E$2:E115), "wrong"), "")</f>
        <v>4005512704</v>
      </c>
      <c r="AF116" s="17" t="s">
        <v>116</v>
      </c>
      <c r="AG116" s="17">
        <v>550001846</v>
      </c>
      <c r="AH116" s="17" t="s">
        <v>436</v>
      </c>
      <c r="AI116" s="29"/>
      <c r="AJ116" s="29"/>
      <c r="AK116" s="28"/>
      <c r="AL116" s="17"/>
      <c r="AM116" s="17"/>
      <c r="AN116" s="17"/>
      <c r="AO116" s="17"/>
      <c r="AP116" s="17"/>
      <c r="AQ116" s="17"/>
      <c r="AR116" s="4">
        <v>210132627</v>
      </c>
      <c r="AS116" s="44">
        <v>45507</v>
      </c>
      <c r="AT116" s="43">
        <v>4005508940</v>
      </c>
      <c r="AU116" s="43">
        <v>8110865</v>
      </c>
      <c r="AV116" s="42">
        <v>102283</v>
      </c>
      <c r="AW116" s="42" t="s">
        <v>168</v>
      </c>
      <c r="AX116" s="42" t="s">
        <v>139</v>
      </c>
      <c r="AY116" s="42">
        <v>1</v>
      </c>
      <c r="AZ116" s="42">
        <v>240</v>
      </c>
      <c r="BA116" s="42">
        <v>240</v>
      </c>
      <c r="BB116" s="41" t="s">
        <v>15</v>
      </c>
      <c r="BC116" s="40" t="s">
        <v>15</v>
      </c>
      <c r="BD116" s="40" t="s">
        <v>15</v>
      </c>
      <c r="BE116" s="4"/>
      <c r="BF116" s="4"/>
    </row>
    <row r="117" spans="1:58" ht="15.75" x14ac:dyDescent="0.25">
      <c r="A117" s="19"/>
      <c r="B117" s="19"/>
      <c r="C117" s="13">
        <v>45508</v>
      </c>
      <c r="D117" s="9" t="s">
        <v>5</v>
      </c>
      <c r="E117" s="9">
        <v>4005514580</v>
      </c>
      <c r="F117" s="9">
        <v>599999434</v>
      </c>
      <c r="G117" s="8" t="s">
        <v>0</v>
      </c>
      <c r="H117" s="9" t="s">
        <v>4</v>
      </c>
      <c r="I117" s="9" t="s">
        <v>37</v>
      </c>
      <c r="J117" s="9" t="s">
        <v>435</v>
      </c>
      <c r="K117" s="9" t="s">
        <v>12</v>
      </c>
      <c r="L117" s="14"/>
      <c r="M117" s="12">
        <v>0.39628472222222222</v>
      </c>
      <c r="N117" s="11">
        <v>0.4</v>
      </c>
      <c r="O117" s="3" t="str">
        <f t="shared" si="8"/>
        <v>-</v>
      </c>
      <c r="P117" s="10">
        <v>0.54166666666666663</v>
      </c>
      <c r="Q117" s="2">
        <f t="shared" si="9"/>
        <v>0.14538194444444441</v>
      </c>
      <c r="R117" s="1" t="str">
        <f t="shared" si="10"/>
        <v>Yes</v>
      </c>
      <c r="S117" s="9" t="s">
        <v>2</v>
      </c>
      <c r="T117" s="8" t="s">
        <v>0</v>
      </c>
      <c r="U117" s="8" t="s">
        <v>0</v>
      </c>
      <c r="V117" s="8" t="s">
        <v>0</v>
      </c>
      <c r="W117" s="12">
        <v>0.58333333333333337</v>
      </c>
      <c r="X117" s="7">
        <f t="shared" si="11"/>
        <v>4.1666666666666741E-2</v>
      </c>
      <c r="Y117" s="1" t="str">
        <f t="shared" si="12"/>
        <v>-</v>
      </c>
      <c r="Z117" s="77">
        <f t="shared" si="13"/>
        <v>0.18704861111111115</v>
      </c>
      <c r="AA117" s="4" t="s">
        <v>0</v>
      </c>
      <c r="AB117" s="14" t="s">
        <v>6</v>
      </c>
      <c r="AC117" s="1" t="str">
        <f>IF(COUNTIFS(I$2:I117, I117, C$2:C117, "&gt;" &amp; EDATE(C117, -1), C$2:C117, "&lt;=" &amp; C117) &gt; 1, "Yes", "-")</f>
        <v>Yes</v>
      </c>
      <c r="AD117" s="3">
        <f>IF(AC117="Yes", COUNTIFS(I$2:I117, I117, C$2:C117, "&gt;" &amp; EDATE(C117, -1), C$2:C117, "&lt;=" &amp; C117) - 1, 0)</f>
        <v>2</v>
      </c>
      <c r="AE117" s="3" cm="1">
        <f t="array" ref="AE117">IF(AC117="Yes", IFERROR(LOOKUP(2, 1/(I$2:I116=I117), E$2:E116), "wrong"), "")</f>
        <v>4005513831</v>
      </c>
      <c r="AF117" s="14" t="s">
        <v>116</v>
      </c>
      <c r="AG117" s="17" t="s">
        <v>146</v>
      </c>
      <c r="AH117" s="17" t="s">
        <v>434</v>
      </c>
      <c r="AI117" s="29"/>
      <c r="AJ117" s="29"/>
      <c r="AK117" s="28"/>
      <c r="AL117" s="17"/>
      <c r="AM117" s="17"/>
      <c r="AN117" s="17"/>
      <c r="AO117" s="17"/>
      <c r="AP117" s="17"/>
      <c r="AQ117" s="17"/>
      <c r="AR117" s="4">
        <v>210132697</v>
      </c>
      <c r="AS117" s="44">
        <v>45507</v>
      </c>
      <c r="AT117" s="43">
        <v>4005508940</v>
      </c>
      <c r="AU117" s="43">
        <v>8110865</v>
      </c>
      <c r="AV117" s="42">
        <v>203963</v>
      </c>
      <c r="AW117" s="42" t="s">
        <v>433</v>
      </c>
      <c r="AX117" s="42" t="s">
        <v>142</v>
      </c>
      <c r="AY117" s="42">
        <v>1</v>
      </c>
      <c r="AZ117" s="42">
        <v>190</v>
      </c>
      <c r="BA117" s="42">
        <v>190</v>
      </c>
      <c r="BB117" s="41" t="s">
        <v>141</v>
      </c>
      <c r="BC117" s="40" t="s">
        <v>15</v>
      </c>
      <c r="BD117" s="40" t="s">
        <v>15</v>
      </c>
      <c r="BE117" s="4"/>
      <c r="BF117" s="4"/>
    </row>
    <row r="118" spans="1:58" ht="15.75" x14ac:dyDescent="0.25">
      <c r="A118" s="19"/>
      <c r="B118" s="19"/>
      <c r="C118" s="13">
        <v>45508</v>
      </c>
      <c r="D118" s="9" t="s">
        <v>5</v>
      </c>
      <c r="E118" s="9">
        <v>4005514530</v>
      </c>
      <c r="F118" s="9">
        <v>567448742</v>
      </c>
      <c r="G118" s="8" t="s">
        <v>0</v>
      </c>
      <c r="H118" s="9" t="s">
        <v>45</v>
      </c>
      <c r="I118" s="9" t="s">
        <v>52</v>
      </c>
      <c r="J118" s="9" t="s">
        <v>83</v>
      </c>
      <c r="K118" s="9" t="s">
        <v>246</v>
      </c>
      <c r="L118" s="14"/>
      <c r="M118" s="12">
        <v>0.40233796296296298</v>
      </c>
      <c r="N118" s="11">
        <v>0.40555555555555556</v>
      </c>
      <c r="O118" s="3" t="str">
        <f t="shared" si="8"/>
        <v>-</v>
      </c>
      <c r="P118" s="10">
        <v>0.375</v>
      </c>
      <c r="Q118" s="2">
        <f t="shared" si="9"/>
        <v>0.97266203703703702</v>
      </c>
      <c r="R118" s="1" t="str">
        <f t="shared" si="10"/>
        <v>Yes</v>
      </c>
      <c r="S118" s="9" t="s">
        <v>2</v>
      </c>
      <c r="T118" s="8" t="s">
        <v>0</v>
      </c>
      <c r="U118" s="8" t="s">
        <v>0</v>
      </c>
      <c r="V118" s="8" t="s">
        <v>0</v>
      </c>
      <c r="W118" s="12">
        <v>0.30833333333333335</v>
      </c>
      <c r="X118" s="7">
        <f t="shared" si="11"/>
        <v>0.93333333333333335</v>
      </c>
      <c r="Y118" s="1" t="str">
        <f t="shared" si="12"/>
        <v>Yes</v>
      </c>
      <c r="Z118" s="77">
        <f t="shared" si="13"/>
        <v>0.90599537037037037</v>
      </c>
      <c r="AA118" s="4" t="s">
        <v>0</v>
      </c>
      <c r="AB118" s="14" t="s">
        <v>6</v>
      </c>
      <c r="AC118" s="1" t="str">
        <f>IF(COUNTIFS(I$2:I118, I118, C$2:C118, "&gt;" &amp; EDATE(C118, -1), C$2:C118, "&lt;=" &amp; C118) &gt; 1, "Yes", "-")</f>
        <v>Yes</v>
      </c>
      <c r="AD118" s="3">
        <f>IF(AC118="Yes", COUNTIFS(I$2:I118, I118, C$2:C118, "&gt;" &amp; EDATE(C118, -1), C$2:C118, "&lt;=" &amp; C118) - 1, 0)</f>
        <v>3</v>
      </c>
      <c r="AE118" s="3" cm="1">
        <f t="array" ref="AE118">IF(AC118="Yes", IFERROR(LOOKUP(2, 1/(I$2:I117=I118), E$2:E117), "wrong"), "")</f>
        <v>4005511585</v>
      </c>
      <c r="AF118" s="14" t="s">
        <v>0</v>
      </c>
      <c r="AG118" s="17" t="s">
        <v>432</v>
      </c>
      <c r="AH118" s="17" t="s">
        <v>431</v>
      </c>
      <c r="AI118" s="29"/>
      <c r="AJ118" s="29"/>
      <c r="AK118" s="28"/>
      <c r="AL118" s="17"/>
      <c r="AM118" s="17"/>
      <c r="AN118" s="17"/>
      <c r="AO118" s="17"/>
      <c r="AP118" s="17"/>
      <c r="AQ118" s="17"/>
      <c r="AR118" s="4">
        <v>210132698</v>
      </c>
      <c r="AS118" s="44">
        <v>45507</v>
      </c>
      <c r="AT118" s="43">
        <v>4005508940</v>
      </c>
      <c r="AU118" s="43">
        <v>8110865</v>
      </c>
      <c r="AV118" s="42">
        <v>103739</v>
      </c>
      <c r="AW118" s="42" t="s">
        <v>157</v>
      </c>
      <c r="AX118" s="42" t="s">
        <v>156</v>
      </c>
      <c r="AY118" s="42">
        <v>0.2</v>
      </c>
      <c r="AZ118" s="42">
        <v>36</v>
      </c>
      <c r="BA118" s="42">
        <v>7.2</v>
      </c>
      <c r="BB118" s="41" t="s">
        <v>141</v>
      </c>
      <c r="BC118" s="40" t="s">
        <v>15</v>
      </c>
      <c r="BD118" s="40" t="s">
        <v>15</v>
      </c>
      <c r="BE118" s="4"/>
      <c r="BF118" s="4"/>
    </row>
    <row r="119" spans="1:58" ht="15.75" hidden="1" x14ac:dyDescent="0.25">
      <c r="A119" s="19"/>
      <c r="B119" s="19"/>
      <c r="C119" s="13">
        <v>45508</v>
      </c>
      <c r="D119" s="9" t="s">
        <v>5</v>
      </c>
      <c r="E119" s="9">
        <v>4005514509</v>
      </c>
      <c r="F119" s="9" t="s">
        <v>15</v>
      </c>
      <c r="G119" s="8" t="s">
        <v>0</v>
      </c>
      <c r="H119" s="9" t="s">
        <v>45</v>
      </c>
      <c r="I119" s="9" t="s">
        <v>430</v>
      </c>
      <c r="J119" s="9" t="s">
        <v>429</v>
      </c>
      <c r="K119" s="9" t="s">
        <v>246</v>
      </c>
      <c r="L119" s="14"/>
      <c r="M119" s="12">
        <v>0.40332175925925928</v>
      </c>
      <c r="N119" s="11">
        <v>0.40625</v>
      </c>
      <c r="O119" s="3" t="str">
        <f t="shared" si="8"/>
        <v>-</v>
      </c>
      <c r="P119" s="10" t="s">
        <v>0</v>
      </c>
      <c r="Q119" s="2" t="str">
        <f t="shared" si="9"/>
        <v>Invalid Calculation</v>
      </c>
      <c r="R119" s="1" t="str">
        <f t="shared" si="10"/>
        <v>Invalid Calculation</v>
      </c>
      <c r="S119" s="9" t="s">
        <v>38</v>
      </c>
      <c r="T119" s="8" t="s">
        <v>0</v>
      </c>
      <c r="U119" s="8" t="s">
        <v>0</v>
      </c>
      <c r="V119" s="8" t="s">
        <v>0</v>
      </c>
      <c r="W119" s="8" t="s">
        <v>0</v>
      </c>
      <c r="X119" s="7" t="str">
        <f t="shared" si="11"/>
        <v>Invalid Calculation</v>
      </c>
      <c r="Y119" s="1" t="str">
        <f t="shared" si="12"/>
        <v>Invalid Calculation</v>
      </c>
      <c r="Z119" s="6" t="str">
        <f t="shared" si="13"/>
        <v>Invalid Calculation</v>
      </c>
      <c r="AA119" s="4" t="s">
        <v>0</v>
      </c>
      <c r="AB119" s="14" t="s">
        <v>6</v>
      </c>
      <c r="AC119" s="1" t="str">
        <f>IF(COUNTIFS(I$2:I119, I119, C$2:C119, "&gt;" &amp; EDATE(C119, -1), C$2:C119, "&lt;=" &amp; C119) &gt; 1, "Yes", "-")</f>
        <v>-</v>
      </c>
      <c r="AD119" s="3">
        <f>IF(AC119="Yes", COUNTIFS(I$2:I119, I119, C$2:C119, "&gt;" &amp; EDATE(C119, -1), C$2:C119, "&lt;=" &amp; C119) - 1, 0)</f>
        <v>0</v>
      </c>
      <c r="AE119" s="3" t="str" cm="1">
        <f t="array" ref="AE119">IF(AC119="Yes", IFERROR(LOOKUP(2, 1/(I$2:I118=I119), E$2:E118), "wrong"), "")</f>
        <v/>
      </c>
      <c r="AF119" s="17" t="s">
        <v>0</v>
      </c>
      <c r="AG119" s="17" t="s">
        <v>0</v>
      </c>
      <c r="AH119" s="17" t="s">
        <v>0</v>
      </c>
      <c r="AI119" s="29"/>
      <c r="AJ119" s="29"/>
      <c r="AK119" s="28"/>
      <c r="AL119" s="17"/>
      <c r="AM119" s="17"/>
      <c r="AN119" s="17"/>
      <c r="AO119" s="17"/>
      <c r="AP119" s="17"/>
      <c r="AQ119" s="17"/>
      <c r="AR119" s="4">
        <v>210132699</v>
      </c>
      <c r="AS119" s="44">
        <v>45507</v>
      </c>
      <c r="AT119" s="43">
        <v>4005508940</v>
      </c>
      <c r="AU119" s="43">
        <v>8110865</v>
      </c>
      <c r="AV119" s="42">
        <v>300274</v>
      </c>
      <c r="AW119" s="42" t="s">
        <v>155</v>
      </c>
      <c r="AX119" s="42" t="s">
        <v>142</v>
      </c>
      <c r="AY119" s="42">
        <v>0.2</v>
      </c>
      <c r="AZ119" s="42">
        <v>65</v>
      </c>
      <c r="BA119" s="42">
        <v>13</v>
      </c>
      <c r="BB119" s="41" t="s">
        <v>15</v>
      </c>
      <c r="BC119" s="40" t="s">
        <v>15</v>
      </c>
      <c r="BD119" s="40" t="s">
        <v>15</v>
      </c>
      <c r="BE119" s="4"/>
      <c r="BF119" s="4"/>
    </row>
    <row r="120" spans="1:58" ht="15.75" x14ac:dyDescent="0.25">
      <c r="A120" s="19"/>
      <c r="B120" s="19"/>
      <c r="C120" s="13">
        <v>45508</v>
      </c>
      <c r="D120" s="9" t="s">
        <v>5</v>
      </c>
      <c r="E120" s="9">
        <v>4005514637</v>
      </c>
      <c r="F120" s="9">
        <v>533750577</v>
      </c>
      <c r="G120" s="8" t="s">
        <v>0</v>
      </c>
      <c r="H120" s="9" t="s">
        <v>45</v>
      </c>
      <c r="I120" s="9" t="s">
        <v>428</v>
      </c>
      <c r="J120" s="9" t="s">
        <v>427</v>
      </c>
      <c r="K120" s="9" t="s">
        <v>90</v>
      </c>
      <c r="L120" s="14"/>
      <c r="M120" s="12">
        <v>0.40599537037037037</v>
      </c>
      <c r="N120" s="11">
        <v>0.40902777777777777</v>
      </c>
      <c r="O120" s="3" t="str">
        <f t="shared" si="8"/>
        <v>-</v>
      </c>
      <c r="P120" s="10">
        <v>0.79166666666666663</v>
      </c>
      <c r="Q120" s="2">
        <f t="shared" si="9"/>
        <v>0.38567129629629626</v>
      </c>
      <c r="R120" s="1" t="str">
        <f t="shared" si="10"/>
        <v>Yes</v>
      </c>
      <c r="S120" s="9" t="s">
        <v>2</v>
      </c>
      <c r="T120" s="8" t="s">
        <v>0</v>
      </c>
      <c r="U120" s="8" t="s">
        <v>0</v>
      </c>
      <c r="V120" s="8" t="s">
        <v>0</v>
      </c>
      <c r="W120" s="12">
        <v>0.45243055555555556</v>
      </c>
      <c r="X120" s="7">
        <f t="shared" si="11"/>
        <v>0.66076388888888893</v>
      </c>
      <c r="Y120" s="1" t="str">
        <f t="shared" si="12"/>
        <v>Yes</v>
      </c>
      <c r="Z120" s="77">
        <f t="shared" si="13"/>
        <v>4.643518518518519E-2</v>
      </c>
      <c r="AA120" s="4" t="s">
        <v>0</v>
      </c>
      <c r="AB120" s="14" t="s">
        <v>6</v>
      </c>
      <c r="AC120" s="1" t="str">
        <f>IF(COUNTIFS(I$2:I120, I120, C$2:C120, "&gt;" &amp; EDATE(C120, -1), C$2:C120, "&lt;=" &amp; C120) &gt; 1, "Yes", "-")</f>
        <v>-</v>
      </c>
      <c r="AD120" s="3">
        <f>IF(AC120="Yes", COUNTIFS(I$2:I120, I120, C$2:C120, "&gt;" &amp; EDATE(C120, -1), C$2:C120, "&lt;=" &amp; C120) - 1, 0)</f>
        <v>0</v>
      </c>
      <c r="AE120" s="3" t="str" cm="1">
        <f t="array" ref="AE120">IF(AC120="Yes", IFERROR(LOOKUP(2, 1/(I$2:I119=I120), E$2:E119), "wrong"), "")</f>
        <v/>
      </c>
      <c r="AF120" s="14" t="s">
        <v>0</v>
      </c>
      <c r="AG120" s="17" t="s">
        <v>0</v>
      </c>
      <c r="AH120" s="17" t="s">
        <v>0</v>
      </c>
      <c r="AI120" s="29"/>
      <c r="AJ120" s="29"/>
      <c r="AK120" s="28"/>
      <c r="AL120" s="17"/>
      <c r="AM120" s="17"/>
      <c r="AN120" s="17"/>
      <c r="AO120" s="17"/>
      <c r="AP120" s="17"/>
      <c r="AQ120" s="17"/>
      <c r="AR120" s="4">
        <v>210132700</v>
      </c>
      <c r="AS120" s="44">
        <v>45507</v>
      </c>
      <c r="AT120" s="43">
        <v>4005508940</v>
      </c>
      <c r="AU120" s="43">
        <v>8110865</v>
      </c>
      <c r="AV120" s="42">
        <v>100067</v>
      </c>
      <c r="AW120" s="42" t="s">
        <v>177</v>
      </c>
      <c r="AX120" s="42" t="s">
        <v>142</v>
      </c>
      <c r="AY120" s="42">
        <v>1</v>
      </c>
      <c r="AZ120" s="42">
        <v>14.5</v>
      </c>
      <c r="BA120" s="42">
        <v>14.5</v>
      </c>
      <c r="BB120" s="41" t="s">
        <v>15</v>
      </c>
      <c r="BC120" s="40" t="s">
        <v>15</v>
      </c>
      <c r="BD120" s="40" t="s">
        <v>15</v>
      </c>
      <c r="BE120" s="4"/>
      <c r="BF120" s="4"/>
    </row>
    <row r="121" spans="1:58" ht="15.75" x14ac:dyDescent="0.25">
      <c r="A121" s="19"/>
      <c r="B121" s="19"/>
      <c r="C121" s="13">
        <v>45508</v>
      </c>
      <c r="D121" s="9" t="s">
        <v>5</v>
      </c>
      <c r="E121" s="9">
        <v>4005514561</v>
      </c>
      <c r="F121" s="8" t="s">
        <v>0</v>
      </c>
      <c r="G121" s="8" t="s">
        <v>0</v>
      </c>
      <c r="H121" s="9" t="s">
        <v>4</v>
      </c>
      <c r="I121" s="9" t="s">
        <v>13</v>
      </c>
      <c r="J121" s="9" t="s">
        <v>426</v>
      </c>
      <c r="K121" s="9" t="s">
        <v>425</v>
      </c>
      <c r="L121" s="14"/>
      <c r="M121" s="12">
        <v>0.41725694444444444</v>
      </c>
      <c r="N121" s="11">
        <v>0.42083333333333334</v>
      </c>
      <c r="O121" s="3" t="str">
        <f t="shared" si="8"/>
        <v>-</v>
      </c>
      <c r="P121" s="10">
        <v>0.3125</v>
      </c>
      <c r="Q121" s="2">
        <f t="shared" si="9"/>
        <v>0.8952430555555555</v>
      </c>
      <c r="R121" s="1" t="str">
        <f t="shared" si="10"/>
        <v>Yes</v>
      </c>
      <c r="S121" s="9" t="s">
        <v>2</v>
      </c>
      <c r="T121" s="8" t="s">
        <v>0</v>
      </c>
      <c r="U121" s="8" t="s">
        <v>0</v>
      </c>
      <c r="V121" s="8" t="s">
        <v>0</v>
      </c>
      <c r="W121" s="12">
        <v>0.35416666666666669</v>
      </c>
      <c r="X121" s="7">
        <f t="shared" si="11"/>
        <v>4.1666666666666685E-2</v>
      </c>
      <c r="Y121" s="1" t="str">
        <f t="shared" si="12"/>
        <v>-</v>
      </c>
      <c r="Z121" s="77">
        <f t="shared" si="13"/>
        <v>0.93690972222222224</v>
      </c>
      <c r="AA121" s="4" t="s">
        <v>0</v>
      </c>
      <c r="AB121" s="14" t="s">
        <v>6</v>
      </c>
      <c r="AC121" s="1" t="str">
        <f>IF(COUNTIFS(I$2:I121, I121, C$2:C121, "&gt;" &amp; EDATE(C121, -1), C$2:C121, "&lt;=" &amp; C121) &gt; 1, "Yes", "-")</f>
        <v>Yes</v>
      </c>
      <c r="AD121" s="3">
        <f>IF(AC121="Yes", COUNTIFS(I$2:I121, I121, C$2:C121, "&gt;" &amp; EDATE(C121, -1), C$2:C121, "&lt;=" &amp; C121) - 1, 0)</f>
        <v>1</v>
      </c>
      <c r="AE121" s="3" cm="1">
        <f t="array" ref="AE121">IF(AC121="Yes", IFERROR(LOOKUP(2, 1/(I$2:I120=I121), E$2:E120), "wrong"), "")</f>
        <v>4005509636</v>
      </c>
      <c r="AF121" s="17">
        <v>3631237</v>
      </c>
      <c r="AG121" s="17" t="s">
        <v>121</v>
      </c>
      <c r="AH121" s="17" t="s">
        <v>120</v>
      </c>
      <c r="AI121" s="29"/>
      <c r="AJ121" s="29"/>
      <c r="AK121" s="28"/>
      <c r="AL121" s="17"/>
      <c r="AM121" s="17"/>
      <c r="AN121" s="17"/>
      <c r="AO121" s="17"/>
      <c r="AP121" s="17"/>
      <c r="AQ121" s="17"/>
      <c r="AR121" s="4">
        <v>210132701</v>
      </c>
      <c r="AS121" s="44">
        <v>45507</v>
      </c>
      <c r="AT121" s="43">
        <v>4005508940</v>
      </c>
      <c r="AU121" s="43">
        <v>8110865</v>
      </c>
      <c r="AV121" s="42">
        <v>100206</v>
      </c>
      <c r="AW121" s="42" t="s">
        <v>195</v>
      </c>
      <c r="AX121" s="42" t="s">
        <v>142</v>
      </c>
      <c r="AY121" s="42">
        <v>1</v>
      </c>
      <c r="AZ121" s="42">
        <v>1.5</v>
      </c>
      <c r="BA121" s="42">
        <v>1.5</v>
      </c>
      <c r="BB121" s="41" t="s">
        <v>15</v>
      </c>
      <c r="BC121" s="40" t="s">
        <v>15</v>
      </c>
      <c r="BD121" s="40" t="s">
        <v>15</v>
      </c>
      <c r="BE121" s="4"/>
      <c r="BF121" s="4"/>
    </row>
    <row r="122" spans="1:58" ht="15.75" x14ac:dyDescent="0.25">
      <c r="A122" s="19"/>
      <c r="B122" s="19"/>
      <c r="C122" s="13">
        <v>45508</v>
      </c>
      <c r="D122" s="9" t="s">
        <v>5</v>
      </c>
      <c r="E122" s="9">
        <v>4005514685</v>
      </c>
      <c r="F122" s="9">
        <v>544792652</v>
      </c>
      <c r="G122" s="8" t="s">
        <v>0</v>
      </c>
      <c r="H122" s="9" t="s">
        <v>45</v>
      </c>
      <c r="I122" s="9" t="s">
        <v>97</v>
      </c>
      <c r="J122" s="9" t="s">
        <v>424</v>
      </c>
      <c r="K122" s="9">
        <v>8307292</v>
      </c>
      <c r="L122" s="14"/>
      <c r="M122" s="12">
        <v>0.41950231481481481</v>
      </c>
      <c r="N122" s="11">
        <v>0.42291666666666666</v>
      </c>
      <c r="O122" s="3" t="str">
        <f t="shared" si="8"/>
        <v>-</v>
      </c>
      <c r="P122" s="10">
        <v>0.43055555555555558</v>
      </c>
      <c r="Q122" s="2">
        <f t="shared" si="9"/>
        <v>1.1053240740740766E-2</v>
      </c>
      <c r="R122" s="1" t="str">
        <f t="shared" si="10"/>
        <v>-</v>
      </c>
      <c r="S122" s="9" t="s">
        <v>2</v>
      </c>
      <c r="T122" s="8" t="s">
        <v>0</v>
      </c>
      <c r="U122" s="8" t="s">
        <v>0</v>
      </c>
      <c r="V122" s="8" t="s">
        <v>0</v>
      </c>
      <c r="W122" s="12">
        <v>0.32291666666666669</v>
      </c>
      <c r="X122" s="7">
        <f t="shared" si="11"/>
        <v>0.89236111111111116</v>
      </c>
      <c r="Y122" s="1" t="str">
        <f t="shared" si="12"/>
        <v>Yes</v>
      </c>
      <c r="Z122" s="77">
        <f t="shared" si="13"/>
        <v>0.90341435185185182</v>
      </c>
      <c r="AA122" s="4" t="s">
        <v>0</v>
      </c>
      <c r="AB122" s="14" t="s">
        <v>6</v>
      </c>
      <c r="AC122" s="1" t="str">
        <f>IF(COUNTIFS(I$2:I122, I122, C$2:C122, "&gt;" &amp; EDATE(C122, -1), C$2:C122, "&lt;=" &amp; C122) &gt; 1, "Yes", "-")</f>
        <v>-</v>
      </c>
      <c r="AD122" s="3">
        <f>IF(AC122="Yes", COUNTIFS(I$2:I122, I122, C$2:C122, "&gt;" &amp; EDATE(C122, -1), C$2:C122, "&lt;=" &amp; C122) - 1, 0)</f>
        <v>0</v>
      </c>
      <c r="AE122" s="3" t="str" cm="1">
        <f t="array" ref="AE122">IF(AC122="Yes", IFERROR(LOOKUP(2, 1/(I$2:I121=I122), E$2:E121), "wrong"), "")</f>
        <v/>
      </c>
      <c r="AF122" s="17" t="s">
        <v>0</v>
      </c>
      <c r="AG122" s="17" t="s">
        <v>423</v>
      </c>
      <c r="AH122" s="17" t="s">
        <v>422</v>
      </c>
      <c r="AI122" s="29"/>
      <c r="AJ122" s="29"/>
      <c r="AK122" s="28"/>
      <c r="AL122" s="17"/>
      <c r="AM122" s="17"/>
      <c r="AN122" s="17"/>
      <c r="AO122" s="17"/>
      <c r="AP122" s="17"/>
      <c r="AQ122" s="17"/>
      <c r="AR122" s="4">
        <v>210132702</v>
      </c>
      <c r="AS122" s="44">
        <v>45507</v>
      </c>
      <c r="AT122" s="43">
        <v>4005508940</v>
      </c>
      <c r="AU122" s="43">
        <v>8110865</v>
      </c>
      <c r="AV122" s="42">
        <v>300003</v>
      </c>
      <c r="AW122" s="42" t="s">
        <v>154</v>
      </c>
      <c r="AX122" s="42" t="s">
        <v>153</v>
      </c>
      <c r="AY122" s="42">
        <v>0.1</v>
      </c>
      <c r="AZ122" s="42">
        <v>60</v>
      </c>
      <c r="BA122" s="42">
        <v>6</v>
      </c>
      <c r="BB122" s="41" t="s">
        <v>15</v>
      </c>
      <c r="BC122" s="40" t="s">
        <v>15</v>
      </c>
      <c r="BD122" s="40" t="s">
        <v>15</v>
      </c>
      <c r="BE122" s="4"/>
      <c r="BF122" s="4"/>
    </row>
    <row r="123" spans="1:58" ht="15.75" x14ac:dyDescent="0.25">
      <c r="A123" s="19"/>
      <c r="B123" s="19"/>
      <c r="C123" s="13">
        <v>45508</v>
      </c>
      <c r="D123" s="9" t="s">
        <v>5</v>
      </c>
      <c r="E123" s="9">
        <v>4005514709</v>
      </c>
      <c r="F123" s="9">
        <v>595104232</v>
      </c>
      <c r="G123" s="8" t="s">
        <v>0</v>
      </c>
      <c r="H123" s="9" t="s">
        <v>45</v>
      </c>
      <c r="I123" s="9" t="s">
        <v>46</v>
      </c>
      <c r="J123" s="9" t="s">
        <v>421</v>
      </c>
      <c r="K123" s="9" t="s">
        <v>131</v>
      </c>
      <c r="L123" s="14"/>
      <c r="M123" s="12">
        <v>0.42229166666666668</v>
      </c>
      <c r="N123" s="11">
        <v>0.42569444444444443</v>
      </c>
      <c r="O123" s="3" t="str">
        <f t="shared" si="8"/>
        <v>-</v>
      </c>
      <c r="P123" s="10">
        <v>0.54166666666666663</v>
      </c>
      <c r="Q123" s="2">
        <f t="shared" si="9"/>
        <v>0.11937499999999995</v>
      </c>
      <c r="R123" s="1" t="str">
        <f t="shared" si="10"/>
        <v>Yes</v>
      </c>
      <c r="S123" s="9" t="s">
        <v>2</v>
      </c>
      <c r="T123" s="8" t="s">
        <v>0</v>
      </c>
      <c r="U123" s="8" t="s">
        <v>0</v>
      </c>
      <c r="V123" s="8" t="s">
        <v>0</v>
      </c>
      <c r="W123" s="12">
        <v>0.44565972222222222</v>
      </c>
      <c r="X123" s="7">
        <f t="shared" si="11"/>
        <v>0.90399305555555554</v>
      </c>
      <c r="Y123" s="1" t="str">
        <f t="shared" si="12"/>
        <v>Yes</v>
      </c>
      <c r="Z123" s="77">
        <f t="shared" si="13"/>
        <v>2.3368055555555545E-2</v>
      </c>
      <c r="AA123" s="4" t="s">
        <v>0</v>
      </c>
      <c r="AB123" s="14" t="s">
        <v>6</v>
      </c>
      <c r="AC123" s="1" t="str">
        <f>IF(COUNTIFS(I$2:I123, I123, C$2:C123, "&gt;" &amp; EDATE(C123, -1), C$2:C123, "&lt;=" &amp; C123) &gt; 1, "Yes", "-")</f>
        <v>Yes</v>
      </c>
      <c r="AD123" s="3">
        <f>IF(AC123="Yes", COUNTIFS(I$2:I123, I123, C$2:C123, "&gt;" &amp; EDATE(C123, -1), C$2:C123, "&lt;=" &amp; C123) - 1, 0)</f>
        <v>1</v>
      </c>
      <c r="AE123" s="3" cm="1">
        <f t="array" ref="AE123">IF(AC123="Yes", IFERROR(LOOKUP(2, 1/(I$2:I122=I123), E$2:E122), "wrong"), "")</f>
        <v>4005511355</v>
      </c>
      <c r="AF123" s="14" t="s">
        <v>0</v>
      </c>
      <c r="AG123" s="17" t="s">
        <v>119</v>
      </c>
      <c r="AH123" s="17" t="s">
        <v>118</v>
      </c>
      <c r="AI123" s="29"/>
      <c r="AJ123" s="29"/>
      <c r="AK123" s="28"/>
      <c r="AL123" s="17"/>
      <c r="AM123" s="17"/>
      <c r="AN123" s="17"/>
      <c r="AO123" s="17"/>
      <c r="AP123" s="17"/>
      <c r="AQ123" s="17"/>
      <c r="AR123" s="4">
        <v>210132703</v>
      </c>
      <c r="AS123" s="44">
        <v>45507</v>
      </c>
      <c r="AT123" s="43">
        <v>2009347191</v>
      </c>
      <c r="AU123" s="43">
        <v>8339604</v>
      </c>
      <c r="AV123" s="42">
        <v>102327</v>
      </c>
      <c r="AW123" s="42" t="s">
        <v>173</v>
      </c>
      <c r="AX123" s="42" t="s">
        <v>159</v>
      </c>
      <c r="AY123" s="42">
        <v>0.2</v>
      </c>
      <c r="AZ123" s="42">
        <v>30</v>
      </c>
      <c r="BA123" s="42">
        <v>6</v>
      </c>
      <c r="BB123" s="41" t="s">
        <v>141</v>
      </c>
      <c r="BC123" s="40" t="s">
        <v>15</v>
      </c>
      <c r="BD123" s="40" t="s">
        <v>15</v>
      </c>
      <c r="BE123" s="4"/>
      <c r="BF123" s="4"/>
    </row>
    <row r="124" spans="1:58" ht="15.75" x14ac:dyDescent="0.25">
      <c r="A124" s="19"/>
      <c r="B124" s="19"/>
      <c r="C124" s="13">
        <v>45508</v>
      </c>
      <c r="D124" s="9" t="s">
        <v>5</v>
      </c>
      <c r="E124" s="9">
        <v>4005514463</v>
      </c>
      <c r="F124" s="9">
        <v>506869558</v>
      </c>
      <c r="G124" s="8" t="s">
        <v>0</v>
      </c>
      <c r="H124" s="9" t="s">
        <v>4</v>
      </c>
      <c r="I124" s="9" t="s">
        <v>11</v>
      </c>
      <c r="J124" s="9" t="s">
        <v>420</v>
      </c>
      <c r="K124" s="9">
        <v>8531016</v>
      </c>
      <c r="L124" s="14"/>
      <c r="M124" s="12">
        <v>0.42283564814814817</v>
      </c>
      <c r="N124" s="11">
        <v>0.42638888888888887</v>
      </c>
      <c r="O124" s="3" t="str">
        <f t="shared" si="8"/>
        <v>-</v>
      </c>
      <c r="P124" s="10">
        <v>0.45833333333333331</v>
      </c>
      <c r="Q124" s="2">
        <f t="shared" si="9"/>
        <v>3.5497685185185146E-2</v>
      </c>
      <c r="R124" s="1" t="str">
        <f t="shared" si="10"/>
        <v>Yes</v>
      </c>
      <c r="S124" s="9" t="s">
        <v>2</v>
      </c>
      <c r="T124" s="8" t="s">
        <v>0</v>
      </c>
      <c r="U124" s="8" t="s">
        <v>0</v>
      </c>
      <c r="V124" s="8" t="s">
        <v>0</v>
      </c>
      <c r="W124" s="12">
        <v>0.5</v>
      </c>
      <c r="X124" s="7">
        <f t="shared" si="11"/>
        <v>4.1666666666666685E-2</v>
      </c>
      <c r="Y124" s="1" t="str">
        <f t="shared" si="12"/>
        <v>-</v>
      </c>
      <c r="Z124" s="77">
        <f t="shared" si="13"/>
        <v>7.7164351851851831E-2</v>
      </c>
      <c r="AA124" s="4" t="s">
        <v>0</v>
      </c>
      <c r="AB124" s="14" t="s">
        <v>6</v>
      </c>
      <c r="AC124" s="1" t="str">
        <f>IF(COUNTIFS(I$2:I124, I124, C$2:C124, "&gt;" &amp; EDATE(C124, -1), C$2:C124, "&lt;=" &amp; C124) &gt; 1, "Yes", "-")</f>
        <v>Yes</v>
      </c>
      <c r="AD124" s="3">
        <f>IF(AC124="Yes", COUNTIFS(I$2:I124, I124, C$2:C124, "&gt;" &amp; EDATE(C124, -1), C$2:C124, "&lt;=" &amp; C124) - 1, 0)</f>
        <v>1</v>
      </c>
      <c r="AE124" s="3" cm="1">
        <f t="array" ref="AE124">IF(AC124="Yes", IFERROR(LOOKUP(2, 1/(I$2:I123=I124), E$2:E123), "wrong"), "")</f>
        <v>4005514367</v>
      </c>
      <c r="AF124" s="17">
        <v>3407104</v>
      </c>
      <c r="AG124" s="17" t="s">
        <v>121</v>
      </c>
      <c r="AH124" s="17" t="s">
        <v>120</v>
      </c>
      <c r="AI124" s="29"/>
      <c r="AJ124" s="29"/>
      <c r="AK124" s="28"/>
      <c r="AL124" s="17"/>
      <c r="AM124" s="17"/>
      <c r="AN124" s="17"/>
      <c r="AO124" s="17"/>
      <c r="AP124" s="17"/>
      <c r="AQ124" s="17"/>
      <c r="AR124" s="4">
        <v>210132704</v>
      </c>
      <c r="AS124" s="44">
        <v>45507</v>
      </c>
      <c r="AT124" s="43">
        <v>2009347191</v>
      </c>
      <c r="AU124" s="43">
        <v>8339604</v>
      </c>
      <c r="AV124" s="42">
        <v>102027</v>
      </c>
      <c r="AW124" s="42" t="s">
        <v>224</v>
      </c>
      <c r="AX124" s="42" t="s">
        <v>159</v>
      </c>
      <c r="AY124" s="42">
        <v>30</v>
      </c>
      <c r="AZ124" s="42">
        <v>0.64</v>
      </c>
      <c r="BA124" s="42">
        <v>19.2</v>
      </c>
      <c r="BB124" s="41" t="s">
        <v>141</v>
      </c>
      <c r="BC124" s="40" t="s">
        <v>15</v>
      </c>
      <c r="BD124" s="40" t="s">
        <v>15</v>
      </c>
      <c r="BE124" s="4"/>
      <c r="BF124" s="4"/>
    </row>
    <row r="125" spans="1:58" ht="15.75" hidden="1" x14ac:dyDescent="0.25">
      <c r="A125" s="19"/>
      <c r="B125" s="19"/>
      <c r="C125" s="13">
        <v>45508</v>
      </c>
      <c r="D125" s="9" t="s">
        <v>5</v>
      </c>
      <c r="E125" s="9">
        <v>4005514710</v>
      </c>
      <c r="F125" s="9">
        <v>595104232</v>
      </c>
      <c r="G125" s="8" t="s">
        <v>0</v>
      </c>
      <c r="H125" s="9" t="s">
        <v>45</v>
      </c>
      <c r="I125" s="9" t="s">
        <v>50</v>
      </c>
      <c r="J125" s="9" t="s">
        <v>419</v>
      </c>
      <c r="K125" s="9" t="s">
        <v>20</v>
      </c>
      <c r="L125" s="5"/>
      <c r="M125" s="12">
        <v>0.4241550925925926</v>
      </c>
      <c r="N125" s="11">
        <v>0.42708333333333331</v>
      </c>
      <c r="O125" s="3" t="str">
        <f t="shared" si="8"/>
        <v>-</v>
      </c>
      <c r="P125" s="10" t="s">
        <v>0</v>
      </c>
      <c r="Q125" s="2" t="str">
        <f t="shared" si="9"/>
        <v>Invalid Calculation</v>
      </c>
      <c r="R125" s="1" t="str">
        <f t="shared" si="10"/>
        <v>Invalid Calculation</v>
      </c>
      <c r="S125" s="9" t="s">
        <v>38</v>
      </c>
      <c r="T125" s="8" t="s">
        <v>0</v>
      </c>
      <c r="U125" s="8" t="s">
        <v>0</v>
      </c>
      <c r="V125" s="8" t="s">
        <v>0</v>
      </c>
      <c r="W125" s="8" t="s">
        <v>0</v>
      </c>
      <c r="X125" s="7" t="str">
        <f t="shared" si="11"/>
        <v>Invalid Calculation</v>
      </c>
      <c r="Y125" s="1" t="str">
        <f t="shared" si="12"/>
        <v>Invalid Calculation</v>
      </c>
      <c r="Z125" s="6" t="str">
        <f t="shared" si="13"/>
        <v>Invalid Calculation</v>
      </c>
      <c r="AA125" s="4" t="s">
        <v>0</v>
      </c>
      <c r="AB125" s="14" t="s">
        <v>6</v>
      </c>
      <c r="AC125" s="1" t="str">
        <f>IF(COUNTIFS(I$2:I125, I125, C$2:C125, "&gt;" &amp; EDATE(C125, -1), C$2:C125, "&lt;=" &amp; C125) &gt; 1, "Yes", "-")</f>
        <v>Yes</v>
      </c>
      <c r="AD125" s="3">
        <f>IF(AC125="Yes", COUNTIFS(I$2:I125, I125, C$2:C125, "&gt;" &amp; EDATE(C125, -1), C$2:C125, "&lt;=" &amp; C125) - 1, 0)</f>
        <v>1</v>
      </c>
      <c r="AE125" s="3" cm="1">
        <f t="array" ref="AE125">IF(AC125="Yes", IFERROR(LOOKUP(2, 1/(I$2:I124=I125), E$2:E124), "wrong"), "")</f>
        <v>4005511351</v>
      </c>
      <c r="AF125" s="17" t="s">
        <v>0</v>
      </c>
      <c r="AG125" s="17" t="s">
        <v>0</v>
      </c>
      <c r="AH125" s="17" t="s">
        <v>0</v>
      </c>
      <c r="AI125" s="29"/>
      <c r="AJ125" s="29"/>
      <c r="AK125" s="28"/>
      <c r="AL125" s="17"/>
      <c r="AM125" s="17"/>
      <c r="AN125" s="17"/>
      <c r="AO125" s="17"/>
      <c r="AP125" s="17"/>
      <c r="AQ125" s="17"/>
      <c r="AR125" s="4">
        <v>210132705</v>
      </c>
      <c r="AS125" s="44">
        <v>45507</v>
      </c>
      <c r="AT125" s="43">
        <v>2009347191</v>
      </c>
      <c r="AU125" s="43">
        <v>8339604</v>
      </c>
      <c r="AV125" s="42">
        <v>103739</v>
      </c>
      <c r="AW125" s="42" t="s">
        <v>157</v>
      </c>
      <c r="AX125" s="42" t="s">
        <v>156</v>
      </c>
      <c r="AY125" s="42">
        <v>0.4</v>
      </c>
      <c r="AZ125" s="42">
        <v>36</v>
      </c>
      <c r="BA125" s="42">
        <v>14.4</v>
      </c>
      <c r="BB125" s="41" t="s">
        <v>141</v>
      </c>
      <c r="BC125" s="40" t="s">
        <v>15</v>
      </c>
      <c r="BD125" s="40" t="s">
        <v>15</v>
      </c>
      <c r="BE125" s="4"/>
      <c r="BF125" s="4"/>
    </row>
    <row r="126" spans="1:58" ht="15.75" x14ac:dyDescent="0.25">
      <c r="A126" s="19"/>
      <c r="B126" s="19"/>
      <c r="C126" s="13">
        <v>45508</v>
      </c>
      <c r="D126" s="9" t="s">
        <v>5</v>
      </c>
      <c r="E126" s="9">
        <v>4005514470</v>
      </c>
      <c r="F126" s="9">
        <v>533079133</v>
      </c>
      <c r="G126" s="8" t="s">
        <v>0</v>
      </c>
      <c r="H126" s="9" t="s">
        <v>45</v>
      </c>
      <c r="I126" s="9" t="s">
        <v>418</v>
      </c>
      <c r="J126" s="9" t="s">
        <v>417</v>
      </c>
      <c r="K126" s="9" t="s">
        <v>270</v>
      </c>
      <c r="L126" s="14"/>
      <c r="M126" s="12">
        <v>0.43457175925925928</v>
      </c>
      <c r="N126" s="11">
        <v>0.4375</v>
      </c>
      <c r="O126" s="3" t="str">
        <f t="shared" si="8"/>
        <v>-</v>
      </c>
      <c r="P126" s="10">
        <v>0.45833333333333331</v>
      </c>
      <c r="Q126" s="2">
        <f t="shared" si="9"/>
        <v>2.3761574074074032E-2</v>
      </c>
      <c r="R126" s="1" t="str">
        <f t="shared" si="10"/>
        <v>-</v>
      </c>
      <c r="S126" s="9" t="s">
        <v>2</v>
      </c>
      <c r="T126" s="8" t="s">
        <v>0</v>
      </c>
      <c r="U126" s="8" t="s">
        <v>0</v>
      </c>
      <c r="V126" s="8" t="s">
        <v>0</v>
      </c>
      <c r="W126" s="12">
        <v>0.45746527777777779</v>
      </c>
      <c r="X126" s="7">
        <f t="shared" si="11"/>
        <v>0.99913194444444442</v>
      </c>
      <c r="Y126" s="1" t="str">
        <f t="shared" si="12"/>
        <v>Yes</v>
      </c>
      <c r="Z126" s="77">
        <f t="shared" si="13"/>
        <v>2.2893518518518507E-2</v>
      </c>
      <c r="AA126" s="4" t="s">
        <v>0</v>
      </c>
      <c r="AB126" s="14" t="s">
        <v>6</v>
      </c>
      <c r="AC126" s="1" t="str">
        <f>IF(COUNTIFS(I$2:I126, I126, C$2:C126, "&gt;" &amp; EDATE(C126, -1), C$2:C126, "&lt;=" &amp; C126) &gt; 1, "Yes", "-")</f>
        <v>-</v>
      </c>
      <c r="AD126" s="3">
        <f>IF(AC126="Yes", COUNTIFS(I$2:I126, I126, C$2:C126, "&gt;" &amp; EDATE(C126, -1), C$2:C126, "&lt;=" &amp; C126) - 1, 0)</f>
        <v>0</v>
      </c>
      <c r="AE126" s="3" t="str" cm="1">
        <f t="array" ref="AE126">IF(AC126="Yes", IFERROR(LOOKUP(2, 1/(I$2:I125=I126), E$2:E125), "wrong"), "")</f>
        <v/>
      </c>
      <c r="AF126" s="14" t="s">
        <v>0</v>
      </c>
      <c r="AG126" s="17" t="s">
        <v>416</v>
      </c>
      <c r="AH126" s="17" t="s">
        <v>415</v>
      </c>
      <c r="AI126" s="29"/>
      <c r="AJ126" s="29"/>
      <c r="AK126" s="28"/>
      <c r="AL126" s="17"/>
      <c r="AM126" s="17"/>
      <c r="AN126" s="17"/>
      <c r="AO126" s="17"/>
      <c r="AP126" s="17"/>
      <c r="AQ126" s="17"/>
      <c r="AR126" s="4">
        <v>210132706</v>
      </c>
      <c r="AS126" s="44">
        <v>45507</v>
      </c>
      <c r="AT126" s="43">
        <v>2009347191</v>
      </c>
      <c r="AU126" s="43">
        <v>8339604</v>
      </c>
      <c r="AV126" s="42">
        <v>300274</v>
      </c>
      <c r="AW126" s="42" t="s">
        <v>155</v>
      </c>
      <c r="AX126" s="42" t="s">
        <v>142</v>
      </c>
      <c r="AY126" s="42">
        <v>0.1</v>
      </c>
      <c r="AZ126" s="42">
        <v>65</v>
      </c>
      <c r="BA126" s="42">
        <v>6.5</v>
      </c>
      <c r="BB126" s="41" t="s">
        <v>15</v>
      </c>
      <c r="BC126" s="40" t="s">
        <v>15</v>
      </c>
      <c r="BD126" s="40" t="s">
        <v>15</v>
      </c>
      <c r="BE126" s="4"/>
      <c r="BF126" s="4"/>
    </row>
    <row r="127" spans="1:58" ht="15.75" hidden="1" x14ac:dyDescent="0.25">
      <c r="A127" s="19"/>
      <c r="B127" s="19"/>
      <c r="C127" s="13">
        <v>45508</v>
      </c>
      <c r="D127" s="9" t="s">
        <v>5</v>
      </c>
      <c r="E127" s="9">
        <v>4005514626</v>
      </c>
      <c r="F127" s="9" t="s">
        <v>15</v>
      </c>
      <c r="G127" s="8" t="s">
        <v>0</v>
      </c>
      <c r="H127" s="9" t="s">
        <v>4</v>
      </c>
      <c r="I127" s="9" t="s">
        <v>414</v>
      </c>
      <c r="J127" s="9" t="s">
        <v>413</v>
      </c>
      <c r="K127" s="8" t="s">
        <v>0</v>
      </c>
      <c r="L127" s="14"/>
      <c r="M127" s="12">
        <v>0.43572916666666667</v>
      </c>
      <c r="N127" s="11">
        <v>0.43888888888888888</v>
      </c>
      <c r="O127" s="3" t="str">
        <f t="shared" si="8"/>
        <v>-</v>
      </c>
      <c r="P127" s="10" t="s">
        <v>0</v>
      </c>
      <c r="Q127" s="2" t="str">
        <f t="shared" si="9"/>
        <v>Invalid Calculation</v>
      </c>
      <c r="R127" s="1" t="str">
        <f t="shared" si="10"/>
        <v>Invalid Calculation</v>
      </c>
      <c r="S127" s="9" t="s">
        <v>115</v>
      </c>
      <c r="T127" s="9" t="s">
        <v>260</v>
      </c>
      <c r="U127" s="8" t="s">
        <v>0</v>
      </c>
      <c r="V127" s="8" t="s">
        <v>0</v>
      </c>
      <c r="W127" s="8" t="s">
        <v>0</v>
      </c>
      <c r="X127" s="7" t="str">
        <f t="shared" si="11"/>
        <v>Invalid Calculation</v>
      </c>
      <c r="Y127" s="1" t="str">
        <f t="shared" si="12"/>
        <v>Invalid Calculation</v>
      </c>
      <c r="Z127" s="6" t="str">
        <f t="shared" si="13"/>
        <v>Invalid Calculation</v>
      </c>
      <c r="AA127" s="4" t="s">
        <v>0</v>
      </c>
      <c r="AB127" s="14" t="s">
        <v>6</v>
      </c>
      <c r="AC127" s="1" t="str">
        <f>IF(COUNTIFS(I$2:I127, I127, C$2:C127, "&gt;" &amp; EDATE(C127, -1), C$2:C127, "&lt;=" &amp; C127) &gt; 1, "Yes", "-")</f>
        <v>-</v>
      </c>
      <c r="AD127" s="3">
        <f>IF(AC127="Yes", COUNTIFS(I$2:I127, I127, C$2:C127, "&gt;" &amp; EDATE(C127, -1), C$2:C127, "&lt;=" &amp; C127) - 1, 0)</f>
        <v>0</v>
      </c>
      <c r="AE127" s="3" t="str" cm="1">
        <f t="array" ref="AE127">IF(AC127="Yes", IFERROR(LOOKUP(2, 1/(I$2:I126=I127), E$2:E126), "wrong"), "")</f>
        <v/>
      </c>
      <c r="AF127" s="14" t="s">
        <v>0</v>
      </c>
      <c r="AG127" s="17" t="s">
        <v>0</v>
      </c>
      <c r="AH127" s="17" t="s">
        <v>0</v>
      </c>
      <c r="AI127" s="29"/>
      <c r="AJ127" s="29"/>
      <c r="AK127" s="28"/>
      <c r="AL127" s="17"/>
      <c r="AM127" s="17"/>
      <c r="AN127" s="17"/>
      <c r="AO127" s="17"/>
      <c r="AP127" s="17"/>
      <c r="AQ127" s="17"/>
      <c r="AR127" s="4">
        <v>210132707</v>
      </c>
      <c r="AS127" s="44">
        <v>45507</v>
      </c>
      <c r="AT127" s="43">
        <v>2009347191</v>
      </c>
      <c r="AU127" s="43">
        <v>8339604</v>
      </c>
      <c r="AV127" s="42">
        <v>300003</v>
      </c>
      <c r="AW127" s="42" t="s">
        <v>154</v>
      </c>
      <c r="AX127" s="42" t="s">
        <v>153</v>
      </c>
      <c r="AY127" s="42">
        <v>0.1</v>
      </c>
      <c r="AZ127" s="42">
        <v>60</v>
      </c>
      <c r="BA127" s="42">
        <v>6</v>
      </c>
      <c r="BB127" s="41" t="s">
        <v>15</v>
      </c>
      <c r="BC127" s="40" t="s">
        <v>15</v>
      </c>
      <c r="BD127" s="40" t="s">
        <v>15</v>
      </c>
      <c r="BE127" s="4"/>
      <c r="BF127" s="4"/>
    </row>
    <row r="128" spans="1:58" ht="15.75" x14ac:dyDescent="0.25">
      <c r="A128" s="19"/>
      <c r="B128" s="19"/>
      <c r="C128" s="13">
        <v>45508</v>
      </c>
      <c r="D128" s="9" t="s">
        <v>5</v>
      </c>
      <c r="E128" s="9">
        <v>4005514630</v>
      </c>
      <c r="F128" s="9">
        <v>560881179</v>
      </c>
      <c r="G128" s="8" t="s">
        <v>0</v>
      </c>
      <c r="H128" s="9" t="s">
        <v>45</v>
      </c>
      <c r="I128" s="9" t="s">
        <v>74</v>
      </c>
      <c r="J128" s="9" t="s">
        <v>256</v>
      </c>
      <c r="K128" s="9" t="s">
        <v>32</v>
      </c>
      <c r="L128" s="14"/>
      <c r="M128" s="12">
        <v>0.43788194444444445</v>
      </c>
      <c r="N128" s="11">
        <v>0.44097222222222221</v>
      </c>
      <c r="O128" s="3" t="str">
        <f t="shared" si="8"/>
        <v>-</v>
      </c>
      <c r="P128" s="10">
        <v>0.44444444444444442</v>
      </c>
      <c r="Q128" s="2">
        <f t="shared" si="9"/>
        <v>6.5624999999999711E-3</v>
      </c>
      <c r="R128" s="1" t="str">
        <f t="shared" si="10"/>
        <v>-</v>
      </c>
      <c r="S128" s="9" t="s">
        <v>2</v>
      </c>
      <c r="T128" s="8" t="s">
        <v>0</v>
      </c>
      <c r="U128" s="8" t="s">
        <v>0</v>
      </c>
      <c r="V128" s="8" t="s">
        <v>0</v>
      </c>
      <c r="W128" s="12">
        <v>0.32291666666666669</v>
      </c>
      <c r="X128" s="7">
        <f t="shared" si="11"/>
        <v>0.87847222222222232</v>
      </c>
      <c r="Y128" s="1" t="str">
        <f t="shared" si="12"/>
        <v>Yes</v>
      </c>
      <c r="Z128" s="77">
        <f t="shared" si="13"/>
        <v>0.88503472222222224</v>
      </c>
      <c r="AA128" s="4" t="s">
        <v>0</v>
      </c>
      <c r="AB128" s="14" t="s">
        <v>6</v>
      </c>
      <c r="AC128" s="1" t="str">
        <f>IF(COUNTIFS(I$2:I128, I128, C$2:C128, "&gt;" &amp; EDATE(C128, -1), C$2:C128, "&lt;=" &amp; C128) &gt; 1, "Yes", "-")</f>
        <v>-</v>
      </c>
      <c r="AD128" s="3">
        <f>IF(AC128="Yes", COUNTIFS(I$2:I128, I128, C$2:C128, "&gt;" &amp; EDATE(C128, -1), C$2:C128, "&lt;=" &amp; C128) - 1, 0)</f>
        <v>0</v>
      </c>
      <c r="AE128" s="3" t="str" cm="1">
        <f t="array" ref="AE128">IF(AC128="Yes", IFERROR(LOOKUP(2, 1/(I$2:I127=I128), E$2:E127), "wrong"), "")</f>
        <v/>
      </c>
      <c r="AF128" s="17" t="s">
        <v>0</v>
      </c>
      <c r="AG128" s="17" t="s">
        <v>412</v>
      </c>
      <c r="AH128" s="17" t="s">
        <v>411</v>
      </c>
      <c r="AI128" s="29"/>
      <c r="AJ128" s="29"/>
      <c r="AK128" s="28"/>
      <c r="AL128" s="17"/>
      <c r="AM128" s="17"/>
      <c r="AN128" s="17"/>
      <c r="AO128" s="17"/>
      <c r="AP128" s="17"/>
      <c r="AQ128" s="17"/>
      <c r="AR128" s="4">
        <v>210132708</v>
      </c>
      <c r="AS128" s="44">
        <v>45507</v>
      </c>
      <c r="AT128" s="43">
        <v>2009347191</v>
      </c>
      <c r="AU128" s="43">
        <v>8339604</v>
      </c>
      <c r="AV128" s="42">
        <v>102634</v>
      </c>
      <c r="AW128" s="42" t="s">
        <v>163</v>
      </c>
      <c r="AX128" s="42" t="s">
        <v>142</v>
      </c>
      <c r="AY128" s="42">
        <v>1</v>
      </c>
      <c r="AZ128" s="42">
        <v>20</v>
      </c>
      <c r="BA128" s="42">
        <v>20</v>
      </c>
      <c r="BB128" s="41" t="s">
        <v>15</v>
      </c>
      <c r="BC128" s="40" t="s">
        <v>15</v>
      </c>
      <c r="BD128" s="40" t="s">
        <v>15</v>
      </c>
      <c r="BE128" s="4"/>
      <c r="BF128" s="4"/>
    </row>
    <row r="129" spans="1:58" ht="15.75" hidden="1" x14ac:dyDescent="0.25">
      <c r="A129" s="19"/>
      <c r="B129" s="19"/>
      <c r="C129" s="13">
        <v>45508</v>
      </c>
      <c r="D129" s="9" t="s">
        <v>5</v>
      </c>
      <c r="E129" s="9">
        <v>4005514765</v>
      </c>
      <c r="F129" s="8" t="s">
        <v>0</v>
      </c>
      <c r="G129" s="8" t="s">
        <v>0</v>
      </c>
      <c r="H129" s="9" t="s">
        <v>45</v>
      </c>
      <c r="I129" s="9" t="s">
        <v>126</v>
      </c>
      <c r="J129" s="9" t="s">
        <v>410</v>
      </c>
      <c r="K129" s="9" t="s">
        <v>20</v>
      </c>
      <c r="L129" s="14"/>
      <c r="M129" s="12">
        <v>0.44090277777777775</v>
      </c>
      <c r="N129" s="11">
        <v>0.44374999999999998</v>
      </c>
      <c r="O129" s="3" t="str">
        <f t="shared" si="8"/>
        <v>-</v>
      </c>
      <c r="P129" s="10" t="s">
        <v>0</v>
      </c>
      <c r="Q129" s="2" t="str">
        <f t="shared" si="9"/>
        <v>Invalid Calculation</v>
      </c>
      <c r="R129" s="1" t="str">
        <f t="shared" si="10"/>
        <v>Invalid Calculation</v>
      </c>
      <c r="S129" s="9" t="s">
        <v>115</v>
      </c>
      <c r="T129" s="9" t="s">
        <v>122</v>
      </c>
      <c r="U129" s="13">
        <v>45509</v>
      </c>
      <c r="V129" s="11">
        <v>0.3125</v>
      </c>
      <c r="W129" s="11">
        <v>0.40972222222222221</v>
      </c>
      <c r="X129" s="7" t="str">
        <f t="shared" si="11"/>
        <v>Invalid Calculation</v>
      </c>
      <c r="Y129" s="1" t="str">
        <f t="shared" si="12"/>
        <v>Invalid Calculation</v>
      </c>
      <c r="Z129" s="6">
        <f t="shared" si="13"/>
        <v>0.96881944444444446</v>
      </c>
      <c r="AA129" s="4" t="s">
        <v>0</v>
      </c>
      <c r="AB129" s="14" t="s">
        <v>6</v>
      </c>
      <c r="AC129" s="1" t="str">
        <f>IF(COUNTIFS(I$2:I129, I129, C$2:C129, "&gt;" &amp; EDATE(C129, -1), C$2:C129, "&lt;=" &amp; C129) &gt; 1, "Yes", "-")</f>
        <v>Yes</v>
      </c>
      <c r="AD129" s="3">
        <f>IF(AC129="Yes", COUNTIFS(I$2:I129, I129, C$2:C129, "&gt;" &amp; EDATE(C129, -1), C$2:C129, "&lt;=" &amp; C129) - 1, 0)</f>
        <v>1</v>
      </c>
      <c r="AE129" s="3" cm="1">
        <f t="array" ref="AE129">IF(AC129="Yes", IFERROR(LOOKUP(2, 1/(I$2:I128=I129), E$2:E128), "wrong"), "")</f>
        <v>4005510813</v>
      </c>
      <c r="AF129" s="17" t="s">
        <v>0</v>
      </c>
      <c r="AG129" s="17" t="s">
        <v>409</v>
      </c>
      <c r="AH129" s="17" t="s">
        <v>408</v>
      </c>
      <c r="AI129" s="29"/>
      <c r="AJ129" s="29"/>
      <c r="AK129" s="28"/>
      <c r="AL129" s="17"/>
      <c r="AM129" s="17"/>
      <c r="AN129" s="17"/>
      <c r="AO129" s="17"/>
      <c r="AP129" s="17"/>
      <c r="AQ129" s="17"/>
      <c r="AR129" s="4">
        <v>210132709</v>
      </c>
      <c r="AS129" s="44">
        <v>45507</v>
      </c>
      <c r="AT129" s="43">
        <v>2009347191</v>
      </c>
      <c r="AU129" s="43">
        <v>8339604</v>
      </c>
      <c r="AV129" s="42">
        <v>2009490</v>
      </c>
      <c r="AW129" s="42" t="s">
        <v>407</v>
      </c>
      <c r="AX129" s="42" t="s">
        <v>142</v>
      </c>
      <c r="AY129" s="42">
        <v>1</v>
      </c>
      <c r="AZ129" s="42">
        <v>20.69</v>
      </c>
      <c r="BA129" s="42">
        <v>20.69</v>
      </c>
      <c r="BB129" s="41" t="s">
        <v>15</v>
      </c>
      <c r="BC129" s="40" t="s">
        <v>15</v>
      </c>
      <c r="BD129" s="40" t="s">
        <v>15</v>
      </c>
      <c r="BE129" s="4"/>
      <c r="BF129" s="4"/>
    </row>
    <row r="130" spans="1:58" ht="15.75" x14ac:dyDescent="0.25">
      <c r="A130" s="19"/>
      <c r="B130" s="19"/>
      <c r="C130" s="13">
        <v>45508</v>
      </c>
      <c r="D130" s="9" t="s">
        <v>5</v>
      </c>
      <c r="E130" s="9">
        <v>4005514650</v>
      </c>
      <c r="F130" s="9">
        <v>539143291</v>
      </c>
      <c r="G130" s="8" t="s">
        <v>0</v>
      </c>
      <c r="H130" s="9" t="s">
        <v>4</v>
      </c>
      <c r="I130" s="9" t="s">
        <v>188</v>
      </c>
      <c r="J130" s="9" t="s">
        <v>406</v>
      </c>
      <c r="K130" s="9" t="s">
        <v>90</v>
      </c>
      <c r="L130" s="14"/>
      <c r="M130" s="12">
        <v>0.44295138888888891</v>
      </c>
      <c r="N130" s="11">
        <v>0.4465277777777778</v>
      </c>
      <c r="O130" s="3" t="str">
        <f t="shared" ref="O130:O193" si="14">IFERROR(IF(N1044-M1044 &gt; TIME(0, 5, 0), "Yes", "-"), "-")</f>
        <v>-</v>
      </c>
      <c r="P130" s="10">
        <v>0.4236111111111111</v>
      </c>
      <c r="Q130" s="2">
        <f t="shared" ref="Q130:Q193" si="15">IFERROR(IF(MOD(P130-M130, 1) &gt; TIME(23, 45, 0), TIME(0, 0, 0), MOD(P130-M130, 1)), "Invalid Calculation")</f>
        <v>0.9806597222222222</v>
      </c>
      <c r="R130" s="1" t="str">
        <f t="shared" ref="R130:R193" si="16">IF(Q130 = "Invalid Calculation", "Invalid Calculation", IFERROR(IF(Q130 &gt; TIME(0, 45, 0), "Yes", "-"), "Invalid Calculation"))</f>
        <v>Yes</v>
      </c>
      <c r="S130" s="9" t="s">
        <v>2</v>
      </c>
      <c r="T130" s="8" t="s">
        <v>0</v>
      </c>
      <c r="U130" s="8" t="s">
        <v>0</v>
      </c>
      <c r="V130" s="8" t="s">
        <v>0</v>
      </c>
      <c r="W130" s="12">
        <v>0.32291666666666669</v>
      </c>
      <c r="X130" s="7">
        <f t="shared" ref="X130:X193" si="17">IFERROR(MOD(W130 - P130, 1), "Invalid Calculation")</f>
        <v>0.89930555555555558</v>
      </c>
      <c r="Y130" s="1" t="str">
        <f t="shared" ref="Y130:Y193" si="18">IF(X130 = "Invalid Calculation", "Invalid Calculation", IFERROR(IF(X130 &gt; TIME(3, 30, 0), "Yes", "-"), "Invalid Calculation"))</f>
        <v>Yes</v>
      </c>
      <c r="Z130" s="77">
        <f t="shared" ref="Z130:Z193" si="19">IFERROR(MOD(W130-M130, 1), "Invalid Calculation")</f>
        <v>0.87996527777777778</v>
      </c>
      <c r="AA130" s="4" t="s">
        <v>0</v>
      </c>
      <c r="AB130" s="14" t="s">
        <v>6</v>
      </c>
      <c r="AC130" s="1" t="str">
        <f>IF(COUNTIFS(I$2:I130, I130, C$2:C130, "&gt;" &amp; EDATE(C130, -1), C$2:C130, "&lt;=" &amp; C130) &gt; 1, "Yes", "-")</f>
        <v>Yes</v>
      </c>
      <c r="AD130" s="3">
        <f>IF(AC130="Yes", COUNTIFS(I$2:I130, I130, C$2:C130, "&gt;" &amp; EDATE(C130, -1), C$2:C130, "&lt;=" &amp; C130) - 1, 0)</f>
        <v>2</v>
      </c>
      <c r="AE130" s="3" cm="1">
        <f t="array" ref="AE130">IF(AC130="Yes", IFERROR(LOOKUP(2, 1/(I$2:I129=I130), E$2:E129), "wrong"), "")</f>
        <v>4005509772</v>
      </c>
      <c r="AF130" s="17" t="s">
        <v>116</v>
      </c>
      <c r="AG130" s="17" t="s">
        <v>405</v>
      </c>
      <c r="AH130" s="17" t="s">
        <v>404</v>
      </c>
      <c r="AI130" s="29"/>
      <c r="AJ130" s="29"/>
      <c r="AK130" s="28"/>
      <c r="AL130" s="17"/>
      <c r="AM130" s="17"/>
      <c r="AN130" s="17"/>
      <c r="AO130" s="17"/>
      <c r="AP130" s="17"/>
      <c r="AQ130" s="17"/>
      <c r="AR130" s="4">
        <v>210132710</v>
      </c>
      <c r="AS130" s="44">
        <v>45507</v>
      </c>
      <c r="AT130" s="43">
        <v>2009347191</v>
      </c>
      <c r="AU130" s="43">
        <v>8339604</v>
      </c>
      <c r="AV130" s="42">
        <v>101462</v>
      </c>
      <c r="AW130" s="42" t="s">
        <v>162</v>
      </c>
      <c r="AX130" s="42" t="s">
        <v>161</v>
      </c>
      <c r="AY130" s="42">
        <v>1</v>
      </c>
      <c r="AZ130" s="42">
        <v>390</v>
      </c>
      <c r="BA130" s="42">
        <v>390</v>
      </c>
      <c r="BB130" s="41" t="s">
        <v>15</v>
      </c>
      <c r="BC130" s="40" t="s">
        <v>15</v>
      </c>
      <c r="BD130" s="40" t="s">
        <v>15</v>
      </c>
      <c r="BE130" s="4"/>
      <c r="BF130" s="4"/>
    </row>
    <row r="131" spans="1:58" ht="15.75" hidden="1" x14ac:dyDescent="0.25">
      <c r="A131" s="19"/>
      <c r="B131" s="19"/>
      <c r="C131" s="13">
        <v>45508</v>
      </c>
      <c r="D131" s="9" t="s">
        <v>5</v>
      </c>
      <c r="E131" s="9">
        <v>4005514799</v>
      </c>
      <c r="F131" s="9">
        <v>594360258</v>
      </c>
      <c r="G131" s="8" t="s">
        <v>0</v>
      </c>
      <c r="H131" s="9" t="s">
        <v>75</v>
      </c>
      <c r="I131" s="9" t="s">
        <v>403</v>
      </c>
      <c r="J131" s="9" t="s">
        <v>399</v>
      </c>
      <c r="K131" s="9" t="s">
        <v>40</v>
      </c>
      <c r="L131" s="14"/>
      <c r="M131" s="12">
        <v>0.44538194444444446</v>
      </c>
      <c r="N131" s="11">
        <v>0.44861111111111113</v>
      </c>
      <c r="O131" s="3" t="str">
        <f t="shared" si="14"/>
        <v>-</v>
      </c>
      <c r="P131" s="10" t="s">
        <v>0</v>
      </c>
      <c r="Q131" s="2" t="str">
        <f t="shared" si="15"/>
        <v>Invalid Calculation</v>
      </c>
      <c r="R131" s="1" t="str">
        <f t="shared" si="16"/>
        <v>Invalid Calculation</v>
      </c>
      <c r="S131" s="9" t="s">
        <v>115</v>
      </c>
      <c r="T131" s="9" t="s">
        <v>122</v>
      </c>
      <c r="U131" s="13">
        <v>45509</v>
      </c>
      <c r="V131" s="11">
        <v>0.35416666666666669</v>
      </c>
      <c r="W131" s="11">
        <v>0.4513888888888889</v>
      </c>
      <c r="X131" s="7" t="str">
        <f t="shared" si="17"/>
        <v>Invalid Calculation</v>
      </c>
      <c r="Y131" s="1" t="str">
        <f t="shared" si="18"/>
        <v>Invalid Calculation</v>
      </c>
      <c r="Z131" s="6">
        <f t="shared" si="19"/>
        <v>6.0069444444444398E-3</v>
      </c>
      <c r="AA131" s="4" t="s">
        <v>0</v>
      </c>
      <c r="AB131" s="14" t="s">
        <v>6</v>
      </c>
      <c r="AC131" s="1" t="str">
        <f>IF(COUNTIFS(I$2:I131, I131, C$2:C131, "&gt;" &amp; EDATE(C131, -1), C$2:C131, "&lt;=" &amp; C131) &gt; 1, "Yes", "-")</f>
        <v>-</v>
      </c>
      <c r="AD131" s="3">
        <f>IF(AC131="Yes", COUNTIFS(I$2:I131, I131, C$2:C131, "&gt;" &amp; EDATE(C131, -1), C$2:C131, "&lt;=" &amp; C131) - 1, 0)</f>
        <v>0</v>
      </c>
      <c r="AE131" s="3" t="str" cm="1">
        <f t="array" ref="AE131">IF(AC131="Yes", IFERROR(LOOKUP(2, 1/(I$2:I130=I131), E$2:E130), "wrong"), "")</f>
        <v/>
      </c>
      <c r="AF131" s="17" t="s">
        <v>0</v>
      </c>
      <c r="AG131" s="17" t="s">
        <v>132</v>
      </c>
      <c r="AH131" s="17" t="s">
        <v>0</v>
      </c>
      <c r="AI131" s="29"/>
      <c r="AJ131" s="29"/>
      <c r="AK131" s="28"/>
      <c r="AL131" s="17"/>
      <c r="AM131" s="17"/>
      <c r="AN131" s="17"/>
      <c r="AO131" s="17"/>
      <c r="AP131" s="17"/>
      <c r="AQ131" s="17"/>
      <c r="AR131" s="4">
        <v>210132711</v>
      </c>
      <c r="AS131" s="44">
        <v>45508</v>
      </c>
      <c r="AT131" s="43">
        <v>4005513844</v>
      </c>
      <c r="AU131" s="43">
        <v>8917879</v>
      </c>
      <c r="AV131" s="42">
        <v>200115</v>
      </c>
      <c r="AW131" s="42" t="s">
        <v>237</v>
      </c>
      <c r="AX131" s="42" t="s">
        <v>142</v>
      </c>
      <c r="AY131" s="42">
        <v>2</v>
      </c>
      <c r="AZ131" s="42">
        <v>19</v>
      </c>
      <c r="BA131" s="42">
        <v>38</v>
      </c>
      <c r="BB131" s="41" t="s">
        <v>15</v>
      </c>
      <c r="BC131" s="40" t="s">
        <v>15</v>
      </c>
      <c r="BD131" s="40" t="s">
        <v>15</v>
      </c>
      <c r="BE131" s="4"/>
      <c r="BF131" s="4"/>
    </row>
    <row r="132" spans="1:58" ht="15.75" hidden="1" x14ac:dyDescent="0.25">
      <c r="A132" s="19"/>
      <c r="B132" s="19"/>
      <c r="C132" s="13">
        <v>45508</v>
      </c>
      <c r="D132" s="9" t="s">
        <v>5</v>
      </c>
      <c r="E132" s="9">
        <v>4005514808</v>
      </c>
      <c r="F132" s="9">
        <v>594360258</v>
      </c>
      <c r="G132" s="8" t="s">
        <v>0</v>
      </c>
      <c r="H132" s="9" t="s">
        <v>75</v>
      </c>
      <c r="I132" s="9" t="s">
        <v>402</v>
      </c>
      <c r="J132" s="9" t="s">
        <v>401</v>
      </c>
      <c r="K132" s="9" t="s">
        <v>40</v>
      </c>
      <c r="L132" s="14"/>
      <c r="M132" s="12">
        <v>0.44873842592592594</v>
      </c>
      <c r="N132" s="11">
        <v>0.45208333333333334</v>
      </c>
      <c r="O132" s="3" t="str">
        <f t="shared" si="14"/>
        <v>-</v>
      </c>
      <c r="P132" s="10" t="s">
        <v>0</v>
      </c>
      <c r="Q132" s="2" t="str">
        <f t="shared" si="15"/>
        <v>Invalid Calculation</v>
      </c>
      <c r="R132" s="1" t="str">
        <f t="shared" si="16"/>
        <v>Invalid Calculation</v>
      </c>
      <c r="S132" s="9" t="s">
        <v>115</v>
      </c>
      <c r="T132" s="9" t="s">
        <v>122</v>
      </c>
      <c r="U132" s="13">
        <v>45509</v>
      </c>
      <c r="V132" s="11">
        <v>0.3125</v>
      </c>
      <c r="W132" s="11">
        <v>0.40972222222222221</v>
      </c>
      <c r="X132" s="7" t="str">
        <f t="shared" si="17"/>
        <v>Invalid Calculation</v>
      </c>
      <c r="Y132" s="1" t="str">
        <f t="shared" si="18"/>
        <v>Invalid Calculation</v>
      </c>
      <c r="Z132" s="6">
        <f t="shared" si="19"/>
        <v>0.96098379629629627</v>
      </c>
      <c r="AA132" s="4" t="s">
        <v>0</v>
      </c>
      <c r="AB132" s="14" t="s">
        <v>6</v>
      </c>
      <c r="AC132" s="1" t="str">
        <f>IF(COUNTIFS(I$2:I132, I132, C$2:C132, "&gt;" &amp; EDATE(C132, -1), C$2:C132, "&lt;=" &amp; C132) &gt; 1, "Yes", "-")</f>
        <v>-</v>
      </c>
      <c r="AD132" s="3">
        <f>IF(AC132="Yes", COUNTIFS(I$2:I132, I132, C$2:C132, "&gt;" &amp; EDATE(C132, -1), C$2:C132, "&lt;=" &amp; C132) - 1, 0)</f>
        <v>0</v>
      </c>
      <c r="AE132" s="3" t="str" cm="1">
        <f t="array" ref="AE132">IF(AC132="Yes", IFERROR(LOOKUP(2, 1/(I$2:I131=I132), E$2:E131), "wrong"), "")</f>
        <v/>
      </c>
      <c r="AF132" s="17" t="s">
        <v>0</v>
      </c>
      <c r="AG132" s="17" t="s">
        <v>132</v>
      </c>
      <c r="AH132" s="17" t="s">
        <v>0</v>
      </c>
      <c r="AI132" s="29"/>
      <c r="AJ132" s="29"/>
      <c r="AK132" s="28"/>
      <c r="AL132" s="17"/>
      <c r="AM132" s="17"/>
      <c r="AN132" s="17"/>
      <c r="AO132" s="17"/>
      <c r="AP132" s="17"/>
      <c r="AQ132" s="17"/>
      <c r="AR132" s="4">
        <v>210132712</v>
      </c>
      <c r="AS132" s="44">
        <v>45508</v>
      </c>
      <c r="AT132" s="43">
        <v>4005513831</v>
      </c>
      <c r="AU132" s="43">
        <v>8518692</v>
      </c>
      <c r="AV132" s="42">
        <v>100452</v>
      </c>
      <c r="AW132" s="42" t="s">
        <v>249</v>
      </c>
      <c r="AX132" s="42" t="s">
        <v>142</v>
      </c>
      <c r="AY132" s="42">
        <v>1</v>
      </c>
      <c r="AZ132" s="42">
        <v>5</v>
      </c>
      <c r="BA132" s="42">
        <v>5</v>
      </c>
      <c r="BB132" s="41" t="s">
        <v>15</v>
      </c>
      <c r="BC132" s="40" t="s">
        <v>15</v>
      </c>
      <c r="BD132" s="40" t="s">
        <v>15</v>
      </c>
      <c r="BE132" s="4"/>
      <c r="BF132" s="4"/>
    </row>
    <row r="133" spans="1:58" ht="15.75" hidden="1" x14ac:dyDescent="0.25">
      <c r="A133" s="19"/>
      <c r="B133" s="19"/>
      <c r="C133" s="13">
        <v>45508</v>
      </c>
      <c r="D133" s="9" t="s">
        <v>5</v>
      </c>
      <c r="E133" s="9">
        <v>4005514811</v>
      </c>
      <c r="F133" s="9">
        <v>594360258</v>
      </c>
      <c r="G133" s="8" t="s">
        <v>0</v>
      </c>
      <c r="H133" s="9" t="s">
        <v>75</v>
      </c>
      <c r="I133" s="9" t="s">
        <v>400</v>
      </c>
      <c r="J133" s="9" t="s">
        <v>399</v>
      </c>
      <c r="K133" s="9" t="s">
        <v>40</v>
      </c>
      <c r="L133" s="14"/>
      <c r="M133" s="12">
        <v>0.4496412037037037</v>
      </c>
      <c r="N133" s="11">
        <v>0.45277777777777778</v>
      </c>
      <c r="O133" s="3" t="str">
        <f t="shared" si="14"/>
        <v>-</v>
      </c>
      <c r="P133" s="10" t="s">
        <v>0</v>
      </c>
      <c r="Q133" s="2" t="str">
        <f t="shared" si="15"/>
        <v>Invalid Calculation</v>
      </c>
      <c r="R133" s="1" t="str">
        <f t="shared" si="16"/>
        <v>Invalid Calculation</v>
      </c>
      <c r="S133" s="9" t="s">
        <v>115</v>
      </c>
      <c r="T133" s="9" t="s">
        <v>122</v>
      </c>
      <c r="U133" s="13">
        <v>45509</v>
      </c>
      <c r="V133" s="11">
        <v>0.39583333333333331</v>
      </c>
      <c r="W133" s="11">
        <v>0.49305555555555558</v>
      </c>
      <c r="X133" s="7" t="str">
        <f t="shared" si="17"/>
        <v>Invalid Calculation</v>
      </c>
      <c r="Y133" s="1" t="str">
        <f t="shared" si="18"/>
        <v>Invalid Calculation</v>
      </c>
      <c r="Z133" s="6">
        <f t="shared" si="19"/>
        <v>4.3414351851851885E-2</v>
      </c>
      <c r="AA133" s="4" t="s">
        <v>0</v>
      </c>
      <c r="AB133" s="14" t="s">
        <v>6</v>
      </c>
      <c r="AC133" s="1" t="str">
        <f>IF(COUNTIFS(I$2:I133, I133, C$2:C133, "&gt;" &amp; EDATE(C133, -1), C$2:C133, "&lt;=" &amp; C133) &gt; 1, "Yes", "-")</f>
        <v>-</v>
      </c>
      <c r="AD133" s="3">
        <f>IF(AC133="Yes", COUNTIFS(I$2:I133, I133, C$2:C133, "&gt;" &amp; EDATE(C133, -1), C$2:C133, "&lt;=" &amp; C133) - 1, 0)</f>
        <v>0</v>
      </c>
      <c r="AE133" s="3" t="str" cm="1">
        <f t="array" ref="AE133">IF(AC133="Yes", IFERROR(LOOKUP(2, 1/(I$2:I132=I133), E$2:E132), "wrong"), "")</f>
        <v/>
      </c>
      <c r="AF133" s="17" t="s">
        <v>0</v>
      </c>
      <c r="AG133" s="17" t="s">
        <v>132</v>
      </c>
      <c r="AH133" s="17" t="s">
        <v>0</v>
      </c>
      <c r="AI133" s="29"/>
      <c r="AJ133" s="29"/>
      <c r="AK133" s="28"/>
      <c r="AL133" s="17"/>
      <c r="AM133" s="17"/>
      <c r="AN133" s="17"/>
      <c r="AO133" s="17"/>
      <c r="AP133" s="17"/>
      <c r="AQ133" s="17"/>
      <c r="AR133" s="4">
        <v>210132713</v>
      </c>
      <c r="AS133" s="44">
        <v>45508</v>
      </c>
      <c r="AT133" s="43">
        <v>4005515070</v>
      </c>
      <c r="AU133" s="43">
        <v>8337026</v>
      </c>
      <c r="AV133" s="42">
        <v>101537</v>
      </c>
      <c r="AW133" s="42" t="s">
        <v>231</v>
      </c>
      <c r="AX133" s="42" t="s">
        <v>142</v>
      </c>
      <c r="AY133" s="42">
        <v>1</v>
      </c>
      <c r="AZ133" s="42">
        <v>69.599999999999994</v>
      </c>
      <c r="BA133" s="42">
        <v>69.599999999999994</v>
      </c>
      <c r="BB133" s="41" t="s">
        <v>15</v>
      </c>
      <c r="BC133" s="40" t="s">
        <v>15</v>
      </c>
      <c r="BD133" s="40" t="s">
        <v>15</v>
      </c>
      <c r="BE133" s="4"/>
      <c r="BF133" s="4"/>
    </row>
    <row r="134" spans="1:58" ht="15.75" x14ac:dyDescent="0.25">
      <c r="A134" s="19"/>
      <c r="B134" s="19"/>
      <c r="C134" s="13">
        <v>45508</v>
      </c>
      <c r="D134" s="9" t="s">
        <v>5</v>
      </c>
      <c r="E134" s="9">
        <v>4005514565</v>
      </c>
      <c r="F134" s="9">
        <v>532291993</v>
      </c>
      <c r="G134" s="8" t="s">
        <v>0</v>
      </c>
      <c r="H134" s="9" t="s">
        <v>4</v>
      </c>
      <c r="I134" s="9" t="s">
        <v>28</v>
      </c>
      <c r="J134" s="9" t="s">
        <v>398</v>
      </c>
      <c r="K134" s="9" t="s">
        <v>20</v>
      </c>
      <c r="L134" s="14"/>
      <c r="M134" s="12">
        <v>0.45078703703703704</v>
      </c>
      <c r="N134" s="11">
        <v>0.45416666666666666</v>
      </c>
      <c r="O134" s="3" t="str">
        <f t="shared" si="14"/>
        <v>-</v>
      </c>
      <c r="P134" s="10">
        <v>0.4513888888888889</v>
      </c>
      <c r="Q134" s="2">
        <f t="shared" si="15"/>
        <v>6.0185185185185341E-4</v>
      </c>
      <c r="R134" s="1" t="str">
        <f t="shared" si="16"/>
        <v>-</v>
      </c>
      <c r="S134" s="9" t="s">
        <v>2</v>
      </c>
      <c r="T134" s="8" t="s">
        <v>0</v>
      </c>
      <c r="U134" s="8" t="s">
        <v>0</v>
      </c>
      <c r="V134" s="8" t="s">
        <v>0</v>
      </c>
      <c r="W134" s="12">
        <v>0.53472222222222221</v>
      </c>
      <c r="X134" s="7">
        <f t="shared" si="17"/>
        <v>8.3333333333333315E-2</v>
      </c>
      <c r="Y134" s="1" t="str">
        <f t="shared" si="18"/>
        <v>-</v>
      </c>
      <c r="Z134" s="77">
        <f t="shared" si="19"/>
        <v>8.3935185185185168E-2</v>
      </c>
      <c r="AA134" s="4" t="s">
        <v>0</v>
      </c>
      <c r="AB134" s="14" t="s">
        <v>6</v>
      </c>
      <c r="AC134" s="1" t="str">
        <f>IF(COUNTIFS(I$2:I134, I134, C$2:C134, "&gt;" &amp; EDATE(C134, -1), C$2:C134, "&lt;=" &amp; C134) &gt; 1, "Yes", "-")</f>
        <v>Yes</v>
      </c>
      <c r="AD134" s="3">
        <f>IF(AC134="Yes", COUNTIFS(I$2:I134, I134, C$2:C134, "&gt;" &amp; EDATE(C134, -1), C$2:C134, "&lt;=" &amp; C134) - 1, 0)</f>
        <v>2</v>
      </c>
      <c r="AE134" s="3" cm="1">
        <f t="array" ref="AE134">IF(AC134="Yes", IFERROR(LOOKUP(2, 1/(I$2:I133=I134), E$2:E133), "wrong"), "")</f>
        <v>4005514006</v>
      </c>
      <c r="AF134" s="17">
        <v>5269338</v>
      </c>
      <c r="AG134" s="17" t="s">
        <v>121</v>
      </c>
      <c r="AH134" s="17" t="s">
        <v>120</v>
      </c>
      <c r="AI134" s="29"/>
      <c r="AJ134" s="29"/>
      <c r="AK134" s="28"/>
      <c r="AL134" s="17"/>
      <c r="AM134" s="17"/>
      <c r="AN134" s="17"/>
      <c r="AO134" s="17"/>
      <c r="AP134" s="17"/>
      <c r="AQ134" s="17"/>
      <c r="AR134" s="4">
        <v>210132714</v>
      </c>
      <c r="AS134" s="44">
        <v>45508</v>
      </c>
      <c r="AT134" s="43">
        <v>4005514040</v>
      </c>
      <c r="AU134" s="43">
        <v>8338504</v>
      </c>
      <c r="AV134" s="42">
        <v>101838</v>
      </c>
      <c r="AW134" s="42" t="s">
        <v>194</v>
      </c>
      <c r="AX134" s="42" t="s">
        <v>142</v>
      </c>
      <c r="AY134" s="42">
        <v>2</v>
      </c>
      <c r="AZ134" s="42">
        <v>10.8</v>
      </c>
      <c r="BA134" s="42">
        <v>21.6</v>
      </c>
      <c r="BB134" s="41" t="s">
        <v>141</v>
      </c>
      <c r="BC134" s="40" t="s">
        <v>15</v>
      </c>
      <c r="BD134" s="40" t="s">
        <v>15</v>
      </c>
      <c r="BE134" s="4"/>
      <c r="BF134" s="4"/>
    </row>
    <row r="135" spans="1:58" ht="15.75" hidden="1" x14ac:dyDescent="0.25">
      <c r="A135" s="19"/>
      <c r="B135" s="19"/>
      <c r="C135" s="13">
        <v>45508</v>
      </c>
      <c r="D135" s="9" t="s">
        <v>5</v>
      </c>
      <c r="E135" s="9">
        <v>4005514858</v>
      </c>
      <c r="F135" s="9">
        <v>594360258</v>
      </c>
      <c r="G135" s="8" t="s">
        <v>0</v>
      </c>
      <c r="H135" s="9" t="s">
        <v>75</v>
      </c>
      <c r="I135" s="9" t="s">
        <v>397</v>
      </c>
      <c r="J135" s="9" t="s">
        <v>396</v>
      </c>
      <c r="K135" s="9" t="s">
        <v>40</v>
      </c>
      <c r="L135" s="14"/>
      <c r="M135" s="12">
        <v>0.45141203703703703</v>
      </c>
      <c r="N135" s="11">
        <v>0.4548611111111111</v>
      </c>
      <c r="O135" s="3" t="str">
        <f t="shared" si="14"/>
        <v>-</v>
      </c>
      <c r="P135" s="10" t="s">
        <v>0</v>
      </c>
      <c r="Q135" s="2" t="str">
        <f t="shared" si="15"/>
        <v>Invalid Calculation</v>
      </c>
      <c r="R135" s="1" t="str">
        <f t="shared" si="16"/>
        <v>Invalid Calculation</v>
      </c>
      <c r="S135" s="9" t="s">
        <v>115</v>
      </c>
      <c r="T135" s="9" t="s">
        <v>122</v>
      </c>
      <c r="U135" s="13">
        <v>45509</v>
      </c>
      <c r="V135" s="11">
        <v>0.4375</v>
      </c>
      <c r="W135" s="11">
        <v>0.53472222222222221</v>
      </c>
      <c r="X135" s="7" t="str">
        <f t="shared" si="17"/>
        <v>Invalid Calculation</v>
      </c>
      <c r="Y135" s="1" t="str">
        <f t="shared" si="18"/>
        <v>Invalid Calculation</v>
      </c>
      <c r="Z135" s="6">
        <f t="shared" si="19"/>
        <v>8.3310185185185182E-2</v>
      </c>
      <c r="AA135" s="4" t="s">
        <v>0</v>
      </c>
      <c r="AB135" s="14" t="s">
        <v>6</v>
      </c>
      <c r="AC135" s="1" t="str">
        <f>IF(COUNTIFS(I$2:I135, I135, C$2:C135, "&gt;" &amp; EDATE(C135, -1), C$2:C135, "&lt;=" &amp; C135) &gt; 1, "Yes", "-")</f>
        <v>-</v>
      </c>
      <c r="AD135" s="3">
        <f>IF(AC135="Yes", COUNTIFS(I$2:I135, I135, C$2:C135, "&gt;" &amp; EDATE(C135, -1), C$2:C135, "&lt;=" &amp; C135) - 1, 0)</f>
        <v>0</v>
      </c>
      <c r="AE135" s="3" t="str" cm="1">
        <f t="array" ref="AE135">IF(AC135="Yes", IFERROR(LOOKUP(2, 1/(I$2:I134=I135), E$2:E134), "wrong"), "")</f>
        <v/>
      </c>
      <c r="AF135" s="14" t="s">
        <v>0</v>
      </c>
      <c r="AG135" s="17" t="s">
        <v>132</v>
      </c>
      <c r="AH135" s="17" t="s">
        <v>0</v>
      </c>
      <c r="AI135" s="29"/>
      <c r="AJ135" s="29"/>
      <c r="AK135" s="28"/>
      <c r="AL135" s="17"/>
      <c r="AM135" s="17"/>
      <c r="AN135" s="17"/>
      <c r="AO135" s="17"/>
      <c r="AP135" s="17"/>
      <c r="AQ135" s="17"/>
      <c r="AR135" s="4">
        <v>210132715</v>
      </c>
      <c r="AS135" s="44">
        <v>45508</v>
      </c>
      <c r="AT135" s="43">
        <v>4005514040</v>
      </c>
      <c r="AU135" s="43">
        <v>8338504</v>
      </c>
      <c r="AV135" s="42">
        <v>200088</v>
      </c>
      <c r="AW135" s="42" t="s">
        <v>229</v>
      </c>
      <c r="AX135" s="42" t="s">
        <v>142</v>
      </c>
      <c r="AY135" s="42">
        <v>2</v>
      </c>
      <c r="AZ135" s="42">
        <v>16.32</v>
      </c>
      <c r="BA135" s="42">
        <v>32.64</v>
      </c>
      <c r="BB135" s="41" t="s">
        <v>15</v>
      </c>
      <c r="BC135" s="40" t="s">
        <v>15</v>
      </c>
      <c r="BD135" s="40" t="s">
        <v>15</v>
      </c>
      <c r="BE135" s="4"/>
      <c r="BF135" s="4"/>
    </row>
    <row r="136" spans="1:58" ht="15.75" x14ac:dyDescent="0.25">
      <c r="A136" s="19"/>
      <c r="B136" s="19"/>
      <c r="C136" s="13">
        <v>45508</v>
      </c>
      <c r="D136" s="9" t="s">
        <v>5</v>
      </c>
      <c r="E136" s="9">
        <v>4005514938</v>
      </c>
      <c r="F136" s="9" t="s">
        <v>244</v>
      </c>
      <c r="G136" s="8" t="s">
        <v>0</v>
      </c>
      <c r="H136" s="9" t="s">
        <v>4</v>
      </c>
      <c r="I136" s="9" t="s">
        <v>261</v>
      </c>
      <c r="J136" s="9" t="s">
        <v>124</v>
      </c>
      <c r="K136" s="9">
        <v>8531016</v>
      </c>
      <c r="L136" s="14"/>
      <c r="M136" s="12">
        <v>0.46681712962962962</v>
      </c>
      <c r="N136" s="11">
        <v>0.47013888888888888</v>
      </c>
      <c r="O136" s="3" t="str">
        <f t="shared" si="14"/>
        <v>-</v>
      </c>
      <c r="P136" s="10">
        <v>0.5</v>
      </c>
      <c r="Q136" s="2">
        <f t="shared" si="15"/>
        <v>3.3182870370370376E-2</v>
      </c>
      <c r="R136" s="1" t="str">
        <f t="shared" si="16"/>
        <v>Yes</v>
      </c>
      <c r="S136" s="9" t="s">
        <v>2</v>
      </c>
      <c r="T136" s="8" t="s">
        <v>0</v>
      </c>
      <c r="U136" s="8" t="s">
        <v>0</v>
      </c>
      <c r="V136" s="8" t="s">
        <v>0</v>
      </c>
      <c r="W136" s="12">
        <v>0.54166666666666663</v>
      </c>
      <c r="X136" s="7">
        <f t="shared" si="17"/>
        <v>4.166666666666663E-2</v>
      </c>
      <c r="Y136" s="1" t="str">
        <f t="shared" si="18"/>
        <v>-</v>
      </c>
      <c r="Z136" s="77">
        <f t="shared" si="19"/>
        <v>7.4849537037037006E-2</v>
      </c>
      <c r="AA136" s="4" t="s">
        <v>0</v>
      </c>
      <c r="AB136" s="14" t="s">
        <v>6</v>
      </c>
      <c r="AC136" s="1" t="str">
        <f>IF(COUNTIFS(I$2:I136, I136, C$2:C136, "&gt;" &amp; EDATE(C136, -1), C$2:C136, "&lt;=" &amp; C136) &gt; 1, "Yes", "-")</f>
        <v>-</v>
      </c>
      <c r="AD136" s="3">
        <f>IF(AC136="Yes", COUNTIFS(I$2:I136, I136, C$2:C136, "&gt;" &amp; EDATE(C136, -1), C$2:C136, "&lt;=" &amp; C136) - 1, 0)</f>
        <v>0</v>
      </c>
      <c r="AE136" s="3" t="str" cm="1">
        <f t="array" ref="AE136">IF(AC136="Yes", IFERROR(LOOKUP(2, 1/(I$2:I135=I136), E$2:E135), "wrong"), "")</f>
        <v/>
      </c>
      <c r="AF136" s="14" t="s">
        <v>116</v>
      </c>
      <c r="AG136" s="17" t="s">
        <v>242</v>
      </c>
      <c r="AH136" s="17" t="s">
        <v>213</v>
      </c>
      <c r="AI136" s="29"/>
      <c r="AJ136" s="29"/>
      <c r="AK136" s="28"/>
      <c r="AL136" s="17"/>
      <c r="AM136" s="17"/>
      <c r="AN136" s="17"/>
      <c r="AO136" s="17"/>
      <c r="AP136" s="17"/>
      <c r="AQ136" s="17"/>
      <c r="AR136" s="4">
        <v>210132716</v>
      </c>
      <c r="AS136" s="44">
        <v>45508</v>
      </c>
      <c r="AT136" s="43">
        <v>4005509934</v>
      </c>
      <c r="AU136" s="43">
        <v>8189038</v>
      </c>
      <c r="AV136" s="42">
        <v>101537</v>
      </c>
      <c r="AW136" s="42" t="s">
        <v>231</v>
      </c>
      <c r="AX136" s="42" t="s">
        <v>142</v>
      </c>
      <c r="AY136" s="42">
        <v>1</v>
      </c>
      <c r="AZ136" s="42">
        <v>69.599999999999994</v>
      </c>
      <c r="BA136" s="42">
        <v>69.599999999999994</v>
      </c>
      <c r="BB136" s="41" t="s">
        <v>15</v>
      </c>
      <c r="BC136" s="40" t="s">
        <v>15</v>
      </c>
      <c r="BD136" s="40" t="s">
        <v>15</v>
      </c>
      <c r="BE136" s="4"/>
      <c r="BF136" s="4"/>
    </row>
    <row r="137" spans="1:58" ht="15.75" x14ac:dyDescent="0.25">
      <c r="A137" s="19"/>
      <c r="B137" s="19"/>
      <c r="C137" s="13">
        <v>45508</v>
      </c>
      <c r="D137" s="9" t="s">
        <v>5</v>
      </c>
      <c r="E137" s="9">
        <v>4005514901</v>
      </c>
      <c r="F137" s="9">
        <v>553904922</v>
      </c>
      <c r="G137" s="8" t="s">
        <v>0</v>
      </c>
      <c r="H137" s="9" t="s">
        <v>45</v>
      </c>
      <c r="I137" s="9" t="s">
        <v>80</v>
      </c>
      <c r="J137" s="9" t="s">
        <v>254</v>
      </c>
      <c r="K137" s="9" t="s">
        <v>90</v>
      </c>
      <c r="L137" s="14"/>
      <c r="M137" s="12">
        <v>0.46880787037037036</v>
      </c>
      <c r="N137" s="11">
        <v>0.47222222222222221</v>
      </c>
      <c r="O137" s="3" t="str">
        <f t="shared" si="14"/>
        <v>-</v>
      </c>
      <c r="P137" s="10">
        <v>0.47222222222222221</v>
      </c>
      <c r="Q137" s="2">
        <f t="shared" si="15"/>
        <v>3.414351851851849E-3</v>
      </c>
      <c r="R137" s="1" t="str">
        <f t="shared" si="16"/>
        <v>-</v>
      </c>
      <c r="S137" s="9" t="s">
        <v>2</v>
      </c>
      <c r="T137" s="8" t="s">
        <v>0</v>
      </c>
      <c r="U137" s="8" t="s">
        <v>0</v>
      </c>
      <c r="V137" s="8" t="s">
        <v>0</v>
      </c>
      <c r="W137" s="12">
        <v>0.32291666666666669</v>
      </c>
      <c r="X137" s="7">
        <f t="shared" si="17"/>
        <v>0.85069444444444442</v>
      </c>
      <c r="Y137" s="1" t="str">
        <f t="shared" si="18"/>
        <v>Yes</v>
      </c>
      <c r="Z137" s="77">
        <f t="shared" si="19"/>
        <v>0.85410879629629632</v>
      </c>
      <c r="AA137" s="4" t="s">
        <v>0</v>
      </c>
      <c r="AB137" s="14" t="s">
        <v>6</v>
      </c>
      <c r="AC137" s="1" t="str">
        <f>IF(COUNTIFS(I$2:I137, I137, C$2:C137, "&gt;" &amp; EDATE(C137, -1), C$2:C137, "&lt;=" &amp; C137) &gt; 1, "Yes", "-")</f>
        <v>-</v>
      </c>
      <c r="AD137" s="3">
        <f>IF(AC137="Yes", COUNTIFS(I$2:I137, I137, C$2:C137, "&gt;" &amp; EDATE(C137, -1), C$2:C137, "&lt;=" &amp; C137) - 1, 0)</f>
        <v>0</v>
      </c>
      <c r="AE137" s="3" t="str" cm="1">
        <f t="array" ref="AE137">IF(AC137="Yes", IFERROR(LOOKUP(2, 1/(I$2:I136=I137), E$2:E136), "wrong"), "")</f>
        <v/>
      </c>
      <c r="AF137" s="14" t="s">
        <v>0</v>
      </c>
      <c r="AG137" s="17" t="s">
        <v>395</v>
      </c>
      <c r="AH137" s="17" t="s">
        <v>394</v>
      </c>
      <c r="AI137" s="29"/>
      <c r="AJ137" s="29"/>
      <c r="AK137" s="28"/>
      <c r="AL137" s="17"/>
      <c r="AM137" s="17"/>
      <c r="AN137" s="17"/>
      <c r="AO137" s="17"/>
      <c r="AP137" s="17"/>
      <c r="AQ137" s="17"/>
      <c r="AR137" s="4">
        <v>210132717</v>
      </c>
      <c r="AS137" s="44">
        <v>45508</v>
      </c>
      <c r="AT137" s="43">
        <v>4005509934</v>
      </c>
      <c r="AU137" s="43">
        <v>8189038</v>
      </c>
      <c r="AV137" s="42" t="s">
        <v>152</v>
      </c>
      <c r="AW137" s="42" t="s">
        <v>393</v>
      </c>
      <c r="AX137" s="42" t="s">
        <v>142</v>
      </c>
      <c r="AY137" s="42">
        <v>1</v>
      </c>
      <c r="AZ137" s="42">
        <v>7.35</v>
      </c>
      <c r="BA137" s="42">
        <v>7.35</v>
      </c>
      <c r="BB137" s="41" t="s">
        <v>15</v>
      </c>
      <c r="BC137" s="40" t="s">
        <v>15</v>
      </c>
      <c r="BD137" s="40" t="s">
        <v>15</v>
      </c>
      <c r="BE137" s="4"/>
      <c r="BF137" s="4"/>
    </row>
    <row r="138" spans="1:58" ht="15.75" x14ac:dyDescent="0.25">
      <c r="A138" s="19"/>
      <c r="B138" s="19"/>
      <c r="C138" s="13">
        <v>45508</v>
      </c>
      <c r="D138" s="9" t="s">
        <v>5</v>
      </c>
      <c r="E138" s="9">
        <v>4005514902</v>
      </c>
      <c r="F138" s="9" t="s">
        <v>15</v>
      </c>
      <c r="G138" s="8" t="s">
        <v>0</v>
      </c>
      <c r="H138" s="9" t="s">
        <v>45</v>
      </c>
      <c r="I138" s="9" t="s">
        <v>80</v>
      </c>
      <c r="J138" s="9" t="s">
        <v>254</v>
      </c>
      <c r="K138" s="9" t="s">
        <v>42</v>
      </c>
      <c r="L138" s="14"/>
      <c r="M138" s="12">
        <v>0.46924768518518517</v>
      </c>
      <c r="N138" s="11">
        <v>0.47222222222222221</v>
      </c>
      <c r="O138" s="3" t="str">
        <f t="shared" si="14"/>
        <v>-</v>
      </c>
      <c r="P138" s="10">
        <v>0.47916666666666669</v>
      </c>
      <c r="Q138" s="2">
        <f t="shared" si="15"/>
        <v>9.9189814814815147E-3</v>
      </c>
      <c r="R138" s="1" t="str">
        <f t="shared" si="16"/>
        <v>-</v>
      </c>
      <c r="S138" s="9" t="s">
        <v>2</v>
      </c>
      <c r="T138" s="8" t="s">
        <v>0</v>
      </c>
      <c r="U138" s="8" t="s">
        <v>0</v>
      </c>
      <c r="V138" s="8" t="s">
        <v>0</v>
      </c>
      <c r="W138" s="12">
        <v>0.32291666666666669</v>
      </c>
      <c r="X138" s="7">
        <f t="shared" si="17"/>
        <v>0.84375</v>
      </c>
      <c r="Y138" s="1" t="str">
        <f t="shared" si="18"/>
        <v>Yes</v>
      </c>
      <c r="Z138" s="77">
        <f t="shared" si="19"/>
        <v>0.85366898148148151</v>
      </c>
      <c r="AA138" s="4" t="s">
        <v>0</v>
      </c>
      <c r="AB138" s="14" t="s">
        <v>6</v>
      </c>
      <c r="AC138" s="1" t="str">
        <f>IF(COUNTIFS(I$2:I138, I138, C$2:C138, "&gt;" &amp; EDATE(C138, -1), C$2:C138, "&lt;=" &amp; C138) &gt; 1, "Yes", "-")</f>
        <v>Yes</v>
      </c>
      <c r="AD138" s="3">
        <f>IF(AC138="Yes", COUNTIFS(I$2:I138, I138, C$2:C138, "&gt;" &amp; EDATE(C138, -1), C$2:C138, "&lt;=" &amp; C138) - 1, 0)</f>
        <v>1</v>
      </c>
      <c r="AE138" s="3" cm="1">
        <f t="array" ref="AE138">IF(AC138="Yes", IFERROR(LOOKUP(2, 1/(I$2:I137=I138), E$2:E137), "wrong"), "")</f>
        <v>4005514901</v>
      </c>
      <c r="AF138" s="14" t="s">
        <v>0</v>
      </c>
      <c r="AG138" s="17" t="s">
        <v>0</v>
      </c>
      <c r="AH138" s="17" t="s">
        <v>0</v>
      </c>
      <c r="AI138" s="29"/>
      <c r="AJ138" s="29"/>
      <c r="AK138" s="28"/>
      <c r="AL138" s="17"/>
      <c r="AM138" s="17"/>
      <c r="AN138" s="17"/>
      <c r="AO138" s="17"/>
      <c r="AP138" s="17"/>
      <c r="AQ138" s="17"/>
      <c r="AR138" s="4">
        <v>210132718</v>
      </c>
      <c r="AS138" s="44">
        <v>45508</v>
      </c>
      <c r="AT138" s="43">
        <v>4005514040</v>
      </c>
      <c r="AU138" s="43">
        <v>8322035</v>
      </c>
      <c r="AV138" s="42">
        <v>205367</v>
      </c>
      <c r="AW138" s="42" t="s">
        <v>392</v>
      </c>
      <c r="AX138" s="42" t="s">
        <v>142</v>
      </c>
      <c r="AY138" s="42">
        <v>1</v>
      </c>
      <c r="AZ138" s="45">
        <v>4467.93</v>
      </c>
      <c r="BA138" s="45">
        <v>4467.93</v>
      </c>
      <c r="BB138" s="41" t="s">
        <v>15</v>
      </c>
      <c r="BC138" s="40" t="s">
        <v>15</v>
      </c>
      <c r="BD138" s="40" t="s">
        <v>15</v>
      </c>
      <c r="BE138" s="4"/>
      <c r="BF138" s="4"/>
    </row>
    <row r="139" spans="1:58" ht="15.75" x14ac:dyDescent="0.25">
      <c r="A139" s="19"/>
      <c r="B139" s="19"/>
      <c r="C139" s="13">
        <v>45508</v>
      </c>
      <c r="D139" s="9" t="s">
        <v>5</v>
      </c>
      <c r="E139" s="9">
        <v>4005514903</v>
      </c>
      <c r="F139" s="9" t="s">
        <v>15</v>
      </c>
      <c r="G139" s="8" t="s">
        <v>0</v>
      </c>
      <c r="H139" s="9" t="s">
        <v>45</v>
      </c>
      <c r="I139" s="9" t="s">
        <v>65</v>
      </c>
      <c r="J139" s="9" t="s">
        <v>254</v>
      </c>
      <c r="K139" s="9" t="s">
        <v>131</v>
      </c>
      <c r="L139" s="14"/>
      <c r="M139" s="12">
        <v>0.46961805555555558</v>
      </c>
      <c r="N139" s="11">
        <v>0.47291666666666665</v>
      </c>
      <c r="O139" s="3" t="str">
        <f t="shared" si="14"/>
        <v>-</v>
      </c>
      <c r="P139" s="10">
        <v>0.48958333333333331</v>
      </c>
      <c r="Q139" s="2">
        <f t="shared" si="15"/>
        <v>1.9965277777777735E-2</v>
      </c>
      <c r="R139" s="1" t="str">
        <f t="shared" si="16"/>
        <v>-</v>
      </c>
      <c r="S139" s="9" t="s">
        <v>2</v>
      </c>
      <c r="T139" s="8" t="s">
        <v>0</v>
      </c>
      <c r="U139" s="8" t="s">
        <v>0</v>
      </c>
      <c r="V139" s="8" t="s">
        <v>0</v>
      </c>
      <c r="W139" s="12">
        <v>0.32291666666666669</v>
      </c>
      <c r="X139" s="7">
        <f t="shared" si="17"/>
        <v>0.83333333333333337</v>
      </c>
      <c r="Y139" s="1" t="str">
        <f t="shared" si="18"/>
        <v>Yes</v>
      </c>
      <c r="Z139" s="77">
        <f t="shared" si="19"/>
        <v>0.85329861111111116</v>
      </c>
      <c r="AA139" s="4" t="s">
        <v>0</v>
      </c>
      <c r="AB139" s="14" t="s">
        <v>6</v>
      </c>
      <c r="AC139" s="1" t="str">
        <f>IF(COUNTIFS(I$2:I139, I139, C$2:C139, "&gt;" &amp; EDATE(C139, -1), C$2:C139, "&lt;=" &amp; C139) &gt; 1, "Yes", "-")</f>
        <v>Yes</v>
      </c>
      <c r="AD139" s="3">
        <f>IF(AC139="Yes", COUNTIFS(I$2:I139, I139, C$2:C139, "&gt;" &amp; EDATE(C139, -1), C$2:C139, "&lt;=" &amp; C139) - 1, 0)</f>
        <v>3</v>
      </c>
      <c r="AE139" s="3" cm="1">
        <f t="array" ref="AE139">IF(AC139="Yes", IFERROR(LOOKUP(2, 1/(I$2:I138=I139), E$2:E138), "wrong"), "")</f>
        <v>4005510864</v>
      </c>
      <c r="AF139" s="17" t="s">
        <v>0</v>
      </c>
      <c r="AG139" s="17" t="s">
        <v>0</v>
      </c>
      <c r="AH139" s="17" t="s">
        <v>0</v>
      </c>
      <c r="AI139" s="29"/>
      <c r="AJ139" s="29"/>
      <c r="AK139" s="28"/>
      <c r="AL139" s="17"/>
      <c r="AM139" s="17"/>
      <c r="AN139" s="17"/>
      <c r="AO139" s="17"/>
      <c r="AP139" s="17"/>
      <c r="AQ139" s="17"/>
      <c r="AR139" s="4">
        <v>210132719</v>
      </c>
      <c r="AS139" s="44">
        <v>45508</v>
      </c>
      <c r="AT139" s="43">
        <v>4005514040</v>
      </c>
      <c r="AU139" s="43">
        <v>8322035</v>
      </c>
      <c r="AV139" s="42">
        <v>100186</v>
      </c>
      <c r="AW139" s="42" t="s">
        <v>167</v>
      </c>
      <c r="AX139" s="42" t="s">
        <v>142</v>
      </c>
      <c r="AY139" s="42">
        <v>10</v>
      </c>
      <c r="AZ139" s="42">
        <v>7</v>
      </c>
      <c r="BA139" s="42">
        <v>70</v>
      </c>
      <c r="BB139" s="41" t="s">
        <v>15</v>
      </c>
      <c r="BC139" s="40" t="s">
        <v>15</v>
      </c>
      <c r="BD139" s="40" t="s">
        <v>15</v>
      </c>
      <c r="BE139" s="4"/>
      <c r="BF139" s="4"/>
    </row>
    <row r="140" spans="1:58" ht="15.75" x14ac:dyDescent="0.25">
      <c r="A140" s="19"/>
      <c r="B140" s="19"/>
      <c r="C140" s="13">
        <v>45508</v>
      </c>
      <c r="D140" s="9" t="s">
        <v>5</v>
      </c>
      <c r="E140" s="9">
        <v>4005514905</v>
      </c>
      <c r="F140" s="9" t="s">
        <v>15</v>
      </c>
      <c r="G140" s="8" t="s">
        <v>0</v>
      </c>
      <c r="H140" s="9" t="s">
        <v>45</v>
      </c>
      <c r="I140" s="9" t="s">
        <v>65</v>
      </c>
      <c r="J140" s="9" t="s">
        <v>215</v>
      </c>
      <c r="K140" s="9" t="s">
        <v>20</v>
      </c>
      <c r="L140" s="14"/>
      <c r="M140" s="12">
        <v>0.47121527777777777</v>
      </c>
      <c r="N140" s="11">
        <v>0.47430555555555554</v>
      </c>
      <c r="O140" s="3" t="str">
        <f t="shared" si="14"/>
        <v>-</v>
      </c>
      <c r="P140" s="10">
        <v>0.47222222222222221</v>
      </c>
      <c r="Q140" s="2">
        <f t="shared" si="15"/>
        <v>1.0069444444444353E-3</v>
      </c>
      <c r="R140" s="1" t="str">
        <f t="shared" si="16"/>
        <v>-</v>
      </c>
      <c r="S140" s="9" t="s">
        <v>2</v>
      </c>
      <c r="T140" s="8" t="s">
        <v>0</v>
      </c>
      <c r="U140" s="8" t="s">
        <v>0</v>
      </c>
      <c r="V140" s="8" t="s">
        <v>0</v>
      </c>
      <c r="W140" s="12">
        <v>0.32291666666666669</v>
      </c>
      <c r="X140" s="7">
        <f t="shared" si="17"/>
        <v>0.85069444444444442</v>
      </c>
      <c r="Y140" s="1" t="str">
        <f t="shared" si="18"/>
        <v>Yes</v>
      </c>
      <c r="Z140" s="77">
        <f t="shared" si="19"/>
        <v>0.85170138888888891</v>
      </c>
      <c r="AA140" s="4" t="s">
        <v>0</v>
      </c>
      <c r="AB140" s="14" t="s">
        <v>6</v>
      </c>
      <c r="AC140" s="1" t="str">
        <f>IF(COUNTIFS(I$2:I140, I140, C$2:C140, "&gt;" &amp; EDATE(C140, -1), C$2:C140, "&lt;=" &amp; C140) &gt; 1, "Yes", "-")</f>
        <v>Yes</v>
      </c>
      <c r="AD140" s="3">
        <f>IF(AC140="Yes", COUNTIFS(I$2:I140, I140, C$2:C140, "&gt;" &amp; EDATE(C140, -1), C$2:C140, "&lt;=" &amp; C140) - 1, 0)</f>
        <v>4</v>
      </c>
      <c r="AE140" s="3" cm="1">
        <f t="array" ref="AE140">IF(AC140="Yes", IFERROR(LOOKUP(2, 1/(I$2:I139=I140), E$2:E139), "wrong"), "")</f>
        <v>4005514903</v>
      </c>
      <c r="AF140" s="14" t="s">
        <v>0</v>
      </c>
      <c r="AG140" s="17" t="s">
        <v>0</v>
      </c>
      <c r="AH140" s="17" t="s">
        <v>0</v>
      </c>
      <c r="AI140" s="29"/>
      <c r="AJ140" s="29"/>
      <c r="AK140" s="28"/>
      <c r="AL140" s="17"/>
      <c r="AM140" s="17"/>
      <c r="AN140" s="17"/>
      <c r="AO140" s="17"/>
      <c r="AP140" s="17"/>
      <c r="AQ140" s="17"/>
      <c r="AR140" s="4">
        <v>210132720</v>
      </c>
      <c r="AS140" s="44">
        <v>45508</v>
      </c>
      <c r="AT140" s="43">
        <v>4005513855</v>
      </c>
      <c r="AU140" s="43">
        <v>8322035</v>
      </c>
      <c r="AV140" s="42">
        <v>101537</v>
      </c>
      <c r="AW140" s="42" t="s">
        <v>231</v>
      </c>
      <c r="AX140" s="42" t="s">
        <v>142</v>
      </c>
      <c r="AY140" s="42">
        <v>1</v>
      </c>
      <c r="AZ140" s="42">
        <v>69.599999999999994</v>
      </c>
      <c r="BA140" s="42">
        <v>69.599999999999994</v>
      </c>
      <c r="BB140" s="41" t="s">
        <v>15</v>
      </c>
      <c r="BC140" s="40" t="s">
        <v>15</v>
      </c>
      <c r="BD140" s="40" t="s">
        <v>15</v>
      </c>
      <c r="BE140" s="4"/>
      <c r="BF140" s="4"/>
    </row>
    <row r="141" spans="1:58" ht="15.75" x14ac:dyDescent="0.25">
      <c r="A141" s="19"/>
      <c r="B141" s="19"/>
      <c r="C141" s="13">
        <v>45508</v>
      </c>
      <c r="D141" s="9" t="s">
        <v>5</v>
      </c>
      <c r="E141" s="9">
        <v>4005514906</v>
      </c>
      <c r="F141" s="9" t="s">
        <v>15</v>
      </c>
      <c r="G141" s="8" t="s">
        <v>0</v>
      </c>
      <c r="H141" s="9" t="s">
        <v>45</v>
      </c>
      <c r="I141" s="9" t="s">
        <v>65</v>
      </c>
      <c r="J141" s="9" t="s">
        <v>254</v>
      </c>
      <c r="K141" s="9" t="s">
        <v>18</v>
      </c>
      <c r="L141" s="14"/>
      <c r="M141" s="12">
        <v>0.47159722222222222</v>
      </c>
      <c r="N141" s="11">
        <v>0.47499999999999998</v>
      </c>
      <c r="O141" s="3" t="str">
        <f t="shared" si="14"/>
        <v>-</v>
      </c>
      <c r="P141" s="10">
        <v>0.47569444444444442</v>
      </c>
      <c r="Q141" s="2">
        <f t="shared" si="15"/>
        <v>4.0972222222221966E-3</v>
      </c>
      <c r="R141" s="1" t="str">
        <f t="shared" si="16"/>
        <v>-</v>
      </c>
      <c r="S141" s="9" t="s">
        <v>2</v>
      </c>
      <c r="T141" s="8" t="s">
        <v>0</v>
      </c>
      <c r="U141" s="8" t="s">
        <v>0</v>
      </c>
      <c r="V141" s="8" t="s">
        <v>0</v>
      </c>
      <c r="W141" s="12">
        <v>0.32291666666666669</v>
      </c>
      <c r="X141" s="7">
        <f t="shared" si="17"/>
        <v>0.84722222222222232</v>
      </c>
      <c r="Y141" s="1" t="str">
        <f t="shared" si="18"/>
        <v>Yes</v>
      </c>
      <c r="Z141" s="77">
        <f t="shared" si="19"/>
        <v>0.85131944444444452</v>
      </c>
      <c r="AA141" s="4" t="s">
        <v>0</v>
      </c>
      <c r="AB141" s="14" t="s">
        <v>6</v>
      </c>
      <c r="AC141" s="1" t="str">
        <f>IF(COUNTIFS(I$2:I141, I141, C$2:C141, "&gt;" &amp; EDATE(C141, -1), C$2:C141, "&lt;=" &amp; C141) &gt; 1, "Yes", "-")</f>
        <v>Yes</v>
      </c>
      <c r="AD141" s="3">
        <f>IF(AC141="Yes", COUNTIFS(I$2:I141, I141, C$2:C141, "&gt;" &amp; EDATE(C141, -1), C$2:C141, "&lt;=" &amp; C141) - 1, 0)</f>
        <v>5</v>
      </c>
      <c r="AE141" s="3" cm="1">
        <f t="array" ref="AE141">IF(AC141="Yes", IFERROR(LOOKUP(2, 1/(I$2:I140=I141), E$2:E140), "wrong"), "")</f>
        <v>4005514905</v>
      </c>
      <c r="AF141" s="14" t="s">
        <v>0</v>
      </c>
      <c r="AG141" s="17" t="s">
        <v>0</v>
      </c>
      <c r="AH141" s="17" t="s">
        <v>0</v>
      </c>
      <c r="AI141" s="29"/>
      <c r="AJ141" s="29"/>
      <c r="AK141" s="28"/>
      <c r="AL141" s="17"/>
      <c r="AM141" s="17"/>
      <c r="AN141" s="17"/>
      <c r="AO141" s="17"/>
      <c r="AP141" s="17"/>
      <c r="AQ141" s="17"/>
      <c r="AR141" s="4">
        <v>210132721</v>
      </c>
      <c r="AS141" s="44">
        <v>45508</v>
      </c>
      <c r="AT141" s="43">
        <v>4005513855</v>
      </c>
      <c r="AU141" s="43">
        <v>8322035</v>
      </c>
      <c r="AV141" s="42">
        <v>200370</v>
      </c>
      <c r="AW141" s="42" t="s">
        <v>391</v>
      </c>
      <c r="AX141" s="42" t="s">
        <v>142</v>
      </c>
      <c r="AY141" s="42">
        <v>1</v>
      </c>
      <c r="AZ141" s="42">
        <v>226.4</v>
      </c>
      <c r="BA141" s="42">
        <v>226.4</v>
      </c>
      <c r="BB141" s="41" t="s">
        <v>15</v>
      </c>
      <c r="BC141" s="40" t="s">
        <v>15</v>
      </c>
      <c r="BD141" s="40" t="s">
        <v>15</v>
      </c>
      <c r="BE141" s="4"/>
      <c r="BF141" s="4"/>
    </row>
    <row r="142" spans="1:58" ht="15.75" x14ac:dyDescent="0.25">
      <c r="A142" s="19"/>
      <c r="B142" s="19"/>
      <c r="C142" s="13">
        <v>45508</v>
      </c>
      <c r="D142" s="9" t="s">
        <v>5</v>
      </c>
      <c r="E142" s="9">
        <v>4005514667</v>
      </c>
      <c r="F142" s="9" t="e">
        <v>#N/A</v>
      </c>
      <c r="G142" s="8" t="s">
        <v>0</v>
      </c>
      <c r="H142" s="9" t="s">
        <v>29</v>
      </c>
      <c r="I142" s="9" t="s">
        <v>389</v>
      </c>
      <c r="J142" s="9" t="s">
        <v>388</v>
      </c>
      <c r="K142" s="9" t="s">
        <v>246</v>
      </c>
      <c r="L142" s="14"/>
      <c r="M142" s="12">
        <v>0.47192129629629631</v>
      </c>
      <c r="N142" s="11">
        <v>0.47569444444444442</v>
      </c>
      <c r="O142" s="3" t="str">
        <f t="shared" si="14"/>
        <v>-</v>
      </c>
      <c r="P142" s="10">
        <v>0.53472222222222221</v>
      </c>
      <c r="Q142" s="2">
        <f t="shared" si="15"/>
        <v>6.2800925925925899E-2</v>
      </c>
      <c r="R142" s="1" t="str">
        <f t="shared" si="16"/>
        <v>Yes</v>
      </c>
      <c r="S142" s="9" t="s">
        <v>2</v>
      </c>
      <c r="T142" s="8" t="s">
        <v>0</v>
      </c>
      <c r="U142" s="8" t="s">
        <v>0</v>
      </c>
      <c r="V142" s="8" t="s">
        <v>0</v>
      </c>
      <c r="W142" s="12">
        <v>0.61805555555555558</v>
      </c>
      <c r="X142" s="7">
        <f t="shared" si="17"/>
        <v>8.333333333333337E-2</v>
      </c>
      <c r="Y142" s="1" t="str">
        <f t="shared" si="18"/>
        <v>-</v>
      </c>
      <c r="Z142" s="77">
        <f t="shared" si="19"/>
        <v>0.14613425925925927</v>
      </c>
      <c r="AA142" s="4" t="s">
        <v>0</v>
      </c>
      <c r="AB142" s="14" t="s">
        <v>6</v>
      </c>
      <c r="AC142" s="1" t="str">
        <f>IF(COUNTIFS(I$2:I142, I142, C$2:C142, "&gt;" &amp; EDATE(C142, -1), C$2:C142, "&lt;=" &amp; C142) &gt; 1, "Yes", "-")</f>
        <v>Yes</v>
      </c>
      <c r="AD142" s="3">
        <f>IF(AC142="Yes", COUNTIFS(I$2:I142, I142, C$2:C142, "&gt;" &amp; EDATE(C142, -1), C$2:C142, "&lt;=" &amp; C142) - 1, 0)</f>
        <v>4</v>
      </c>
      <c r="AE142" s="3" cm="1">
        <f t="array" ref="AE142">IF(AC142="Yes", IFERROR(LOOKUP(2, 1/(I$2:I141=I142), E$2:E141), "wrong"), "")</f>
        <v>4005513758</v>
      </c>
      <c r="AF142" s="14" t="s">
        <v>116</v>
      </c>
      <c r="AG142" s="17" t="s">
        <v>137</v>
      </c>
      <c r="AH142" s="17" t="s">
        <v>390</v>
      </c>
      <c r="AI142" s="29"/>
      <c r="AJ142" s="29"/>
      <c r="AK142" s="28"/>
      <c r="AL142" s="17"/>
      <c r="AM142" s="17"/>
      <c r="AN142" s="17"/>
      <c r="AO142" s="17"/>
      <c r="AP142" s="17"/>
      <c r="AQ142" s="17"/>
      <c r="AR142" s="4">
        <v>210132722</v>
      </c>
      <c r="AS142" s="44">
        <v>45508</v>
      </c>
      <c r="AT142" s="43">
        <v>4005513855</v>
      </c>
      <c r="AU142" s="43">
        <v>8322035</v>
      </c>
      <c r="AV142" s="42">
        <v>102815</v>
      </c>
      <c r="AW142" s="42" t="s">
        <v>140</v>
      </c>
      <c r="AX142" s="42" t="s">
        <v>139</v>
      </c>
      <c r="AY142" s="42">
        <v>1</v>
      </c>
      <c r="AZ142" s="42">
        <v>220</v>
      </c>
      <c r="BA142" s="42">
        <v>220</v>
      </c>
      <c r="BB142" s="41" t="s">
        <v>15</v>
      </c>
      <c r="BC142" s="40" t="s">
        <v>15</v>
      </c>
      <c r="BD142" s="40" t="s">
        <v>15</v>
      </c>
      <c r="BE142" s="4"/>
      <c r="BF142" s="4"/>
    </row>
    <row r="143" spans="1:58" ht="15.75" x14ac:dyDescent="0.25">
      <c r="A143" s="19"/>
      <c r="B143" s="19"/>
      <c r="C143" s="13">
        <v>45508</v>
      </c>
      <c r="D143" s="9" t="s">
        <v>5</v>
      </c>
      <c r="E143" s="9">
        <v>4005514668</v>
      </c>
      <c r="F143" s="9" t="e">
        <v>#N/A</v>
      </c>
      <c r="G143" s="8" t="s">
        <v>0</v>
      </c>
      <c r="H143" s="9" t="s">
        <v>29</v>
      </c>
      <c r="I143" s="9" t="s">
        <v>389</v>
      </c>
      <c r="J143" s="9" t="s">
        <v>388</v>
      </c>
      <c r="K143" s="9" t="s">
        <v>246</v>
      </c>
      <c r="L143" s="14"/>
      <c r="M143" s="12">
        <v>0.47273148148148147</v>
      </c>
      <c r="N143" s="11">
        <v>0.47638888888888886</v>
      </c>
      <c r="O143" s="3" t="str">
        <f t="shared" si="14"/>
        <v>-</v>
      </c>
      <c r="P143" s="10">
        <v>0.52083333333333337</v>
      </c>
      <c r="Q143" s="2">
        <f t="shared" si="15"/>
        <v>4.8101851851851896E-2</v>
      </c>
      <c r="R143" s="1" t="str">
        <f t="shared" si="16"/>
        <v>Yes</v>
      </c>
      <c r="S143" s="9" t="s">
        <v>2</v>
      </c>
      <c r="T143" s="8" t="s">
        <v>0</v>
      </c>
      <c r="U143" s="8" t="s">
        <v>0</v>
      </c>
      <c r="V143" s="8" t="s">
        <v>0</v>
      </c>
      <c r="W143" s="12">
        <v>0.5625</v>
      </c>
      <c r="X143" s="7">
        <f t="shared" si="17"/>
        <v>4.166666666666663E-2</v>
      </c>
      <c r="Y143" s="1" t="str">
        <f t="shared" si="18"/>
        <v>-</v>
      </c>
      <c r="Z143" s="77">
        <f t="shared" si="19"/>
        <v>8.9768518518518525E-2</v>
      </c>
      <c r="AA143" s="4" t="s">
        <v>0</v>
      </c>
      <c r="AB143" s="14" t="s">
        <v>6</v>
      </c>
      <c r="AC143" s="1" t="str">
        <f>IF(COUNTIFS(I$2:I143, I143, C$2:C143, "&gt;" &amp; EDATE(C143, -1), C$2:C143, "&lt;=" &amp; C143) &gt; 1, "Yes", "-")</f>
        <v>Yes</v>
      </c>
      <c r="AD143" s="3">
        <f>IF(AC143="Yes", COUNTIFS(I$2:I143, I143, C$2:C143, "&gt;" &amp; EDATE(C143, -1), C$2:C143, "&lt;=" &amp; C143) - 1, 0)</f>
        <v>5</v>
      </c>
      <c r="AE143" s="3" cm="1">
        <f t="array" ref="AE143">IF(AC143="Yes", IFERROR(LOOKUP(2, 1/(I$2:I142=I143), E$2:E142), "wrong"), "")</f>
        <v>4005514667</v>
      </c>
      <c r="AF143" s="14" t="s">
        <v>116</v>
      </c>
      <c r="AG143" s="17" t="s">
        <v>187</v>
      </c>
      <c r="AH143" s="17" t="s">
        <v>186</v>
      </c>
      <c r="AI143" s="29"/>
      <c r="AJ143" s="29"/>
      <c r="AK143" s="28"/>
      <c r="AL143" s="17"/>
      <c r="AM143" s="17"/>
      <c r="AN143" s="17"/>
      <c r="AO143" s="17"/>
      <c r="AP143" s="17"/>
      <c r="AQ143" s="17"/>
      <c r="AR143" s="4">
        <v>210132723</v>
      </c>
      <c r="AS143" s="44">
        <v>45508</v>
      </c>
      <c r="AT143" s="43">
        <v>4005514244</v>
      </c>
      <c r="AU143" s="43">
        <v>8817913</v>
      </c>
      <c r="AV143" s="42">
        <v>100405</v>
      </c>
      <c r="AW143" s="42" t="s">
        <v>170</v>
      </c>
      <c r="AX143" s="42" t="s">
        <v>142</v>
      </c>
      <c r="AY143" s="42">
        <v>1</v>
      </c>
      <c r="AZ143" s="42">
        <v>1.5</v>
      </c>
      <c r="BA143" s="42">
        <v>1.5</v>
      </c>
      <c r="BB143" s="41" t="s">
        <v>15</v>
      </c>
      <c r="BC143" s="40" t="s">
        <v>15</v>
      </c>
      <c r="BD143" s="40" t="s">
        <v>15</v>
      </c>
      <c r="BE143" s="4"/>
      <c r="BF143" s="4"/>
    </row>
    <row r="144" spans="1:58" ht="15.75" x14ac:dyDescent="0.25">
      <c r="A144" s="19"/>
      <c r="B144" s="19"/>
      <c r="C144" s="13">
        <v>45508</v>
      </c>
      <c r="D144" s="9" t="s">
        <v>5</v>
      </c>
      <c r="E144" s="9">
        <v>4005514997</v>
      </c>
      <c r="F144" s="9">
        <v>567448742</v>
      </c>
      <c r="G144" s="8" t="s">
        <v>0</v>
      </c>
      <c r="H144" s="9" t="s">
        <v>45</v>
      </c>
      <c r="I144" s="9" t="s">
        <v>52</v>
      </c>
      <c r="J144" s="9" t="s">
        <v>387</v>
      </c>
      <c r="K144" s="9">
        <v>8337483</v>
      </c>
      <c r="L144" s="14"/>
      <c r="M144" s="12">
        <v>0.4856712962962963</v>
      </c>
      <c r="N144" s="11">
        <v>0.48888888888888887</v>
      </c>
      <c r="O144" s="3" t="str">
        <f t="shared" si="14"/>
        <v>-</v>
      </c>
      <c r="P144" s="10">
        <v>0.54166666666666663</v>
      </c>
      <c r="Q144" s="2">
        <f t="shared" si="15"/>
        <v>5.5995370370370334E-2</v>
      </c>
      <c r="R144" s="1" t="str">
        <f t="shared" si="16"/>
        <v>Yes</v>
      </c>
      <c r="S144" s="9" t="s">
        <v>2</v>
      </c>
      <c r="T144" s="8" t="s">
        <v>0</v>
      </c>
      <c r="U144" s="8" t="s">
        <v>0</v>
      </c>
      <c r="V144" s="8" t="s">
        <v>0</v>
      </c>
      <c r="W144" s="12">
        <v>0.32291666666666669</v>
      </c>
      <c r="X144" s="7">
        <f t="shared" si="17"/>
        <v>0.78125</v>
      </c>
      <c r="Y144" s="1" t="str">
        <f t="shared" si="18"/>
        <v>Yes</v>
      </c>
      <c r="Z144" s="77">
        <f t="shared" si="19"/>
        <v>0.83724537037037039</v>
      </c>
      <c r="AA144" s="4" t="s">
        <v>0</v>
      </c>
      <c r="AB144" s="14" t="s">
        <v>6</v>
      </c>
      <c r="AC144" s="1" t="str">
        <f>IF(COUNTIFS(I$2:I144, I144, C$2:C144, "&gt;" &amp; EDATE(C144, -1), C$2:C144, "&lt;=" &amp; C144) &gt; 1, "Yes", "-")</f>
        <v>Yes</v>
      </c>
      <c r="AD144" s="3">
        <f>IF(AC144="Yes", COUNTIFS(I$2:I144, I144, C$2:C144, "&gt;" &amp; EDATE(C144, -1), C$2:C144, "&lt;=" &amp; C144) - 1, 0)</f>
        <v>4</v>
      </c>
      <c r="AE144" s="3" cm="1">
        <f t="array" ref="AE144">IF(AC144="Yes", IFERROR(LOOKUP(2, 1/(I$2:I143=I144), E$2:E143), "wrong"), "")</f>
        <v>4005514530</v>
      </c>
      <c r="AF144" s="17" t="s">
        <v>0</v>
      </c>
      <c r="AG144" s="17" t="s">
        <v>386</v>
      </c>
      <c r="AH144" s="17">
        <v>5500001554</v>
      </c>
      <c r="AI144" s="29"/>
      <c r="AJ144" s="29"/>
      <c r="AK144" s="28"/>
      <c r="AL144" s="17"/>
      <c r="AM144" s="17"/>
      <c r="AN144" s="17"/>
      <c r="AO144" s="17"/>
      <c r="AP144" s="17"/>
      <c r="AQ144" s="17"/>
      <c r="AR144" s="4">
        <v>210132724</v>
      </c>
      <c r="AS144" s="44">
        <v>45508</v>
      </c>
      <c r="AT144" s="43">
        <v>4005514244</v>
      </c>
      <c r="AU144" s="43">
        <v>8817913</v>
      </c>
      <c r="AV144" s="42">
        <v>100067</v>
      </c>
      <c r="AW144" s="42" t="s">
        <v>177</v>
      </c>
      <c r="AX144" s="42" t="s">
        <v>142</v>
      </c>
      <c r="AY144" s="42">
        <v>1</v>
      </c>
      <c r="AZ144" s="42">
        <v>14.5</v>
      </c>
      <c r="BA144" s="42">
        <v>14.5</v>
      </c>
      <c r="BB144" s="41" t="s">
        <v>15</v>
      </c>
      <c r="BC144" s="40" t="s">
        <v>15</v>
      </c>
      <c r="BD144" s="40" t="s">
        <v>15</v>
      </c>
      <c r="BE144" s="4"/>
      <c r="BF144" s="4"/>
    </row>
    <row r="145" spans="1:58" ht="15.75" x14ac:dyDescent="0.25">
      <c r="A145" s="19"/>
      <c r="B145" s="19"/>
      <c r="C145" s="13">
        <v>45508</v>
      </c>
      <c r="D145" s="9" t="s">
        <v>5</v>
      </c>
      <c r="E145" s="9">
        <v>4005514974</v>
      </c>
      <c r="F145" s="9">
        <v>581771780</v>
      </c>
      <c r="G145" s="8" t="s">
        <v>0</v>
      </c>
      <c r="H145" s="9" t="s">
        <v>45</v>
      </c>
      <c r="I145" s="9" t="s">
        <v>70</v>
      </c>
      <c r="J145" s="9" t="s">
        <v>385</v>
      </c>
      <c r="K145" s="9">
        <v>8531016</v>
      </c>
      <c r="L145" s="14"/>
      <c r="M145" s="12">
        <v>0.50203703703703706</v>
      </c>
      <c r="N145" s="11">
        <v>0.50486111111111109</v>
      </c>
      <c r="O145" s="3" t="str">
        <f t="shared" si="14"/>
        <v>-</v>
      </c>
      <c r="P145" s="10">
        <v>0.66666666666666663</v>
      </c>
      <c r="Q145" s="2">
        <f t="shared" si="15"/>
        <v>0.16462962962962957</v>
      </c>
      <c r="R145" s="1" t="str">
        <f t="shared" si="16"/>
        <v>Yes</v>
      </c>
      <c r="S145" s="9" t="s">
        <v>2</v>
      </c>
      <c r="T145" s="8" t="s">
        <v>0</v>
      </c>
      <c r="U145" s="8" t="s">
        <v>0</v>
      </c>
      <c r="V145" s="8" t="s">
        <v>0</v>
      </c>
      <c r="W145" s="12">
        <v>0.35416666666666669</v>
      </c>
      <c r="X145" s="7">
        <f t="shared" si="17"/>
        <v>0.6875</v>
      </c>
      <c r="Y145" s="1" t="str">
        <f t="shared" si="18"/>
        <v>Yes</v>
      </c>
      <c r="Z145" s="77">
        <f t="shared" si="19"/>
        <v>0.85212962962962968</v>
      </c>
      <c r="AA145" s="4" t="s">
        <v>0</v>
      </c>
      <c r="AB145" s="14" t="s">
        <v>6</v>
      </c>
      <c r="AC145" s="1" t="str">
        <f>IF(COUNTIFS(I$2:I145, I145, C$2:C145, "&gt;" &amp; EDATE(C145, -1), C$2:C145, "&lt;=" &amp; C145) &gt; 1, "Yes", "-")</f>
        <v>-</v>
      </c>
      <c r="AD145" s="3">
        <f>IF(AC145="Yes", COUNTIFS(I$2:I145, I145, C$2:C145, "&gt;" &amp; EDATE(C145, -1), C$2:C145, "&lt;=" &amp; C145) - 1, 0)</f>
        <v>0</v>
      </c>
      <c r="AE145" s="3" t="str" cm="1">
        <f t="array" ref="AE145">IF(AC145="Yes", IFERROR(LOOKUP(2, 1/(I$2:I144=I145), E$2:E144), "wrong"), "")</f>
        <v/>
      </c>
      <c r="AF145" s="17" t="s">
        <v>0</v>
      </c>
      <c r="AG145" s="17" t="s">
        <v>384</v>
      </c>
      <c r="AH145" s="14" t="s">
        <v>383</v>
      </c>
      <c r="AI145" s="29"/>
      <c r="AJ145" s="29"/>
      <c r="AK145" s="28"/>
      <c r="AL145" s="17"/>
      <c r="AM145" s="17"/>
      <c r="AN145" s="17"/>
      <c r="AO145" s="17"/>
      <c r="AP145" s="17"/>
      <c r="AQ145" s="17"/>
      <c r="AR145" s="4">
        <v>210132725</v>
      </c>
      <c r="AS145" s="44">
        <v>45508</v>
      </c>
      <c r="AT145" s="43">
        <v>4005514244</v>
      </c>
      <c r="AU145" s="43">
        <v>8817913</v>
      </c>
      <c r="AV145" s="42">
        <v>102327</v>
      </c>
      <c r="AW145" s="42" t="s">
        <v>173</v>
      </c>
      <c r="AX145" s="42" t="s">
        <v>159</v>
      </c>
      <c r="AY145" s="42">
        <v>0.15</v>
      </c>
      <c r="AZ145" s="42">
        <v>30</v>
      </c>
      <c r="BA145" s="42">
        <v>4.5</v>
      </c>
      <c r="BB145" s="41" t="s">
        <v>141</v>
      </c>
      <c r="BC145" s="40" t="s">
        <v>15</v>
      </c>
      <c r="BD145" s="40" t="s">
        <v>15</v>
      </c>
      <c r="BE145" s="4"/>
      <c r="BF145" s="4"/>
    </row>
    <row r="146" spans="1:58" ht="15.75" x14ac:dyDescent="0.25">
      <c r="A146" s="19"/>
      <c r="B146" s="19"/>
      <c r="C146" s="13">
        <v>45508</v>
      </c>
      <c r="D146" s="9" t="s">
        <v>5</v>
      </c>
      <c r="E146" s="9">
        <v>4005515200</v>
      </c>
      <c r="F146" s="9">
        <v>532291993</v>
      </c>
      <c r="G146" s="8" t="s">
        <v>0</v>
      </c>
      <c r="H146" s="9" t="s">
        <v>4</v>
      </c>
      <c r="I146" s="9" t="s">
        <v>28</v>
      </c>
      <c r="J146" s="9" t="s">
        <v>98</v>
      </c>
      <c r="K146" s="9" t="s">
        <v>20</v>
      </c>
      <c r="L146" s="14"/>
      <c r="M146" s="12">
        <v>0.53670138888888885</v>
      </c>
      <c r="N146" s="11">
        <v>0.54027777777777775</v>
      </c>
      <c r="O146" s="3" t="str">
        <f t="shared" si="14"/>
        <v>-</v>
      </c>
      <c r="P146" s="10">
        <v>0.53819444444444442</v>
      </c>
      <c r="Q146" s="2">
        <f t="shared" si="15"/>
        <v>1.4930555555555669E-3</v>
      </c>
      <c r="R146" s="1" t="str">
        <f t="shared" si="16"/>
        <v>-</v>
      </c>
      <c r="S146" s="9" t="s">
        <v>2</v>
      </c>
      <c r="T146" s="8" t="s">
        <v>0</v>
      </c>
      <c r="U146" s="8" t="s">
        <v>0</v>
      </c>
      <c r="V146" s="8" t="s">
        <v>0</v>
      </c>
      <c r="W146" s="12">
        <v>0.57986111111111116</v>
      </c>
      <c r="X146" s="7">
        <f t="shared" si="17"/>
        <v>4.1666666666666741E-2</v>
      </c>
      <c r="Y146" s="1" t="str">
        <f t="shared" si="18"/>
        <v>-</v>
      </c>
      <c r="Z146" s="77">
        <f t="shared" si="19"/>
        <v>4.3159722222222308E-2</v>
      </c>
      <c r="AA146" s="4" t="s">
        <v>0</v>
      </c>
      <c r="AB146" s="14" t="s">
        <v>6</v>
      </c>
      <c r="AC146" s="1" t="str">
        <f>IF(COUNTIFS(I$2:I146, I146, C$2:C146, "&gt;" &amp; EDATE(C146, -1), C$2:C146, "&lt;=" &amp; C146) &gt; 1, "Yes", "-")</f>
        <v>Yes</v>
      </c>
      <c r="AD146" s="3">
        <f>IF(AC146="Yes", COUNTIFS(I$2:I146, I146, C$2:C146, "&gt;" &amp; EDATE(C146, -1), C$2:C146, "&lt;=" &amp; C146) - 1, 0)</f>
        <v>3</v>
      </c>
      <c r="AE146" s="3" cm="1">
        <f t="array" ref="AE146">IF(AC146="Yes", IFERROR(LOOKUP(2, 1/(I$2:I145=I146), E$2:E145), "wrong"), "")</f>
        <v>4005514565</v>
      </c>
      <c r="AF146" s="14" t="s">
        <v>116</v>
      </c>
      <c r="AG146" s="17" t="s">
        <v>382</v>
      </c>
      <c r="AH146" s="17" t="s">
        <v>181</v>
      </c>
      <c r="AI146" s="29"/>
      <c r="AJ146" s="29"/>
      <c r="AK146" s="28"/>
      <c r="AL146" s="17"/>
      <c r="AM146" s="17"/>
      <c r="AN146" s="17"/>
      <c r="AO146" s="17"/>
      <c r="AP146" s="17"/>
      <c r="AQ146" s="17"/>
      <c r="AR146" s="4">
        <v>210132726</v>
      </c>
      <c r="AS146" s="44">
        <v>45508</v>
      </c>
      <c r="AT146" s="43">
        <v>4005507459</v>
      </c>
      <c r="AU146" s="43">
        <v>8616155</v>
      </c>
      <c r="AV146" s="42">
        <v>102283</v>
      </c>
      <c r="AW146" s="42" t="s">
        <v>168</v>
      </c>
      <c r="AX146" s="42" t="s">
        <v>139</v>
      </c>
      <c r="AY146" s="42">
        <v>1</v>
      </c>
      <c r="AZ146" s="42">
        <v>240</v>
      </c>
      <c r="BA146" s="42">
        <v>240</v>
      </c>
      <c r="BB146" s="41" t="s">
        <v>15</v>
      </c>
      <c r="BC146" s="40" t="s">
        <v>15</v>
      </c>
      <c r="BD146" s="40" t="s">
        <v>15</v>
      </c>
      <c r="BE146" s="4"/>
      <c r="BF146" s="4"/>
    </row>
    <row r="147" spans="1:58" ht="15.75" x14ac:dyDescent="0.25">
      <c r="A147" s="19"/>
      <c r="B147" s="19"/>
      <c r="C147" s="13">
        <v>45508</v>
      </c>
      <c r="D147" s="9" t="s">
        <v>5</v>
      </c>
      <c r="E147" s="9">
        <v>4005515070</v>
      </c>
      <c r="F147" s="9">
        <v>506825468</v>
      </c>
      <c r="G147" s="8" t="s">
        <v>0</v>
      </c>
      <c r="H147" s="9" t="s">
        <v>45</v>
      </c>
      <c r="I147" s="9" t="s">
        <v>50</v>
      </c>
      <c r="J147" s="9" t="s">
        <v>381</v>
      </c>
      <c r="K147" s="9" t="s">
        <v>20</v>
      </c>
      <c r="L147" s="14"/>
      <c r="M147" s="12">
        <v>0.53692129629629626</v>
      </c>
      <c r="N147" s="11">
        <v>0.54027777777777775</v>
      </c>
      <c r="O147" s="3" t="str">
        <f t="shared" si="14"/>
        <v>-</v>
      </c>
      <c r="P147" s="10">
        <v>0.54166666666666663</v>
      </c>
      <c r="Q147" s="2">
        <f t="shared" si="15"/>
        <v>4.745370370370372E-3</v>
      </c>
      <c r="R147" s="1" t="str">
        <f t="shared" si="16"/>
        <v>-</v>
      </c>
      <c r="S147" s="9" t="s">
        <v>2</v>
      </c>
      <c r="T147" s="8" t="s">
        <v>0</v>
      </c>
      <c r="U147" s="8" t="s">
        <v>0</v>
      </c>
      <c r="V147" s="8" t="s">
        <v>0</v>
      </c>
      <c r="W147" s="12">
        <v>0.58298611111111109</v>
      </c>
      <c r="X147" s="7">
        <f t="shared" si="17"/>
        <v>4.1319444444444464E-2</v>
      </c>
      <c r="Y147" s="1" t="str">
        <f t="shared" si="18"/>
        <v>-</v>
      </c>
      <c r="Z147" s="77">
        <f t="shared" si="19"/>
        <v>4.6064814814814836E-2</v>
      </c>
      <c r="AA147" s="4" t="s">
        <v>0</v>
      </c>
      <c r="AB147" s="14" t="s">
        <v>6</v>
      </c>
      <c r="AC147" s="1" t="str">
        <f>IF(COUNTIFS(I$2:I147, I147, C$2:C147, "&gt;" &amp; EDATE(C147, -1), C$2:C147, "&lt;=" &amp; C147) &gt; 1, "Yes", "-")</f>
        <v>Yes</v>
      </c>
      <c r="AD147" s="3">
        <f>IF(AC147="Yes", COUNTIFS(I$2:I147, I147, C$2:C147, "&gt;" &amp; EDATE(C147, -1), C$2:C147, "&lt;=" &amp; C147) - 1, 0)</f>
        <v>2</v>
      </c>
      <c r="AE147" s="3" cm="1">
        <f t="array" ref="AE147">IF(AC147="Yes", IFERROR(LOOKUP(2, 1/(I$2:I146=I147), E$2:E146), "wrong"), "")</f>
        <v>4005514710</v>
      </c>
      <c r="AF147" s="17" t="s">
        <v>0</v>
      </c>
      <c r="AG147" s="17" t="s">
        <v>380</v>
      </c>
      <c r="AH147" s="17" t="s">
        <v>379</v>
      </c>
      <c r="AI147" s="29"/>
      <c r="AJ147" s="29"/>
      <c r="AK147" s="28"/>
      <c r="AL147" s="17"/>
      <c r="AM147" s="17"/>
      <c r="AN147" s="17"/>
      <c r="AO147" s="17"/>
      <c r="AP147" s="17"/>
      <c r="AQ147" s="17"/>
      <c r="AR147" s="4">
        <v>210132727</v>
      </c>
      <c r="AS147" s="44">
        <v>45508</v>
      </c>
      <c r="AT147" s="43">
        <v>4005507459</v>
      </c>
      <c r="AU147" s="43">
        <v>8616155</v>
      </c>
      <c r="AV147" s="42">
        <v>101853</v>
      </c>
      <c r="AW147" s="42" t="s">
        <v>309</v>
      </c>
      <c r="AX147" s="42" t="s">
        <v>142</v>
      </c>
      <c r="AY147" s="42">
        <v>1</v>
      </c>
      <c r="AZ147" s="45">
        <v>1450</v>
      </c>
      <c r="BA147" s="45">
        <v>1450</v>
      </c>
      <c r="BB147" s="41" t="s">
        <v>378</v>
      </c>
      <c r="BC147" s="41" t="s">
        <v>141</v>
      </c>
      <c r="BD147" s="40" t="s">
        <v>15</v>
      </c>
      <c r="BE147" s="4"/>
      <c r="BF147" s="4"/>
    </row>
    <row r="148" spans="1:58" ht="15.75" x14ac:dyDescent="0.25">
      <c r="A148" s="19"/>
      <c r="B148" s="19"/>
      <c r="C148" s="13">
        <v>45508</v>
      </c>
      <c r="D148" s="9" t="s">
        <v>5</v>
      </c>
      <c r="E148" s="9">
        <v>4005515201</v>
      </c>
      <c r="F148" s="9">
        <v>532291993</v>
      </c>
      <c r="G148" s="8" t="s">
        <v>0</v>
      </c>
      <c r="H148" s="9" t="s">
        <v>4</v>
      </c>
      <c r="I148" s="9" t="s">
        <v>36</v>
      </c>
      <c r="J148" s="9" t="s">
        <v>377</v>
      </c>
      <c r="K148" s="9" t="s">
        <v>20</v>
      </c>
      <c r="L148" s="14"/>
      <c r="M148" s="12">
        <v>0.53706018518518517</v>
      </c>
      <c r="N148" s="11">
        <v>0.54027777777777775</v>
      </c>
      <c r="O148" s="3" t="str">
        <f t="shared" si="14"/>
        <v>-</v>
      </c>
      <c r="P148" s="10">
        <v>0.53749999999999998</v>
      </c>
      <c r="Q148" s="2">
        <f t="shared" si="15"/>
        <v>4.3981481481480955E-4</v>
      </c>
      <c r="R148" s="1" t="str">
        <f t="shared" si="16"/>
        <v>-</v>
      </c>
      <c r="S148" s="9" t="s">
        <v>2</v>
      </c>
      <c r="T148" s="8" t="s">
        <v>0</v>
      </c>
      <c r="U148" s="8" t="s">
        <v>0</v>
      </c>
      <c r="V148" s="8" t="s">
        <v>0</v>
      </c>
      <c r="W148" s="12">
        <v>0.57916666666666672</v>
      </c>
      <c r="X148" s="7">
        <f t="shared" si="17"/>
        <v>4.1666666666666741E-2</v>
      </c>
      <c r="Y148" s="1" t="str">
        <f t="shared" si="18"/>
        <v>-</v>
      </c>
      <c r="Z148" s="77">
        <f t="shared" si="19"/>
        <v>4.210648148148155E-2</v>
      </c>
      <c r="AA148" s="4" t="s">
        <v>0</v>
      </c>
      <c r="AB148" s="14" t="s">
        <v>6</v>
      </c>
      <c r="AC148" s="1" t="str">
        <f>IF(COUNTIFS(I$2:I148, I148, C$2:C148, "&gt;" &amp; EDATE(C148, -1), C$2:C148, "&lt;=" &amp; C148) &gt; 1, "Yes", "-")</f>
        <v>-</v>
      </c>
      <c r="AD148" s="3">
        <f>IF(AC148="Yes", COUNTIFS(I$2:I148, I148, C$2:C148, "&gt;" &amp; EDATE(C148, -1), C$2:C148, "&lt;=" &amp; C148) - 1, 0)</f>
        <v>0</v>
      </c>
      <c r="AE148" s="3" t="str" cm="1">
        <f t="array" ref="AE148">IF(AC148="Yes", IFERROR(LOOKUP(2, 1/(I$2:I147=I148), E$2:E147), "wrong"), "")</f>
        <v/>
      </c>
      <c r="AF148" s="17">
        <v>2385824</v>
      </c>
      <c r="AG148" s="17" t="s">
        <v>121</v>
      </c>
      <c r="AH148" s="17" t="s">
        <v>120</v>
      </c>
      <c r="AI148" s="29"/>
      <c r="AJ148" s="29"/>
      <c r="AK148" s="28"/>
      <c r="AL148" s="17"/>
      <c r="AM148" s="17"/>
      <c r="AN148" s="17"/>
      <c r="AO148" s="17"/>
      <c r="AP148" s="17"/>
      <c r="AQ148" s="17"/>
      <c r="AR148" s="4">
        <v>210132728</v>
      </c>
      <c r="AS148" s="44">
        <v>45508</v>
      </c>
      <c r="AT148" s="43">
        <v>4005507459</v>
      </c>
      <c r="AU148" s="43">
        <v>8616155</v>
      </c>
      <c r="AV148" s="42">
        <v>101713</v>
      </c>
      <c r="AW148" s="42" t="s">
        <v>172</v>
      </c>
      <c r="AX148" s="42" t="s">
        <v>142</v>
      </c>
      <c r="AY148" s="42">
        <v>1</v>
      </c>
      <c r="AZ148" s="42">
        <v>45</v>
      </c>
      <c r="BA148" s="42">
        <v>45</v>
      </c>
      <c r="BB148" s="41" t="s">
        <v>15</v>
      </c>
      <c r="BC148" s="40" t="s">
        <v>15</v>
      </c>
      <c r="BD148" s="40" t="s">
        <v>15</v>
      </c>
      <c r="BE148" s="4"/>
      <c r="BF148" s="4"/>
    </row>
    <row r="149" spans="1:58" ht="15.75" x14ac:dyDescent="0.25">
      <c r="A149" s="19"/>
      <c r="B149" s="19"/>
      <c r="C149" s="13">
        <v>45508</v>
      </c>
      <c r="D149" s="9" t="s">
        <v>5</v>
      </c>
      <c r="E149" s="9">
        <v>4005515203</v>
      </c>
      <c r="F149" s="9">
        <v>138622811</v>
      </c>
      <c r="G149" s="8" t="s">
        <v>0</v>
      </c>
      <c r="H149" s="9" t="s">
        <v>4</v>
      </c>
      <c r="I149" s="9" t="s">
        <v>22</v>
      </c>
      <c r="J149" s="9" t="s">
        <v>376</v>
      </c>
      <c r="K149" s="9" t="s">
        <v>20</v>
      </c>
      <c r="L149" s="14"/>
      <c r="M149" s="12">
        <v>0.53741898148148148</v>
      </c>
      <c r="N149" s="11">
        <v>0.54097222222222219</v>
      </c>
      <c r="O149" s="3" t="str">
        <f t="shared" si="14"/>
        <v>-</v>
      </c>
      <c r="P149" s="10">
        <v>0.53819444444444442</v>
      </c>
      <c r="Q149" s="2">
        <f t="shared" si="15"/>
        <v>7.7546296296293615E-4</v>
      </c>
      <c r="R149" s="1" t="str">
        <f t="shared" si="16"/>
        <v>-</v>
      </c>
      <c r="S149" s="9" t="s">
        <v>2</v>
      </c>
      <c r="T149" s="8" t="s">
        <v>0</v>
      </c>
      <c r="U149" s="8" t="s">
        <v>0</v>
      </c>
      <c r="V149" s="8" t="s">
        <v>0</v>
      </c>
      <c r="W149" s="12">
        <v>0.57986111111111116</v>
      </c>
      <c r="X149" s="7">
        <f t="shared" si="17"/>
        <v>4.1666666666666741E-2</v>
      </c>
      <c r="Y149" s="1" t="str">
        <f t="shared" si="18"/>
        <v>-</v>
      </c>
      <c r="Z149" s="77">
        <f t="shared" si="19"/>
        <v>4.2442129629629677E-2</v>
      </c>
      <c r="AA149" s="4" t="s">
        <v>0</v>
      </c>
      <c r="AB149" s="14" t="s">
        <v>6</v>
      </c>
      <c r="AC149" s="1" t="str">
        <f>IF(COUNTIFS(I$2:I149, I149, C$2:C149, "&gt;" &amp; EDATE(C149, -1), C$2:C149, "&lt;=" &amp; C149) &gt; 1, "Yes", "-")</f>
        <v>-</v>
      </c>
      <c r="AD149" s="3">
        <f>IF(AC149="Yes", COUNTIFS(I$2:I149, I149, C$2:C149, "&gt;" &amp; EDATE(C149, -1), C$2:C149, "&lt;=" &amp; C149) - 1, 0)</f>
        <v>0</v>
      </c>
      <c r="AE149" s="3" t="str" cm="1">
        <f t="array" ref="AE149">IF(AC149="Yes", IFERROR(LOOKUP(2, 1/(I$2:I148=I149), E$2:E148), "wrong"), "")</f>
        <v/>
      </c>
      <c r="AF149" s="17">
        <v>2385806</v>
      </c>
      <c r="AG149" s="17" t="s">
        <v>121</v>
      </c>
      <c r="AH149" s="17" t="s">
        <v>120</v>
      </c>
      <c r="AI149" s="29"/>
      <c r="AJ149" s="29"/>
      <c r="AK149" s="28"/>
      <c r="AL149" s="17"/>
      <c r="AM149" s="17"/>
      <c r="AN149" s="17"/>
      <c r="AO149" s="17"/>
      <c r="AP149" s="17"/>
      <c r="AQ149" s="17"/>
      <c r="AR149" s="4">
        <v>210132729</v>
      </c>
      <c r="AS149" s="44">
        <v>45508</v>
      </c>
      <c r="AT149" s="43">
        <v>4005507459</v>
      </c>
      <c r="AU149" s="43">
        <v>8616155</v>
      </c>
      <c r="AV149" s="42" t="s">
        <v>152</v>
      </c>
      <c r="AW149" s="42" t="s">
        <v>375</v>
      </c>
      <c r="AX149" s="42" t="s">
        <v>142</v>
      </c>
      <c r="AY149" s="42">
        <v>0.4</v>
      </c>
      <c r="AZ149" s="42">
        <v>45</v>
      </c>
      <c r="BA149" s="42">
        <v>18</v>
      </c>
      <c r="BB149" s="41" t="s">
        <v>15</v>
      </c>
      <c r="BC149" s="40" t="s">
        <v>15</v>
      </c>
      <c r="BD149" s="40" t="s">
        <v>15</v>
      </c>
      <c r="BE149" s="4"/>
      <c r="BF149" s="4"/>
    </row>
    <row r="150" spans="1:58" ht="15.75" x14ac:dyDescent="0.25">
      <c r="A150" s="19"/>
      <c r="B150" s="19"/>
      <c r="C150" s="13">
        <v>45508</v>
      </c>
      <c r="D150" s="9" t="s">
        <v>5</v>
      </c>
      <c r="E150" s="9">
        <v>4005515206</v>
      </c>
      <c r="F150" s="9">
        <v>532291993</v>
      </c>
      <c r="G150" s="8" t="s">
        <v>0</v>
      </c>
      <c r="H150" s="9" t="s">
        <v>4</v>
      </c>
      <c r="I150" s="9" t="s">
        <v>23</v>
      </c>
      <c r="J150" s="9" t="s">
        <v>217</v>
      </c>
      <c r="K150" s="9" t="s">
        <v>20</v>
      </c>
      <c r="L150" s="14"/>
      <c r="M150" s="12">
        <v>0.53916666666666668</v>
      </c>
      <c r="N150" s="11">
        <v>0.54236111111111107</v>
      </c>
      <c r="O150" s="3" t="str">
        <f t="shared" si="14"/>
        <v>-</v>
      </c>
      <c r="P150" s="10">
        <v>0.54027777777777775</v>
      </c>
      <c r="Q150" s="2">
        <f t="shared" si="15"/>
        <v>1.1111111111110628E-3</v>
      </c>
      <c r="R150" s="1" t="str">
        <f t="shared" si="16"/>
        <v>-</v>
      </c>
      <c r="S150" s="9" t="s">
        <v>2</v>
      </c>
      <c r="T150" s="8" t="s">
        <v>0</v>
      </c>
      <c r="U150" s="8" t="s">
        <v>0</v>
      </c>
      <c r="V150" s="8" t="s">
        <v>0</v>
      </c>
      <c r="W150" s="12">
        <v>0.58194444444444449</v>
      </c>
      <c r="X150" s="7">
        <f t="shared" si="17"/>
        <v>4.1666666666666741E-2</v>
      </c>
      <c r="Y150" s="1" t="str">
        <f t="shared" si="18"/>
        <v>-</v>
      </c>
      <c r="Z150" s="77">
        <f t="shared" si="19"/>
        <v>4.2777777777777803E-2</v>
      </c>
      <c r="AA150" s="4" t="s">
        <v>0</v>
      </c>
      <c r="AB150" s="14" t="s">
        <v>6</v>
      </c>
      <c r="AC150" s="1" t="str">
        <f>IF(COUNTIFS(I$2:I150, I150, C$2:C150, "&gt;" &amp; EDATE(C150, -1), C$2:C150, "&lt;=" &amp; C150) &gt; 1, "Yes", "-")</f>
        <v>Yes</v>
      </c>
      <c r="AD150" s="3">
        <f>IF(AC150="Yes", COUNTIFS(I$2:I150, I150, C$2:C150, "&gt;" &amp; EDATE(C150, -1), C$2:C150, "&lt;=" &amp; C150) - 1, 0)</f>
        <v>2</v>
      </c>
      <c r="AE150" s="3" cm="1">
        <f t="array" ref="AE150">IF(AC150="Yes", IFERROR(LOOKUP(2, 1/(I$2:I149=I150), E$2:E149), "wrong"), "")</f>
        <v>4005510631</v>
      </c>
      <c r="AF150" s="17">
        <v>2385488</v>
      </c>
      <c r="AG150" s="17" t="s">
        <v>121</v>
      </c>
      <c r="AH150" s="17" t="s">
        <v>120</v>
      </c>
      <c r="AI150" s="29"/>
      <c r="AJ150" s="29"/>
      <c r="AK150" s="28"/>
      <c r="AL150" s="17"/>
      <c r="AM150" s="17"/>
      <c r="AN150" s="17"/>
      <c r="AO150" s="17"/>
      <c r="AP150" s="17"/>
      <c r="AQ150" s="17"/>
      <c r="AR150" s="4">
        <v>210132730</v>
      </c>
      <c r="AS150" s="44">
        <v>45508</v>
      </c>
      <c r="AT150" s="43">
        <v>50118846</v>
      </c>
      <c r="AU150" s="43">
        <v>8216757</v>
      </c>
      <c r="AV150" s="42">
        <v>102115</v>
      </c>
      <c r="AW150" s="42" t="s">
        <v>145</v>
      </c>
      <c r="AX150" s="42" t="s">
        <v>142</v>
      </c>
      <c r="AY150" s="42">
        <v>10</v>
      </c>
      <c r="AZ150" s="42">
        <v>8.75</v>
      </c>
      <c r="BA150" s="42">
        <v>87.5</v>
      </c>
      <c r="BB150" s="41" t="s">
        <v>15</v>
      </c>
      <c r="BC150" s="40" t="s">
        <v>15</v>
      </c>
      <c r="BD150" s="40" t="s">
        <v>15</v>
      </c>
      <c r="BE150" s="4"/>
      <c r="BF150" s="4"/>
    </row>
    <row r="151" spans="1:58" ht="15.75" hidden="1" x14ac:dyDescent="0.25">
      <c r="A151" s="19"/>
      <c r="B151" s="19"/>
      <c r="C151" s="13">
        <v>45508</v>
      </c>
      <c r="D151" s="9" t="s">
        <v>5</v>
      </c>
      <c r="E151" s="9">
        <v>4005515208</v>
      </c>
      <c r="F151" s="9">
        <v>532291993</v>
      </c>
      <c r="G151" s="8" t="s">
        <v>0</v>
      </c>
      <c r="H151" s="9" t="s">
        <v>4</v>
      </c>
      <c r="I151" s="9" t="s">
        <v>28</v>
      </c>
      <c r="J151" s="9" t="s">
        <v>238</v>
      </c>
      <c r="K151" s="9">
        <v>8307292</v>
      </c>
      <c r="L151" s="14"/>
      <c r="M151" s="12">
        <v>0.53951388888888885</v>
      </c>
      <c r="N151" s="11">
        <v>0.54305555555555551</v>
      </c>
      <c r="O151" s="3" t="str">
        <f t="shared" si="14"/>
        <v>-</v>
      </c>
      <c r="P151" s="10" t="s">
        <v>0</v>
      </c>
      <c r="Q151" s="2" t="str">
        <f t="shared" si="15"/>
        <v>Invalid Calculation</v>
      </c>
      <c r="R151" s="1" t="str">
        <f t="shared" si="16"/>
        <v>Invalid Calculation</v>
      </c>
      <c r="S151" s="9" t="s">
        <v>38</v>
      </c>
      <c r="T151" s="8" t="s">
        <v>0</v>
      </c>
      <c r="U151" s="8" t="s">
        <v>0</v>
      </c>
      <c r="V151" s="8" t="s">
        <v>0</v>
      </c>
      <c r="W151" s="8" t="s">
        <v>0</v>
      </c>
      <c r="X151" s="7" t="str">
        <f t="shared" si="17"/>
        <v>Invalid Calculation</v>
      </c>
      <c r="Y151" s="1" t="str">
        <f t="shared" si="18"/>
        <v>Invalid Calculation</v>
      </c>
      <c r="Z151" s="6" t="str">
        <f t="shared" si="19"/>
        <v>Invalid Calculation</v>
      </c>
      <c r="AA151" s="4" t="s">
        <v>0</v>
      </c>
      <c r="AB151" s="14" t="s">
        <v>6</v>
      </c>
      <c r="AC151" s="1" t="str">
        <f>IF(COUNTIFS(I$2:I151, I151, C$2:C151, "&gt;" &amp; EDATE(C151, -1), C$2:C151, "&lt;=" &amp; C151) &gt; 1, "Yes", "-")</f>
        <v>Yes</v>
      </c>
      <c r="AD151" s="3">
        <f>IF(AC151="Yes", COUNTIFS(I$2:I151, I151, C$2:C151, "&gt;" &amp; EDATE(C151, -1), C$2:C151, "&lt;=" &amp; C151) - 1, 0)</f>
        <v>4</v>
      </c>
      <c r="AE151" s="3" cm="1">
        <f t="array" ref="AE151">IF(AC151="Yes", IFERROR(LOOKUP(2, 1/(I$2:I150=I151), E$2:E150), "wrong"), "")</f>
        <v>4005515200</v>
      </c>
      <c r="AF151" s="17" t="s">
        <v>0</v>
      </c>
      <c r="AG151" s="17" t="s">
        <v>0</v>
      </c>
      <c r="AH151" s="17" t="s">
        <v>0</v>
      </c>
      <c r="AI151" s="29"/>
      <c r="AJ151" s="29"/>
      <c r="AK151" s="28"/>
      <c r="AL151" s="17"/>
      <c r="AM151" s="17"/>
      <c r="AN151" s="17"/>
      <c r="AO151" s="17"/>
      <c r="AP151" s="17"/>
      <c r="AQ151" s="17"/>
      <c r="AR151" s="4">
        <v>210132731</v>
      </c>
      <c r="AS151" s="44">
        <v>45508</v>
      </c>
      <c r="AT151" s="43">
        <v>50118846</v>
      </c>
      <c r="AU151" s="43">
        <v>8216757</v>
      </c>
      <c r="AV151" s="42">
        <v>102116</v>
      </c>
      <c r="AW151" s="42" t="s">
        <v>147</v>
      </c>
      <c r="AX151" s="42" t="s">
        <v>142</v>
      </c>
      <c r="AY151" s="42">
        <v>10</v>
      </c>
      <c r="AZ151" s="42">
        <v>6.75</v>
      </c>
      <c r="BA151" s="42">
        <v>67.5</v>
      </c>
      <c r="BB151" s="41" t="s">
        <v>15</v>
      </c>
      <c r="BC151" s="40" t="s">
        <v>15</v>
      </c>
      <c r="BD151" s="40" t="s">
        <v>15</v>
      </c>
      <c r="BE151" s="4"/>
      <c r="BF151" s="4"/>
    </row>
    <row r="152" spans="1:58" ht="15.75" x14ac:dyDescent="0.25">
      <c r="A152" s="19"/>
      <c r="B152" s="19"/>
      <c r="C152" s="13">
        <v>45508</v>
      </c>
      <c r="D152" s="9" t="s">
        <v>5</v>
      </c>
      <c r="E152" s="9">
        <v>4005515212</v>
      </c>
      <c r="F152" s="9">
        <v>553988825</v>
      </c>
      <c r="G152" s="8" t="s">
        <v>0</v>
      </c>
      <c r="H152" s="9" t="s">
        <v>45</v>
      </c>
      <c r="I152" s="9" t="s">
        <v>86</v>
      </c>
      <c r="J152" s="9" t="s">
        <v>374</v>
      </c>
      <c r="K152" s="9" t="s">
        <v>20</v>
      </c>
      <c r="L152" s="14"/>
      <c r="M152" s="12">
        <v>0.539525462962963</v>
      </c>
      <c r="N152" s="11">
        <v>0.54236111111111107</v>
      </c>
      <c r="O152" s="3" t="str">
        <f t="shared" si="14"/>
        <v>-</v>
      </c>
      <c r="P152" s="10">
        <v>0.55208333333333337</v>
      </c>
      <c r="Q152" s="2">
        <f t="shared" si="15"/>
        <v>1.2557870370370372E-2</v>
      </c>
      <c r="R152" s="1" t="str">
        <f t="shared" si="16"/>
        <v>-</v>
      </c>
      <c r="S152" s="9" t="s">
        <v>2</v>
      </c>
      <c r="T152" s="8" t="s">
        <v>0</v>
      </c>
      <c r="U152" s="8" t="s">
        <v>0</v>
      </c>
      <c r="V152" s="8" t="s">
        <v>0</v>
      </c>
      <c r="W152" s="12">
        <v>0.32291666666666669</v>
      </c>
      <c r="X152" s="7">
        <f t="shared" si="17"/>
        <v>0.77083333333333326</v>
      </c>
      <c r="Y152" s="1" t="str">
        <f t="shared" si="18"/>
        <v>Yes</v>
      </c>
      <c r="Z152" s="77">
        <f t="shared" si="19"/>
        <v>0.78339120370370363</v>
      </c>
      <c r="AA152" s="4" t="s">
        <v>0</v>
      </c>
      <c r="AB152" s="14" t="s">
        <v>6</v>
      </c>
      <c r="AC152" s="1" t="str">
        <f>IF(COUNTIFS(I$2:I152, I152, C$2:C152, "&gt;" &amp; EDATE(C152, -1), C$2:C152, "&lt;=" &amp; C152) &gt; 1, "Yes", "-")</f>
        <v>Yes</v>
      </c>
      <c r="AD152" s="3">
        <f>IF(AC152="Yes", COUNTIFS(I$2:I152, I152, C$2:C152, "&gt;" &amp; EDATE(C152, -1), C$2:C152, "&lt;=" &amp; C152) - 1, 0)</f>
        <v>1</v>
      </c>
      <c r="AE152" s="3" cm="1">
        <f t="array" ref="AE152">IF(AC152="Yes", IFERROR(LOOKUP(2, 1/(I$2:I151=I152), E$2:E151), "wrong"), "")</f>
        <v>4005510844</v>
      </c>
      <c r="AF152" s="17" t="s">
        <v>0</v>
      </c>
      <c r="AG152" s="17" t="s">
        <v>373</v>
      </c>
      <c r="AH152" s="17" t="s">
        <v>372</v>
      </c>
      <c r="AI152" s="29"/>
      <c r="AJ152" s="29"/>
      <c r="AK152" s="28"/>
      <c r="AL152" s="17"/>
      <c r="AM152" s="17"/>
      <c r="AN152" s="17"/>
      <c r="AO152" s="17"/>
      <c r="AP152" s="17"/>
      <c r="AQ152" s="17"/>
      <c r="AR152" s="4">
        <v>210132732</v>
      </c>
      <c r="AS152" s="44">
        <v>45508</v>
      </c>
      <c r="AT152" s="43">
        <v>50118846</v>
      </c>
      <c r="AU152" s="43">
        <v>8216757</v>
      </c>
      <c r="AV152" s="42">
        <v>101193</v>
      </c>
      <c r="AW152" s="42" t="s">
        <v>151</v>
      </c>
      <c r="AX152" s="42" t="s">
        <v>149</v>
      </c>
      <c r="AY152" s="42">
        <v>1</v>
      </c>
      <c r="AZ152" s="42">
        <v>180</v>
      </c>
      <c r="BA152" s="42">
        <v>180</v>
      </c>
      <c r="BB152" s="41" t="s">
        <v>15</v>
      </c>
      <c r="BC152" s="40" t="s">
        <v>15</v>
      </c>
      <c r="BD152" s="40" t="s">
        <v>15</v>
      </c>
      <c r="BE152" s="4"/>
      <c r="BF152" s="4"/>
    </row>
    <row r="153" spans="1:58" ht="15.75" x14ac:dyDescent="0.25">
      <c r="A153" s="19"/>
      <c r="B153" s="19"/>
      <c r="C153" s="13">
        <v>45508</v>
      </c>
      <c r="D153" s="9" t="s">
        <v>5</v>
      </c>
      <c r="E153" s="9">
        <v>4005515185</v>
      </c>
      <c r="F153" s="9">
        <v>556814114</v>
      </c>
      <c r="G153" s="8" t="s">
        <v>0</v>
      </c>
      <c r="H153" s="9" t="s">
        <v>45</v>
      </c>
      <c r="I153" s="9" t="s">
        <v>212</v>
      </c>
      <c r="J153" s="9" t="s">
        <v>371</v>
      </c>
      <c r="K153" s="9" t="s">
        <v>20</v>
      </c>
      <c r="L153" s="14"/>
      <c r="M153" s="12">
        <v>0.54290509259259256</v>
      </c>
      <c r="N153" s="11">
        <v>0.54583333333333328</v>
      </c>
      <c r="O153" s="3" t="str">
        <f t="shared" si="14"/>
        <v>-</v>
      </c>
      <c r="P153" s="10">
        <v>0.58333333333333337</v>
      </c>
      <c r="Q153" s="2">
        <f t="shared" si="15"/>
        <v>4.0428240740740806E-2</v>
      </c>
      <c r="R153" s="1" t="str">
        <f t="shared" si="16"/>
        <v>Yes</v>
      </c>
      <c r="S153" s="9" t="s">
        <v>2</v>
      </c>
      <c r="T153" s="8" t="s">
        <v>0</v>
      </c>
      <c r="U153" s="8" t="s">
        <v>0</v>
      </c>
      <c r="V153" s="8" t="s">
        <v>0</v>
      </c>
      <c r="W153" s="12">
        <v>0.58923611111111107</v>
      </c>
      <c r="X153" s="7">
        <f t="shared" si="17"/>
        <v>5.9027777777777013E-3</v>
      </c>
      <c r="Y153" s="1" t="str">
        <f t="shared" si="18"/>
        <v>-</v>
      </c>
      <c r="Z153" s="77">
        <f t="shared" si="19"/>
        <v>4.6331018518518507E-2</v>
      </c>
      <c r="AA153" s="4" t="s">
        <v>0</v>
      </c>
      <c r="AB153" s="14" t="s">
        <v>6</v>
      </c>
      <c r="AC153" s="1" t="str">
        <f>IF(COUNTIFS(I$2:I153, I153, C$2:C153, "&gt;" &amp; EDATE(C153, -1), C$2:C153, "&lt;=" &amp; C153) &gt; 1, "Yes", "-")</f>
        <v>-</v>
      </c>
      <c r="AD153" s="3">
        <f>IF(AC153="Yes", COUNTIFS(I$2:I153, I153, C$2:C153, "&gt;" &amp; EDATE(C153, -1), C$2:C153, "&lt;=" &amp; C153) - 1, 0)</f>
        <v>0</v>
      </c>
      <c r="AE153" s="3" t="str" cm="1">
        <f t="array" ref="AE153">IF(AC153="Yes", IFERROR(LOOKUP(2, 1/(I$2:I152=I153), E$2:E152), "wrong"), "")</f>
        <v/>
      </c>
      <c r="AF153" s="17" t="s">
        <v>0</v>
      </c>
      <c r="AG153" s="17" t="s">
        <v>117</v>
      </c>
      <c r="AH153" s="17" t="s">
        <v>370</v>
      </c>
      <c r="AI153" s="29"/>
      <c r="AJ153" s="29"/>
      <c r="AK153" s="28"/>
      <c r="AL153" s="17"/>
      <c r="AM153" s="17"/>
      <c r="AN153" s="17"/>
      <c r="AO153" s="17"/>
      <c r="AP153" s="17"/>
      <c r="AQ153" s="17"/>
      <c r="AR153" s="4">
        <v>210132733</v>
      </c>
      <c r="AS153" s="44">
        <v>45508</v>
      </c>
      <c r="AT153" s="43">
        <v>50118846</v>
      </c>
      <c r="AU153" s="43">
        <v>8216757</v>
      </c>
      <c r="AV153" s="42">
        <v>100206</v>
      </c>
      <c r="AW153" s="42" t="s">
        <v>195</v>
      </c>
      <c r="AX153" s="42" t="s">
        <v>142</v>
      </c>
      <c r="AY153" s="42">
        <v>2</v>
      </c>
      <c r="AZ153" s="42">
        <v>1.5</v>
      </c>
      <c r="BA153" s="42">
        <v>3</v>
      </c>
      <c r="BB153" s="41" t="s">
        <v>15</v>
      </c>
      <c r="BC153" s="40" t="s">
        <v>15</v>
      </c>
      <c r="BD153" s="40" t="s">
        <v>15</v>
      </c>
      <c r="BE153" s="4"/>
      <c r="BF153" s="4"/>
    </row>
    <row r="154" spans="1:58" ht="15.75" x14ac:dyDescent="0.25">
      <c r="A154" s="19"/>
      <c r="B154" s="19"/>
      <c r="C154" s="13">
        <v>45508</v>
      </c>
      <c r="D154" s="9" t="s">
        <v>5</v>
      </c>
      <c r="E154" s="9">
        <v>4005515099</v>
      </c>
      <c r="F154" s="9">
        <v>592257743</v>
      </c>
      <c r="G154" s="8" t="s">
        <v>0</v>
      </c>
      <c r="H154" s="9" t="s">
        <v>45</v>
      </c>
      <c r="I154" s="9" t="s">
        <v>57</v>
      </c>
      <c r="J154" s="9" t="s">
        <v>369</v>
      </c>
      <c r="K154" s="9" t="s">
        <v>90</v>
      </c>
      <c r="L154" s="14"/>
      <c r="M154" s="12">
        <v>0.54387731481481483</v>
      </c>
      <c r="N154" s="11">
        <v>0.54722222222222228</v>
      </c>
      <c r="O154" s="3" t="str">
        <f t="shared" si="14"/>
        <v>-</v>
      </c>
      <c r="P154" s="10">
        <v>0.56944444444444442</v>
      </c>
      <c r="Q154" s="2">
        <f t="shared" si="15"/>
        <v>2.5567129629629592E-2</v>
      </c>
      <c r="R154" s="1" t="str">
        <f t="shared" si="16"/>
        <v>-</v>
      </c>
      <c r="S154" s="9" t="s">
        <v>2</v>
      </c>
      <c r="T154" s="8" t="s">
        <v>0</v>
      </c>
      <c r="U154" s="8" t="s">
        <v>0</v>
      </c>
      <c r="V154" s="8" t="s">
        <v>0</v>
      </c>
      <c r="W154" s="12">
        <v>0.32291666666666669</v>
      </c>
      <c r="X154" s="7">
        <f t="shared" si="17"/>
        <v>0.75347222222222232</v>
      </c>
      <c r="Y154" s="1" t="str">
        <f t="shared" si="18"/>
        <v>Yes</v>
      </c>
      <c r="Z154" s="77">
        <f t="shared" si="19"/>
        <v>0.77903935185185191</v>
      </c>
      <c r="AA154" s="4" t="s">
        <v>0</v>
      </c>
      <c r="AB154" s="14" t="s">
        <v>6</v>
      </c>
      <c r="AC154" s="1" t="str">
        <f>IF(COUNTIFS(I$2:I154, I154, C$2:C154, "&gt;" &amp; EDATE(C154, -1), C$2:C154, "&lt;=" &amp; C154) &gt; 1, "Yes", "-")</f>
        <v>Yes</v>
      </c>
      <c r="AD154" s="3">
        <f>IF(AC154="Yes", COUNTIFS(I$2:I154, I154, C$2:C154, "&gt;" &amp; EDATE(C154, -1), C$2:C154, "&lt;=" &amp; C154) - 1, 0)</f>
        <v>1</v>
      </c>
      <c r="AE154" s="3" cm="1">
        <f t="array" ref="AE154">IF(AC154="Yes", IFERROR(LOOKUP(2, 1/(I$2:I153=I154), E$2:E153), "wrong"), "")</f>
        <v>4005509730</v>
      </c>
      <c r="AF154" s="17" t="s">
        <v>0</v>
      </c>
      <c r="AG154" s="17" t="s">
        <v>0</v>
      </c>
      <c r="AH154" s="14" t="s">
        <v>0</v>
      </c>
      <c r="AI154" s="29"/>
      <c r="AJ154" s="29"/>
      <c r="AK154" s="28"/>
      <c r="AL154" s="17"/>
      <c r="AM154" s="17"/>
      <c r="AN154" s="17"/>
      <c r="AO154" s="17"/>
      <c r="AP154" s="17"/>
      <c r="AQ154" s="17"/>
      <c r="AR154" s="4">
        <v>210132734</v>
      </c>
      <c r="AS154" s="44">
        <v>45508</v>
      </c>
      <c r="AT154" s="43">
        <v>50118846</v>
      </c>
      <c r="AU154" s="43">
        <v>8216757</v>
      </c>
      <c r="AV154" s="42">
        <v>100405</v>
      </c>
      <c r="AW154" s="42" t="s">
        <v>170</v>
      </c>
      <c r="AX154" s="42" t="s">
        <v>142</v>
      </c>
      <c r="AY154" s="42">
        <v>2</v>
      </c>
      <c r="AZ154" s="42">
        <v>1.5</v>
      </c>
      <c r="BA154" s="42">
        <v>3</v>
      </c>
      <c r="BB154" s="41" t="s">
        <v>15</v>
      </c>
      <c r="BC154" s="40" t="s">
        <v>15</v>
      </c>
      <c r="BD154" s="40" t="s">
        <v>15</v>
      </c>
      <c r="BE154" s="4"/>
      <c r="BF154" s="4"/>
    </row>
    <row r="155" spans="1:58" ht="15.75" hidden="1" x14ac:dyDescent="0.25">
      <c r="A155" s="19"/>
      <c r="B155" s="19"/>
      <c r="C155" s="13">
        <v>45508</v>
      </c>
      <c r="D155" s="9" t="s">
        <v>5</v>
      </c>
      <c r="E155" s="9">
        <v>4005515191</v>
      </c>
      <c r="F155" s="9">
        <v>553988825</v>
      </c>
      <c r="G155" s="8" t="s">
        <v>0</v>
      </c>
      <c r="H155" s="9" t="s">
        <v>45</v>
      </c>
      <c r="I155" s="9" t="s">
        <v>86</v>
      </c>
      <c r="J155" s="9" t="s">
        <v>368</v>
      </c>
      <c r="K155" s="9" t="s">
        <v>20</v>
      </c>
      <c r="L155" s="14"/>
      <c r="M155" s="12">
        <v>0.54526620370370371</v>
      </c>
      <c r="N155" s="11">
        <v>0.54861111111111116</v>
      </c>
      <c r="O155" s="3" t="str">
        <f t="shared" si="14"/>
        <v>-</v>
      </c>
      <c r="P155" s="10" t="s">
        <v>0</v>
      </c>
      <c r="Q155" s="2" t="str">
        <f t="shared" si="15"/>
        <v>Invalid Calculation</v>
      </c>
      <c r="R155" s="1" t="str">
        <f t="shared" si="16"/>
        <v>Invalid Calculation</v>
      </c>
      <c r="S155" s="9" t="s">
        <v>38</v>
      </c>
      <c r="T155" s="8" t="s">
        <v>0</v>
      </c>
      <c r="U155" s="8" t="s">
        <v>0</v>
      </c>
      <c r="V155" s="8" t="s">
        <v>0</v>
      </c>
      <c r="W155" s="8" t="s">
        <v>0</v>
      </c>
      <c r="X155" s="7" t="str">
        <f t="shared" si="17"/>
        <v>Invalid Calculation</v>
      </c>
      <c r="Y155" s="1" t="str">
        <f t="shared" si="18"/>
        <v>Invalid Calculation</v>
      </c>
      <c r="Z155" s="6" t="str">
        <f t="shared" si="19"/>
        <v>Invalid Calculation</v>
      </c>
      <c r="AA155" s="4" t="s">
        <v>0</v>
      </c>
      <c r="AB155" s="14" t="s">
        <v>6</v>
      </c>
      <c r="AC155" s="1" t="str">
        <f>IF(COUNTIFS(I$2:I155, I155, C$2:C155, "&gt;" &amp; EDATE(C155, -1), C$2:C155, "&lt;=" &amp; C155) &gt; 1, "Yes", "-")</f>
        <v>Yes</v>
      </c>
      <c r="AD155" s="3">
        <f>IF(AC155="Yes", COUNTIFS(I$2:I155, I155, C$2:C155, "&gt;" &amp; EDATE(C155, -1), C$2:C155, "&lt;=" &amp; C155) - 1, 0)</f>
        <v>2</v>
      </c>
      <c r="AE155" s="3" cm="1">
        <f t="array" ref="AE155">IF(AC155="Yes", IFERROR(LOOKUP(2, 1/(I$2:I154=I155), E$2:E154), "wrong"), "")</f>
        <v>4005515212</v>
      </c>
      <c r="AF155" s="17" t="s">
        <v>0</v>
      </c>
      <c r="AG155" s="17" t="s">
        <v>0</v>
      </c>
      <c r="AH155" s="17" t="s">
        <v>0</v>
      </c>
      <c r="AI155" s="29"/>
      <c r="AJ155" s="29"/>
      <c r="AK155" s="28"/>
      <c r="AL155" s="17"/>
      <c r="AM155" s="17"/>
      <c r="AN155" s="17"/>
      <c r="AO155" s="17"/>
      <c r="AP155" s="17"/>
      <c r="AQ155" s="17"/>
      <c r="AR155" s="4">
        <v>210132735</v>
      </c>
      <c r="AS155" s="44">
        <v>45509</v>
      </c>
      <c r="AT155" s="43">
        <v>4005518225</v>
      </c>
      <c r="AU155" s="43">
        <v>8608681</v>
      </c>
      <c r="AV155" s="42">
        <v>205287</v>
      </c>
      <c r="AW155" s="42" t="s">
        <v>367</v>
      </c>
      <c r="AX155" s="42" t="s">
        <v>142</v>
      </c>
      <c r="AY155" s="42">
        <v>1</v>
      </c>
      <c r="AZ155" s="42">
        <v>480</v>
      </c>
      <c r="BA155" s="42">
        <v>480</v>
      </c>
      <c r="BB155" s="41" t="s">
        <v>15</v>
      </c>
      <c r="BC155" s="40" t="s">
        <v>15</v>
      </c>
      <c r="BD155" s="40" t="s">
        <v>15</v>
      </c>
      <c r="BE155" s="4"/>
      <c r="BF155" s="4"/>
    </row>
    <row r="156" spans="1:58" ht="15.75" x14ac:dyDescent="0.25">
      <c r="A156" s="19"/>
      <c r="B156" s="19"/>
      <c r="C156" s="13">
        <v>45508</v>
      </c>
      <c r="D156" s="9" t="s">
        <v>5</v>
      </c>
      <c r="E156" s="9">
        <v>4005515131</v>
      </c>
      <c r="F156" s="9">
        <v>535220963</v>
      </c>
      <c r="G156" s="8" t="s">
        <v>0</v>
      </c>
      <c r="H156" s="9" t="s">
        <v>45</v>
      </c>
      <c r="I156" s="9" t="s">
        <v>53</v>
      </c>
      <c r="J156" s="9" t="s">
        <v>366</v>
      </c>
      <c r="K156" s="9" t="s">
        <v>20</v>
      </c>
      <c r="L156" s="14"/>
      <c r="M156" s="12">
        <v>0.55452546296296301</v>
      </c>
      <c r="N156" s="11">
        <v>0.55763888888888891</v>
      </c>
      <c r="O156" s="3" t="str">
        <f t="shared" si="14"/>
        <v>-</v>
      </c>
      <c r="P156" s="10">
        <v>0.66666666666666663</v>
      </c>
      <c r="Q156" s="2">
        <f t="shared" si="15"/>
        <v>0.11214120370370362</v>
      </c>
      <c r="R156" s="1" t="str">
        <f t="shared" si="16"/>
        <v>Yes</v>
      </c>
      <c r="S156" s="9" t="s">
        <v>2</v>
      </c>
      <c r="T156" s="8" t="s">
        <v>0</v>
      </c>
      <c r="U156" s="8" t="s">
        <v>0</v>
      </c>
      <c r="V156" s="8" t="s">
        <v>0</v>
      </c>
      <c r="W156" s="12">
        <v>0.35416666666666669</v>
      </c>
      <c r="X156" s="7">
        <f t="shared" si="17"/>
        <v>0.6875</v>
      </c>
      <c r="Y156" s="1" t="str">
        <f t="shared" si="18"/>
        <v>Yes</v>
      </c>
      <c r="Z156" s="77">
        <f t="shared" si="19"/>
        <v>0.79964120370370373</v>
      </c>
      <c r="AA156" s="4" t="s">
        <v>0</v>
      </c>
      <c r="AB156" s="14" t="s">
        <v>6</v>
      </c>
      <c r="AC156" s="1" t="str">
        <f>IF(COUNTIFS(I$2:I156, I156, C$2:C156, "&gt;" &amp; EDATE(C156, -1), C$2:C156, "&lt;=" &amp; C156) &gt; 1, "Yes", "-")</f>
        <v>-</v>
      </c>
      <c r="AD156" s="3">
        <f>IF(AC156="Yes", COUNTIFS(I$2:I156, I156, C$2:C156, "&gt;" &amp; EDATE(C156, -1), C$2:C156, "&lt;=" &amp; C156) - 1, 0)</f>
        <v>0</v>
      </c>
      <c r="AE156" s="3" t="str" cm="1">
        <f t="array" ref="AE156">IF(AC156="Yes", IFERROR(LOOKUP(2, 1/(I$2:I155=I156), E$2:E155), "wrong"), "")</f>
        <v/>
      </c>
      <c r="AF156" s="17" t="s">
        <v>0</v>
      </c>
      <c r="AG156" s="17" t="s">
        <v>365</v>
      </c>
      <c r="AH156" s="17" t="s">
        <v>364</v>
      </c>
      <c r="AI156" s="29"/>
      <c r="AJ156" s="29"/>
      <c r="AK156" s="28"/>
      <c r="AL156" s="17"/>
      <c r="AM156" s="17"/>
      <c r="AN156" s="17"/>
      <c r="AO156" s="17"/>
      <c r="AP156" s="17"/>
      <c r="AQ156" s="17"/>
      <c r="AR156" s="4">
        <v>210132736</v>
      </c>
      <c r="AS156" s="44">
        <v>45509</v>
      </c>
      <c r="AT156" s="43">
        <v>4005518225</v>
      </c>
      <c r="AU156" s="43">
        <v>8608681</v>
      </c>
      <c r="AV156" s="42">
        <v>101715</v>
      </c>
      <c r="AW156" s="42" t="s">
        <v>169</v>
      </c>
      <c r="AX156" s="42" t="s">
        <v>142</v>
      </c>
      <c r="AY156" s="42">
        <v>1</v>
      </c>
      <c r="AZ156" s="42">
        <v>46</v>
      </c>
      <c r="BA156" s="42">
        <v>46</v>
      </c>
      <c r="BB156" s="41" t="s">
        <v>15</v>
      </c>
      <c r="BC156" s="40" t="s">
        <v>15</v>
      </c>
      <c r="BD156" s="40" t="s">
        <v>15</v>
      </c>
      <c r="BE156" s="4"/>
      <c r="BF156" s="4"/>
    </row>
    <row r="157" spans="1:58" ht="15.75" hidden="1" x14ac:dyDescent="0.25">
      <c r="A157" s="19"/>
      <c r="B157" s="19"/>
      <c r="C157" s="13">
        <v>45508</v>
      </c>
      <c r="D157" s="9" t="s">
        <v>5</v>
      </c>
      <c r="E157" s="9">
        <v>4005515239</v>
      </c>
      <c r="F157" s="9">
        <v>50097572</v>
      </c>
      <c r="G157" s="8" t="s">
        <v>0</v>
      </c>
      <c r="H157" s="9" t="s">
        <v>45</v>
      </c>
      <c r="I157" s="9" t="s">
        <v>363</v>
      </c>
      <c r="J157" s="9" t="s">
        <v>362</v>
      </c>
      <c r="K157" s="9" t="s">
        <v>20</v>
      </c>
      <c r="L157" s="14"/>
      <c r="M157" s="12">
        <v>0.5581018518518519</v>
      </c>
      <c r="N157" s="11">
        <v>0.56111111111111112</v>
      </c>
      <c r="O157" s="3" t="str">
        <f t="shared" si="14"/>
        <v>-</v>
      </c>
      <c r="P157" s="10" t="s">
        <v>0</v>
      </c>
      <c r="Q157" s="2" t="str">
        <f t="shared" si="15"/>
        <v>Invalid Calculation</v>
      </c>
      <c r="R157" s="1" t="str">
        <f t="shared" si="16"/>
        <v>Invalid Calculation</v>
      </c>
      <c r="S157" s="9" t="s">
        <v>115</v>
      </c>
      <c r="T157" s="9" t="s">
        <v>122</v>
      </c>
      <c r="U157" s="13">
        <v>45509</v>
      </c>
      <c r="V157" s="11">
        <v>0.375</v>
      </c>
      <c r="W157" s="11">
        <v>0.47222222222222221</v>
      </c>
      <c r="X157" s="7" t="str">
        <f t="shared" si="17"/>
        <v>Invalid Calculation</v>
      </c>
      <c r="Y157" s="1" t="str">
        <f t="shared" si="18"/>
        <v>Invalid Calculation</v>
      </c>
      <c r="Z157" s="6">
        <f t="shared" si="19"/>
        <v>0.91412037037037031</v>
      </c>
      <c r="AA157" s="4" t="s">
        <v>0</v>
      </c>
      <c r="AB157" s="14" t="s">
        <v>6</v>
      </c>
      <c r="AC157" s="1" t="str">
        <f>IF(COUNTIFS(I$2:I157, I157, C$2:C157, "&gt;" &amp; EDATE(C157, -1), C$2:C157, "&lt;=" &amp; C157) &gt; 1, "Yes", "-")</f>
        <v>-</v>
      </c>
      <c r="AD157" s="3">
        <f>IF(AC157="Yes", COUNTIFS(I$2:I157, I157, C$2:C157, "&gt;" &amp; EDATE(C157, -1), C$2:C157, "&lt;=" &amp; C157) - 1, 0)</f>
        <v>0</v>
      </c>
      <c r="AE157" s="3" t="str" cm="1">
        <f t="array" ref="AE157">IF(AC157="Yes", IFERROR(LOOKUP(2, 1/(I$2:I156=I157), E$2:E156), "wrong"), "")</f>
        <v/>
      </c>
      <c r="AF157" s="17" t="s">
        <v>0</v>
      </c>
      <c r="AG157" s="17" t="s">
        <v>0</v>
      </c>
      <c r="AH157" s="17" t="s">
        <v>0</v>
      </c>
      <c r="AI157" s="29"/>
      <c r="AJ157" s="29"/>
      <c r="AK157" s="28"/>
      <c r="AL157" s="17"/>
      <c r="AM157" s="17"/>
      <c r="AN157" s="17"/>
      <c r="AO157" s="17"/>
      <c r="AP157" s="17"/>
      <c r="AQ157" s="17"/>
      <c r="AR157" s="4">
        <v>210132737</v>
      </c>
      <c r="AS157" s="44">
        <v>45509</v>
      </c>
      <c r="AT157" s="43">
        <v>4005518225</v>
      </c>
      <c r="AU157" s="43">
        <v>8608681</v>
      </c>
      <c r="AV157" s="42">
        <v>102815</v>
      </c>
      <c r="AW157" s="42" t="s">
        <v>140</v>
      </c>
      <c r="AX157" s="42" t="s">
        <v>139</v>
      </c>
      <c r="AY157" s="42">
        <v>1</v>
      </c>
      <c r="AZ157" s="42">
        <v>220</v>
      </c>
      <c r="BA157" s="42">
        <v>220</v>
      </c>
      <c r="BB157" s="41" t="s">
        <v>15</v>
      </c>
      <c r="BC157" s="40" t="s">
        <v>15</v>
      </c>
      <c r="BD157" s="40" t="s">
        <v>15</v>
      </c>
      <c r="BE157" s="4"/>
      <c r="BF157" s="4"/>
    </row>
    <row r="158" spans="1:58" ht="15.75" hidden="1" x14ac:dyDescent="0.25">
      <c r="A158" s="19"/>
      <c r="B158" s="19"/>
      <c r="C158" s="13">
        <v>45508</v>
      </c>
      <c r="D158" s="9" t="s">
        <v>5</v>
      </c>
      <c r="E158" s="9">
        <v>4005515242</v>
      </c>
      <c r="F158" s="9">
        <v>533750577</v>
      </c>
      <c r="G158" s="8" t="s">
        <v>0</v>
      </c>
      <c r="H158" s="9" t="s">
        <v>45</v>
      </c>
      <c r="I158" s="9" t="s">
        <v>361</v>
      </c>
      <c r="J158" s="9" t="s">
        <v>190</v>
      </c>
      <c r="K158" s="9" t="s">
        <v>20</v>
      </c>
      <c r="L158" s="14"/>
      <c r="M158" s="12">
        <v>0.56109953703703708</v>
      </c>
      <c r="N158" s="11">
        <v>0.56388888888888888</v>
      </c>
      <c r="O158" s="3" t="str">
        <f t="shared" si="14"/>
        <v>-</v>
      </c>
      <c r="P158" s="10" t="s">
        <v>0</v>
      </c>
      <c r="Q158" s="2" t="str">
        <f t="shared" si="15"/>
        <v>Invalid Calculation</v>
      </c>
      <c r="R158" s="1" t="str">
        <f t="shared" si="16"/>
        <v>Invalid Calculation</v>
      </c>
      <c r="S158" s="9" t="s">
        <v>38</v>
      </c>
      <c r="T158" s="8" t="s">
        <v>0</v>
      </c>
      <c r="U158" s="8" t="s">
        <v>0</v>
      </c>
      <c r="V158" s="8" t="s">
        <v>0</v>
      </c>
      <c r="W158" s="8" t="s">
        <v>0</v>
      </c>
      <c r="X158" s="7" t="str">
        <f t="shared" si="17"/>
        <v>Invalid Calculation</v>
      </c>
      <c r="Y158" s="1" t="str">
        <f t="shared" si="18"/>
        <v>Invalid Calculation</v>
      </c>
      <c r="Z158" s="6" t="str">
        <f t="shared" si="19"/>
        <v>Invalid Calculation</v>
      </c>
      <c r="AA158" s="4" t="s">
        <v>0</v>
      </c>
      <c r="AB158" s="14" t="s">
        <v>6</v>
      </c>
      <c r="AC158" s="1" t="str">
        <f>IF(COUNTIFS(I$2:I158, I158, C$2:C158, "&gt;" &amp; EDATE(C158, -1), C$2:C158, "&lt;=" &amp; C158) &gt; 1, "Yes", "-")</f>
        <v>-</v>
      </c>
      <c r="AD158" s="3">
        <f>IF(AC158="Yes", COUNTIFS(I$2:I158, I158, C$2:C158, "&gt;" &amp; EDATE(C158, -1), C$2:C158, "&lt;=" &amp; C158) - 1, 0)</f>
        <v>0</v>
      </c>
      <c r="AE158" s="3" t="str" cm="1">
        <f t="array" ref="AE158">IF(AC158="Yes", IFERROR(LOOKUP(2, 1/(I$2:I157=I158), E$2:E157), "wrong"), "")</f>
        <v/>
      </c>
      <c r="AF158" s="17" t="s">
        <v>0</v>
      </c>
      <c r="AG158" s="17" t="s">
        <v>0</v>
      </c>
      <c r="AH158" s="17" t="s">
        <v>0</v>
      </c>
      <c r="AI158" s="29"/>
      <c r="AJ158" s="29"/>
      <c r="AK158" s="28"/>
      <c r="AL158" s="17"/>
      <c r="AM158" s="17"/>
      <c r="AN158" s="17"/>
      <c r="AO158" s="17"/>
      <c r="AP158" s="17"/>
      <c r="AQ158" s="17"/>
      <c r="AR158" s="4">
        <v>210132739</v>
      </c>
      <c r="AS158" s="44">
        <v>45509</v>
      </c>
      <c r="AT158" s="43">
        <v>4005516412</v>
      </c>
      <c r="AU158" s="43">
        <v>8344597</v>
      </c>
      <c r="AV158" s="42">
        <v>102634</v>
      </c>
      <c r="AW158" s="42" t="s">
        <v>163</v>
      </c>
      <c r="AX158" s="42" t="s">
        <v>142</v>
      </c>
      <c r="AY158" s="42">
        <v>1</v>
      </c>
      <c r="AZ158" s="42">
        <v>21.25</v>
      </c>
      <c r="BA158" s="42">
        <v>21.25</v>
      </c>
      <c r="BB158" s="41" t="s">
        <v>15</v>
      </c>
      <c r="BC158" s="40" t="s">
        <v>15</v>
      </c>
      <c r="BD158" s="40" t="s">
        <v>15</v>
      </c>
      <c r="BE158" s="4"/>
      <c r="BF158" s="4"/>
    </row>
    <row r="159" spans="1:58" ht="15.75" x14ac:dyDescent="0.25">
      <c r="A159" s="19"/>
      <c r="B159" s="19"/>
      <c r="C159" s="13">
        <v>45508</v>
      </c>
      <c r="D159" s="9" t="s">
        <v>5</v>
      </c>
      <c r="E159" s="9">
        <v>4005515272</v>
      </c>
      <c r="F159" s="9">
        <v>555267452</v>
      </c>
      <c r="G159" s="8" t="s">
        <v>0</v>
      </c>
      <c r="H159" s="9" t="s">
        <v>45</v>
      </c>
      <c r="I159" s="9" t="s">
        <v>68</v>
      </c>
      <c r="J159" s="9" t="s">
        <v>360</v>
      </c>
      <c r="K159" s="9" t="s">
        <v>20</v>
      </c>
      <c r="L159" s="14"/>
      <c r="M159" s="12">
        <v>0.56716435185185188</v>
      </c>
      <c r="N159" s="11">
        <v>0.57013888888888886</v>
      </c>
      <c r="O159" s="3" t="str">
        <f t="shared" si="14"/>
        <v>-</v>
      </c>
      <c r="P159" s="10">
        <v>0.58333333333333337</v>
      </c>
      <c r="Q159" s="2">
        <f t="shared" si="15"/>
        <v>1.6168981481481493E-2</v>
      </c>
      <c r="R159" s="1" t="str">
        <f t="shared" si="16"/>
        <v>-</v>
      </c>
      <c r="S159" s="9" t="s">
        <v>2</v>
      </c>
      <c r="T159" s="8" t="s">
        <v>0</v>
      </c>
      <c r="U159" s="8" t="s">
        <v>0</v>
      </c>
      <c r="V159" s="8" t="s">
        <v>0</v>
      </c>
      <c r="W159" s="12">
        <v>0.35416666666666669</v>
      </c>
      <c r="X159" s="7">
        <f t="shared" si="17"/>
        <v>0.77083333333333326</v>
      </c>
      <c r="Y159" s="1" t="str">
        <f t="shared" si="18"/>
        <v>Yes</v>
      </c>
      <c r="Z159" s="77">
        <f t="shared" si="19"/>
        <v>0.78700231481481486</v>
      </c>
      <c r="AA159" s="4" t="s">
        <v>0</v>
      </c>
      <c r="AB159" s="14" t="s">
        <v>6</v>
      </c>
      <c r="AC159" s="1" t="str">
        <f>IF(COUNTIFS(I$2:I159, I159, C$2:C159, "&gt;" &amp; EDATE(C159, -1), C$2:C159, "&lt;=" &amp; C159) &gt; 1, "Yes", "-")</f>
        <v>Yes</v>
      </c>
      <c r="AD159" s="3">
        <f>IF(AC159="Yes", COUNTIFS(I$2:I159, I159, C$2:C159, "&gt;" &amp; EDATE(C159, -1), C$2:C159, "&lt;=" &amp; C159) - 1, 0)</f>
        <v>1</v>
      </c>
      <c r="AE159" s="3" cm="1">
        <f t="array" ref="AE159">IF(AC159="Yes", IFERROR(LOOKUP(2, 1/(I$2:I158=I159), E$2:E158), "wrong"), "")</f>
        <v>4005508745</v>
      </c>
      <c r="AF159" s="17" t="s">
        <v>0</v>
      </c>
      <c r="AG159" s="17" t="s">
        <v>359</v>
      </c>
      <c r="AH159" s="17">
        <v>18416840</v>
      </c>
      <c r="AI159" s="29"/>
      <c r="AJ159" s="29"/>
      <c r="AK159" s="28"/>
      <c r="AL159" s="17"/>
      <c r="AM159" s="17"/>
      <c r="AN159" s="17"/>
      <c r="AO159" s="17"/>
      <c r="AP159" s="17"/>
      <c r="AQ159" s="17"/>
      <c r="AR159" s="4">
        <v>210132740</v>
      </c>
      <c r="AS159" s="44">
        <v>45509</v>
      </c>
      <c r="AT159" s="43">
        <v>4005517588</v>
      </c>
      <c r="AU159" s="43">
        <v>8339600</v>
      </c>
      <c r="AV159" s="42">
        <v>200707</v>
      </c>
      <c r="AW159" s="42" t="s">
        <v>358</v>
      </c>
      <c r="AX159" s="42" t="s">
        <v>142</v>
      </c>
      <c r="AY159" s="42">
        <v>1</v>
      </c>
      <c r="AZ159" s="42">
        <v>6.39</v>
      </c>
      <c r="BA159" s="42">
        <v>6.39</v>
      </c>
      <c r="BB159" s="41" t="s">
        <v>15</v>
      </c>
      <c r="BC159" s="40" t="s">
        <v>15</v>
      </c>
      <c r="BD159" s="40" t="s">
        <v>15</v>
      </c>
      <c r="BE159" s="4"/>
      <c r="BF159" s="4"/>
    </row>
    <row r="160" spans="1:58" ht="15.75" x14ac:dyDescent="0.25">
      <c r="A160" s="19"/>
      <c r="B160" s="19"/>
      <c r="C160" s="13">
        <v>45508</v>
      </c>
      <c r="D160" s="9" t="s">
        <v>5</v>
      </c>
      <c r="E160" s="9">
        <v>4005515317</v>
      </c>
      <c r="F160" s="9">
        <v>599090161</v>
      </c>
      <c r="G160" s="8" t="s">
        <v>0</v>
      </c>
      <c r="H160" s="9" t="s">
        <v>4</v>
      </c>
      <c r="I160" s="9" t="s">
        <v>21</v>
      </c>
      <c r="J160" s="9" t="s">
        <v>357</v>
      </c>
      <c r="K160" s="9" t="s">
        <v>16</v>
      </c>
      <c r="L160" s="14"/>
      <c r="M160" s="12">
        <v>0.57255787037037043</v>
      </c>
      <c r="N160" s="11">
        <v>0.5756944444444444</v>
      </c>
      <c r="O160" s="3" t="str">
        <f t="shared" si="14"/>
        <v>-</v>
      </c>
      <c r="P160" s="10">
        <v>0.66666666666666663</v>
      </c>
      <c r="Q160" s="2">
        <f t="shared" si="15"/>
        <v>9.4108796296296204E-2</v>
      </c>
      <c r="R160" s="1" t="str">
        <f t="shared" si="16"/>
        <v>Yes</v>
      </c>
      <c r="S160" s="9" t="s">
        <v>2</v>
      </c>
      <c r="T160" s="8" t="s">
        <v>0</v>
      </c>
      <c r="U160" s="8" t="s">
        <v>0</v>
      </c>
      <c r="V160" s="8" t="s">
        <v>0</v>
      </c>
      <c r="W160" s="12">
        <v>0.70833333333333337</v>
      </c>
      <c r="X160" s="7">
        <f t="shared" si="17"/>
        <v>4.1666666666666741E-2</v>
      </c>
      <c r="Y160" s="1" t="str">
        <f t="shared" si="18"/>
        <v>-</v>
      </c>
      <c r="Z160" s="77">
        <f t="shared" si="19"/>
        <v>0.13577546296296295</v>
      </c>
      <c r="AA160" s="4" t="s">
        <v>0</v>
      </c>
      <c r="AB160" s="14" t="s">
        <v>6</v>
      </c>
      <c r="AC160" s="1" t="str">
        <f>IF(COUNTIFS(I$2:I160, I160, C$2:C160, "&gt;" &amp; EDATE(C160, -1), C$2:C160, "&lt;=" &amp; C160) &gt; 1, "Yes", "-")</f>
        <v>Yes</v>
      </c>
      <c r="AD160" s="3">
        <f>IF(AC160="Yes", COUNTIFS(I$2:I160, I160, C$2:C160, "&gt;" &amp; EDATE(C160, -1), C$2:C160, "&lt;=" &amp; C160) - 1, 0)</f>
        <v>2</v>
      </c>
      <c r="AE160" s="3" cm="1">
        <f t="array" ref="AE160">IF(AC160="Yes", IFERROR(LOOKUP(2, 1/(I$2:I159=I160), E$2:E159), "wrong"), "")</f>
        <v>4005514244</v>
      </c>
      <c r="AF160" s="14" t="s">
        <v>116</v>
      </c>
      <c r="AG160" s="17" t="s">
        <v>356</v>
      </c>
      <c r="AH160" s="17" t="s">
        <v>355</v>
      </c>
      <c r="AI160" s="29"/>
      <c r="AJ160" s="29"/>
      <c r="AK160" s="28"/>
      <c r="AL160" s="17"/>
      <c r="AM160" s="17"/>
      <c r="AN160" s="17"/>
      <c r="AO160" s="17"/>
      <c r="AP160" s="17"/>
      <c r="AQ160" s="17"/>
      <c r="AR160" s="4">
        <v>210132741</v>
      </c>
      <c r="AS160" s="44">
        <v>45509</v>
      </c>
      <c r="AT160" s="43">
        <v>4005518184</v>
      </c>
      <c r="AU160" s="43">
        <v>8338504</v>
      </c>
      <c r="AV160" s="42">
        <v>102283</v>
      </c>
      <c r="AW160" s="42" t="s">
        <v>168</v>
      </c>
      <c r="AX160" s="42" t="s">
        <v>139</v>
      </c>
      <c r="AY160" s="42">
        <v>1</v>
      </c>
      <c r="AZ160" s="42">
        <v>250</v>
      </c>
      <c r="BA160" s="42">
        <v>250</v>
      </c>
      <c r="BB160" s="41" t="s">
        <v>15</v>
      </c>
      <c r="BC160" s="40" t="s">
        <v>15</v>
      </c>
      <c r="BD160" s="40" t="s">
        <v>15</v>
      </c>
      <c r="BE160" s="4"/>
      <c r="BF160" s="4"/>
    </row>
    <row r="161" spans="1:58" ht="15.75" x14ac:dyDescent="0.25">
      <c r="A161" s="19"/>
      <c r="B161" s="19"/>
      <c r="C161" s="13">
        <v>45508</v>
      </c>
      <c r="D161" s="9" t="s">
        <v>5</v>
      </c>
      <c r="E161" s="9">
        <v>4005515348</v>
      </c>
      <c r="F161" s="9" t="s">
        <v>244</v>
      </c>
      <c r="G161" s="8" t="s">
        <v>0</v>
      </c>
      <c r="H161" s="9" t="s">
        <v>45</v>
      </c>
      <c r="I161" s="9" t="s">
        <v>56</v>
      </c>
      <c r="J161" s="9" t="s">
        <v>124</v>
      </c>
      <c r="K161" s="9">
        <v>8307292</v>
      </c>
      <c r="L161" s="14"/>
      <c r="M161" s="12">
        <v>0.57593749999999999</v>
      </c>
      <c r="N161" s="11">
        <v>0.57916666666666672</v>
      </c>
      <c r="O161" s="3" t="str">
        <f t="shared" si="14"/>
        <v>-</v>
      </c>
      <c r="P161" s="10">
        <v>0.6875</v>
      </c>
      <c r="Q161" s="2">
        <f t="shared" si="15"/>
        <v>0.11156250000000001</v>
      </c>
      <c r="R161" s="1" t="str">
        <f t="shared" si="16"/>
        <v>Yes</v>
      </c>
      <c r="S161" s="9" t="s">
        <v>2</v>
      </c>
      <c r="T161" s="8" t="s">
        <v>0</v>
      </c>
      <c r="U161" s="8" t="s">
        <v>0</v>
      </c>
      <c r="V161" s="8" t="s">
        <v>0</v>
      </c>
      <c r="W161" s="12">
        <v>0.32291666666666669</v>
      </c>
      <c r="X161" s="7">
        <f t="shared" si="17"/>
        <v>0.63541666666666674</v>
      </c>
      <c r="Y161" s="1" t="str">
        <f t="shared" si="18"/>
        <v>Yes</v>
      </c>
      <c r="Z161" s="77">
        <f t="shared" si="19"/>
        <v>0.74697916666666675</v>
      </c>
      <c r="AA161" s="4" t="s">
        <v>0</v>
      </c>
      <c r="AB161" s="14" t="s">
        <v>6</v>
      </c>
      <c r="AC161" s="1" t="str">
        <f>IF(COUNTIFS(I$2:I161, I161, C$2:C161, "&gt;" &amp; EDATE(C161, -1), C$2:C161, "&lt;=" &amp; C161) &gt; 1, "Yes", "-")</f>
        <v>Yes</v>
      </c>
      <c r="AD161" s="3">
        <f>IF(AC161="Yes", COUNTIFS(I$2:I161, I161, C$2:C161, "&gt;" &amp; EDATE(C161, -1), C$2:C161, "&lt;=" &amp; C161) - 1, 0)</f>
        <v>1</v>
      </c>
      <c r="AE161" s="3" cm="1">
        <f t="array" ref="AE161">IF(AC161="Yes", IFERROR(LOOKUP(2, 1/(I$2:I160=I161), E$2:E160), "wrong"), "")</f>
        <v>4005511051</v>
      </c>
      <c r="AF161" s="14" t="s">
        <v>0</v>
      </c>
      <c r="AG161" s="17" t="s">
        <v>354</v>
      </c>
      <c r="AH161" s="17" t="s">
        <v>353</v>
      </c>
      <c r="AI161" s="29"/>
      <c r="AJ161" s="29"/>
      <c r="AK161" s="28"/>
      <c r="AL161" s="17"/>
      <c r="AM161" s="17"/>
      <c r="AN161" s="17"/>
      <c r="AO161" s="17"/>
      <c r="AP161" s="17"/>
      <c r="AQ161" s="17"/>
      <c r="AR161" s="4">
        <v>210132742</v>
      </c>
      <c r="AS161" s="24">
        <v>45509</v>
      </c>
      <c r="AT161" s="23">
        <v>4005514997</v>
      </c>
      <c r="AU161" s="23">
        <v>537865</v>
      </c>
      <c r="AV161" s="22">
        <v>205379</v>
      </c>
      <c r="AW161" s="22" t="s">
        <v>352</v>
      </c>
      <c r="AX161" s="22" t="s">
        <v>142</v>
      </c>
      <c r="AY161" s="22">
        <v>1</v>
      </c>
      <c r="AZ161" s="25">
        <v>4332.12</v>
      </c>
      <c r="BA161" s="25">
        <v>4332.12</v>
      </c>
      <c r="BB161" s="21" t="s">
        <v>15</v>
      </c>
      <c r="BC161" s="20" t="s">
        <v>15</v>
      </c>
      <c r="BD161" s="20" t="s">
        <v>15</v>
      </c>
      <c r="BE161" s="4"/>
      <c r="BF161" s="4"/>
    </row>
    <row r="162" spans="1:58" ht="15.75" x14ac:dyDescent="0.25">
      <c r="A162" s="19"/>
      <c r="B162" s="19"/>
      <c r="C162" s="13">
        <v>45508</v>
      </c>
      <c r="D162" s="9" t="s">
        <v>5</v>
      </c>
      <c r="E162" s="9">
        <v>4005515351</v>
      </c>
      <c r="F162" s="9">
        <v>543750008</v>
      </c>
      <c r="G162" s="8" t="s">
        <v>0</v>
      </c>
      <c r="H162" s="9" t="s">
        <v>4</v>
      </c>
      <c r="I162" s="9" t="s">
        <v>28</v>
      </c>
      <c r="J162" s="9" t="s">
        <v>351</v>
      </c>
      <c r="K162" s="9" t="s">
        <v>20</v>
      </c>
      <c r="L162" s="14"/>
      <c r="M162" s="12">
        <v>0.57619212962962962</v>
      </c>
      <c r="N162" s="11">
        <v>0.57986111111111116</v>
      </c>
      <c r="O162" s="3" t="str">
        <f t="shared" si="14"/>
        <v>-</v>
      </c>
      <c r="P162" s="10">
        <v>0.58611111111111114</v>
      </c>
      <c r="Q162" s="2">
        <f t="shared" si="15"/>
        <v>9.9189814814815147E-3</v>
      </c>
      <c r="R162" s="1" t="str">
        <f t="shared" si="16"/>
        <v>-</v>
      </c>
      <c r="S162" s="9" t="s">
        <v>2</v>
      </c>
      <c r="T162" s="8" t="s">
        <v>0</v>
      </c>
      <c r="U162" s="8" t="s">
        <v>0</v>
      </c>
      <c r="V162" s="8" t="s">
        <v>0</v>
      </c>
      <c r="W162" s="12">
        <v>0.62777777777777777</v>
      </c>
      <c r="X162" s="7">
        <f t="shared" si="17"/>
        <v>4.166666666666663E-2</v>
      </c>
      <c r="Y162" s="1" t="str">
        <f t="shared" si="18"/>
        <v>-</v>
      </c>
      <c r="Z162" s="77">
        <f t="shared" si="19"/>
        <v>5.1585648148148144E-2</v>
      </c>
      <c r="AA162" s="4" t="s">
        <v>0</v>
      </c>
      <c r="AB162" s="14" t="s">
        <v>6</v>
      </c>
      <c r="AC162" s="1" t="str">
        <f>IF(COUNTIFS(I$2:I162, I162, C$2:C162, "&gt;" &amp; EDATE(C162, -1), C$2:C162, "&lt;=" &amp; C162) &gt; 1, "Yes", "-")</f>
        <v>Yes</v>
      </c>
      <c r="AD162" s="3">
        <f>IF(AC162="Yes", COUNTIFS(I$2:I162, I162, C$2:C162, "&gt;" &amp; EDATE(C162, -1), C$2:C162, "&lt;=" &amp; C162) - 1, 0)</f>
        <v>5</v>
      </c>
      <c r="AE162" s="3" cm="1">
        <f t="array" ref="AE162">IF(AC162="Yes", IFERROR(LOOKUP(2, 1/(I$2:I161=I162), E$2:E161), "wrong"), "")</f>
        <v>4005515208</v>
      </c>
      <c r="AF162" s="14" t="s">
        <v>116</v>
      </c>
      <c r="AG162" s="17" t="s">
        <v>100</v>
      </c>
      <c r="AH162" s="17" t="s">
        <v>99</v>
      </c>
      <c r="AI162" s="29"/>
      <c r="AJ162" s="29"/>
      <c r="AK162" s="28"/>
      <c r="AL162" s="17"/>
      <c r="AM162" s="17"/>
      <c r="AN162" s="17"/>
      <c r="AO162" s="17"/>
      <c r="AP162" s="17"/>
      <c r="AQ162" s="17"/>
      <c r="AR162" s="4">
        <v>210132743</v>
      </c>
      <c r="AS162" s="44">
        <v>45509</v>
      </c>
      <c r="AT162" s="43">
        <v>4005517467</v>
      </c>
      <c r="AU162" s="43">
        <v>8339600</v>
      </c>
      <c r="AV162" s="42">
        <v>102634</v>
      </c>
      <c r="AW162" s="42" t="s">
        <v>163</v>
      </c>
      <c r="AX162" s="42" t="s">
        <v>142</v>
      </c>
      <c r="AY162" s="42">
        <v>1</v>
      </c>
      <c r="AZ162" s="42">
        <v>20</v>
      </c>
      <c r="BA162" s="42">
        <v>20</v>
      </c>
      <c r="BB162" s="41" t="s">
        <v>15</v>
      </c>
      <c r="BC162" s="40" t="s">
        <v>15</v>
      </c>
      <c r="BD162" s="40" t="s">
        <v>15</v>
      </c>
      <c r="BE162" s="4"/>
      <c r="BF162" s="4"/>
    </row>
    <row r="163" spans="1:58" ht="15.75" x14ac:dyDescent="0.25">
      <c r="A163" s="19"/>
      <c r="B163" s="19"/>
      <c r="C163" s="13">
        <v>45508</v>
      </c>
      <c r="D163" s="9" t="s">
        <v>5</v>
      </c>
      <c r="E163" s="9">
        <v>4005515415</v>
      </c>
      <c r="F163" s="8" t="s">
        <v>0</v>
      </c>
      <c r="G163" s="8" t="s">
        <v>0</v>
      </c>
      <c r="H163" s="9" t="s">
        <v>4</v>
      </c>
      <c r="I163" s="9" t="s">
        <v>267</v>
      </c>
      <c r="J163" s="9" t="s">
        <v>350</v>
      </c>
      <c r="K163" s="9" t="s">
        <v>16</v>
      </c>
      <c r="L163" s="14"/>
      <c r="M163" s="12">
        <v>0.5794097222222222</v>
      </c>
      <c r="N163" s="11">
        <v>0.58263888888888893</v>
      </c>
      <c r="O163" s="3" t="str">
        <f t="shared" si="14"/>
        <v>-</v>
      </c>
      <c r="P163" s="10">
        <v>0.625</v>
      </c>
      <c r="Q163" s="2">
        <f t="shared" si="15"/>
        <v>4.5590277777777799E-2</v>
      </c>
      <c r="R163" s="1" t="str">
        <f t="shared" si="16"/>
        <v>Yes</v>
      </c>
      <c r="S163" s="9" t="s">
        <v>2</v>
      </c>
      <c r="T163" s="8" t="s">
        <v>0</v>
      </c>
      <c r="U163" s="8" t="s">
        <v>0</v>
      </c>
      <c r="V163" s="8" t="s">
        <v>0</v>
      </c>
      <c r="W163" s="12">
        <v>0.70833333333333337</v>
      </c>
      <c r="X163" s="7">
        <f t="shared" si="17"/>
        <v>8.333333333333337E-2</v>
      </c>
      <c r="Y163" s="1" t="str">
        <f t="shared" si="18"/>
        <v>-</v>
      </c>
      <c r="Z163" s="77">
        <f t="shared" si="19"/>
        <v>0.12892361111111117</v>
      </c>
      <c r="AA163" s="4" t="s">
        <v>0</v>
      </c>
      <c r="AB163" s="14" t="s">
        <v>6</v>
      </c>
      <c r="AC163" s="1" t="str">
        <f>IF(COUNTIFS(I$2:I163, I163, C$2:C163, "&gt;" &amp; EDATE(C163, -1), C$2:C163, "&lt;=" &amp; C163) &gt; 1, "Yes", "-")</f>
        <v>-</v>
      </c>
      <c r="AD163" s="3">
        <f>IF(AC163="Yes", COUNTIFS(I$2:I163, I163, C$2:C163, "&gt;" &amp; EDATE(C163, -1), C$2:C163, "&lt;=" &amp; C163) - 1, 0)</f>
        <v>0</v>
      </c>
      <c r="AE163" s="3" t="str" cm="1">
        <f t="array" ref="AE163">IF(AC163="Yes", IFERROR(LOOKUP(2, 1/(I$2:I162=I163), E$2:E162), "wrong"), "")</f>
        <v/>
      </c>
      <c r="AF163" s="17" t="s">
        <v>116</v>
      </c>
      <c r="AG163" s="17" t="s">
        <v>349</v>
      </c>
      <c r="AH163" s="17" t="s">
        <v>348</v>
      </c>
      <c r="AI163" s="29"/>
      <c r="AJ163" s="29"/>
      <c r="AK163" s="28"/>
      <c r="AL163" s="17"/>
      <c r="AM163" s="17"/>
      <c r="AN163" s="17"/>
      <c r="AO163" s="17"/>
      <c r="AP163" s="17"/>
      <c r="AQ163" s="17"/>
      <c r="AR163" s="4">
        <v>210132745</v>
      </c>
      <c r="AS163" s="44">
        <v>45509</v>
      </c>
      <c r="AT163" s="43">
        <v>4005518184</v>
      </c>
      <c r="AU163" s="43">
        <v>8608681</v>
      </c>
      <c r="AV163" s="42">
        <v>100206</v>
      </c>
      <c r="AW163" s="42" t="s">
        <v>195</v>
      </c>
      <c r="AX163" s="42" t="s">
        <v>142</v>
      </c>
      <c r="AY163" s="42">
        <v>1</v>
      </c>
      <c r="AZ163" s="42">
        <v>1.5</v>
      </c>
      <c r="BA163" s="42">
        <v>1.5</v>
      </c>
      <c r="BB163" s="41" t="s">
        <v>15</v>
      </c>
      <c r="BC163" s="40" t="s">
        <v>15</v>
      </c>
      <c r="BD163" s="40" t="s">
        <v>15</v>
      </c>
      <c r="BE163" s="4"/>
      <c r="BF163" s="4"/>
    </row>
    <row r="164" spans="1:58" ht="15.75" x14ac:dyDescent="0.25">
      <c r="A164" s="19"/>
      <c r="B164" s="19"/>
      <c r="C164" s="13">
        <v>45508</v>
      </c>
      <c r="D164" s="9" t="s">
        <v>5</v>
      </c>
      <c r="E164" s="9">
        <v>4005515426</v>
      </c>
      <c r="F164" s="9">
        <v>559882211</v>
      </c>
      <c r="G164" s="8" t="s">
        <v>0</v>
      </c>
      <c r="H164" s="9" t="s">
        <v>45</v>
      </c>
      <c r="I164" s="9" t="s">
        <v>347</v>
      </c>
      <c r="J164" s="9" t="s">
        <v>346</v>
      </c>
      <c r="K164" s="9">
        <v>8531016</v>
      </c>
      <c r="L164" s="14"/>
      <c r="M164" s="12">
        <v>0.59295138888888888</v>
      </c>
      <c r="N164" s="11">
        <v>0.59583333333333333</v>
      </c>
      <c r="O164" s="3" t="str">
        <f t="shared" si="14"/>
        <v>-</v>
      </c>
      <c r="P164" s="10">
        <v>0.625</v>
      </c>
      <c r="Q164" s="2">
        <f t="shared" si="15"/>
        <v>3.2048611111111125E-2</v>
      </c>
      <c r="R164" s="1" t="str">
        <f t="shared" si="16"/>
        <v>Yes</v>
      </c>
      <c r="S164" s="9" t="s">
        <v>2</v>
      </c>
      <c r="T164" s="8" t="s">
        <v>0</v>
      </c>
      <c r="U164" s="8" t="s">
        <v>0</v>
      </c>
      <c r="V164" s="8" t="s">
        <v>0</v>
      </c>
      <c r="W164" s="12">
        <v>0.35416666666666669</v>
      </c>
      <c r="X164" s="7">
        <f t="shared" si="17"/>
        <v>0.72916666666666674</v>
      </c>
      <c r="Y164" s="1" t="str">
        <f t="shared" si="18"/>
        <v>Yes</v>
      </c>
      <c r="Z164" s="77">
        <f t="shared" si="19"/>
        <v>0.76121527777777787</v>
      </c>
      <c r="AA164" s="14"/>
      <c r="AB164" s="14" t="s">
        <v>6</v>
      </c>
      <c r="AC164" s="1" t="str">
        <f>IF(COUNTIFS(I$2:I164, I164, C$2:C164, "&gt;" &amp; EDATE(C164, -1), C$2:C164, "&lt;=" &amp; C164) &gt; 1, "Yes", "-")</f>
        <v>-</v>
      </c>
      <c r="AD164" s="3">
        <f>IF(AC164="Yes", COUNTIFS(I$2:I164, I164, C$2:C164, "&gt;" &amp; EDATE(C164, -1), C$2:C164, "&lt;=" &amp; C164) - 1, 0)</f>
        <v>0</v>
      </c>
      <c r="AE164" s="3" t="str" cm="1">
        <f t="array" ref="AE164">IF(AC164="Yes", IFERROR(LOOKUP(2, 1/(I$2:I163=I164), E$2:E163), "wrong"), "")</f>
        <v/>
      </c>
      <c r="AF164" s="17" t="s">
        <v>0</v>
      </c>
      <c r="AG164" s="17" t="s">
        <v>144</v>
      </c>
      <c r="AH164" s="17" t="s">
        <v>345</v>
      </c>
      <c r="AI164" s="29"/>
      <c r="AJ164" s="29"/>
      <c r="AK164" s="28"/>
      <c r="AL164" s="17"/>
      <c r="AM164" s="17"/>
      <c r="AN164" s="17"/>
      <c r="AO164" s="17"/>
      <c r="AP164" s="17"/>
      <c r="AQ164" s="17"/>
      <c r="AR164" s="4">
        <v>210132759</v>
      </c>
      <c r="AS164" s="24">
        <v>45509</v>
      </c>
      <c r="AT164" s="23">
        <v>4005518184</v>
      </c>
      <c r="AU164" s="23">
        <v>8608681</v>
      </c>
      <c r="AV164" s="22">
        <v>100004</v>
      </c>
      <c r="AW164" s="22" t="s">
        <v>191</v>
      </c>
      <c r="AX164" s="22" t="s">
        <v>142</v>
      </c>
      <c r="AY164" s="22">
        <v>1</v>
      </c>
      <c r="AZ164" s="22">
        <v>1.5</v>
      </c>
      <c r="BA164" s="22">
        <v>1.5</v>
      </c>
      <c r="BB164" s="21" t="s">
        <v>15</v>
      </c>
      <c r="BC164" s="20" t="s">
        <v>15</v>
      </c>
      <c r="BD164" s="20" t="s">
        <v>15</v>
      </c>
      <c r="BE164" s="4"/>
      <c r="BF164" s="4"/>
    </row>
    <row r="165" spans="1:58" ht="15.75" x14ac:dyDescent="0.25">
      <c r="A165" s="19"/>
      <c r="B165" s="19"/>
      <c r="C165" s="13">
        <v>45508</v>
      </c>
      <c r="D165" s="9" t="s">
        <v>5</v>
      </c>
      <c r="E165" s="9">
        <v>4005515286</v>
      </c>
      <c r="F165" s="9">
        <v>533464429</v>
      </c>
      <c r="G165" s="8" t="s">
        <v>0</v>
      </c>
      <c r="H165" s="9" t="s">
        <v>45</v>
      </c>
      <c r="I165" s="9" t="s">
        <v>76</v>
      </c>
      <c r="J165" s="9" t="s">
        <v>209</v>
      </c>
      <c r="K165" s="9" t="s">
        <v>20</v>
      </c>
      <c r="L165" s="14"/>
      <c r="M165" s="12">
        <v>0.59337962962962965</v>
      </c>
      <c r="N165" s="11">
        <v>0.59652777777777777</v>
      </c>
      <c r="O165" s="3" t="str">
        <f t="shared" si="14"/>
        <v>-</v>
      </c>
      <c r="P165" s="10">
        <v>0.45833333333333331</v>
      </c>
      <c r="Q165" s="2">
        <f t="shared" si="15"/>
        <v>0.86495370370370361</v>
      </c>
      <c r="R165" s="1" t="str">
        <f t="shared" si="16"/>
        <v>Yes</v>
      </c>
      <c r="S165" s="9" t="s">
        <v>2</v>
      </c>
      <c r="T165" s="8" t="s">
        <v>0</v>
      </c>
      <c r="U165" s="8" t="s">
        <v>0</v>
      </c>
      <c r="V165" s="8" t="s">
        <v>0</v>
      </c>
      <c r="W165" s="12">
        <v>0.35416666666666669</v>
      </c>
      <c r="X165" s="7">
        <f t="shared" si="17"/>
        <v>0.89583333333333337</v>
      </c>
      <c r="Y165" s="1" t="str">
        <f t="shared" si="18"/>
        <v>Yes</v>
      </c>
      <c r="Z165" s="77">
        <f t="shared" si="19"/>
        <v>0.76078703703703709</v>
      </c>
      <c r="AA165" s="14"/>
      <c r="AB165" s="14" t="s">
        <v>6</v>
      </c>
      <c r="AC165" s="1" t="str">
        <f>IF(COUNTIFS(I$2:I165, I165, C$2:C165, "&gt;" &amp; EDATE(C165, -1), C$2:C165, "&lt;=" &amp; C165) &gt; 1, "Yes", "-")</f>
        <v>Yes</v>
      </c>
      <c r="AD165" s="3">
        <f>IF(AC165="Yes", COUNTIFS(I$2:I165, I165, C$2:C165, "&gt;" &amp; EDATE(C165, -1), C$2:C165, "&lt;=" &amp; C165) - 1, 0)</f>
        <v>2</v>
      </c>
      <c r="AE165" s="3" cm="1">
        <f t="array" ref="AE165">IF(AC165="Yes", IFERROR(LOOKUP(2, 1/(I$2:I164=I165), E$2:E164), "wrong"), "")</f>
        <v>4005510257</v>
      </c>
      <c r="AF165" s="14" t="s">
        <v>0</v>
      </c>
      <c r="AG165" s="17" t="s">
        <v>84</v>
      </c>
      <c r="AH165" s="17" t="s">
        <v>343</v>
      </c>
      <c r="AI165" s="29"/>
      <c r="AJ165" s="29"/>
      <c r="AK165" s="28"/>
      <c r="AL165" s="17"/>
      <c r="AM165" s="17"/>
      <c r="AN165" s="17"/>
      <c r="AO165" s="17"/>
      <c r="AP165" s="17"/>
      <c r="AQ165" s="17"/>
      <c r="AR165" s="4">
        <v>210132760</v>
      </c>
      <c r="AS165" s="24"/>
      <c r="AT165" s="23"/>
      <c r="AU165" s="23"/>
      <c r="AV165" s="22"/>
      <c r="AW165" s="22"/>
      <c r="AX165" s="22"/>
      <c r="AY165" s="22"/>
      <c r="AZ165" s="22"/>
      <c r="BA165" s="22"/>
      <c r="BB165" s="21" t="s">
        <v>15</v>
      </c>
      <c r="BC165" s="20" t="s">
        <v>15</v>
      </c>
      <c r="BD165" s="20" t="s">
        <v>15</v>
      </c>
      <c r="BE165" s="4"/>
      <c r="BF165" s="4"/>
    </row>
    <row r="166" spans="1:58" ht="15.75" x14ac:dyDescent="0.25">
      <c r="A166" s="19"/>
      <c r="B166" s="19"/>
      <c r="C166" s="13">
        <v>45508</v>
      </c>
      <c r="D166" s="9" t="s">
        <v>5</v>
      </c>
      <c r="E166" s="9">
        <v>4005515290</v>
      </c>
      <c r="F166" s="9">
        <v>533464429</v>
      </c>
      <c r="G166" s="8" t="s">
        <v>0</v>
      </c>
      <c r="H166" s="9" t="s">
        <v>45</v>
      </c>
      <c r="I166" s="9" t="s">
        <v>55</v>
      </c>
      <c r="J166" s="9" t="s">
        <v>209</v>
      </c>
      <c r="K166" s="9" t="s">
        <v>32</v>
      </c>
      <c r="L166" s="14"/>
      <c r="M166" s="12">
        <v>0.59423611111111108</v>
      </c>
      <c r="N166" s="11">
        <v>0.59722222222222221</v>
      </c>
      <c r="O166" s="3" t="str">
        <f t="shared" si="14"/>
        <v>-</v>
      </c>
      <c r="P166" s="10">
        <v>0.60416666666666663</v>
      </c>
      <c r="Q166" s="2">
        <f t="shared" si="15"/>
        <v>9.9305555555555536E-3</v>
      </c>
      <c r="R166" s="1" t="str">
        <f t="shared" si="16"/>
        <v>-</v>
      </c>
      <c r="S166" s="9" t="s">
        <v>2</v>
      </c>
      <c r="T166" s="8" t="s">
        <v>0</v>
      </c>
      <c r="U166" s="8" t="s">
        <v>0</v>
      </c>
      <c r="V166" s="8" t="s">
        <v>0</v>
      </c>
      <c r="W166" s="12">
        <v>0.35416666666666669</v>
      </c>
      <c r="X166" s="7">
        <f t="shared" si="17"/>
        <v>0.75</v>
      </c>
      <c r="Y166" s="1" t="str">
        <f t="shared" si="18"/>
        <v>Yes</v>
      </c>
      <c r="Z166" s="77">
        <f t="shared" si="19"/>
        <v>0.75993055555555555</v>
      </c>
      <c r="AA166" s="14"/>
      <c r="AB166" s="14" t="s">
        <v>6</v>
      </c>
      <c r="AC166" s="1" t="str">
        <f>IF(COUNTIFS(I$2:I166, I166, C$2:C166, "&gt;" &amp; EDATE(C166, -1), C$2:C166, "&lt;=" &amp; C166) &gt; 1, "Yes", "-")</f>
        <v>-</v>
      </c>
      <c r="AD166" s="3">
        <f>IF(AC166="Yes", COUNTIFS(I$2:I166, I166, C$2:C166, "&gt;" &amp; EDATE(C166, -1), C$2:C166, "&lt;=" &amp; C166) - 1, 0)</f>
        <v>0</v>
      </c>
      <c r="AE166" s="3" t="str" cm="1">
        <f t="array" ref="AE166">IF(AC166="Yes", IFERROR(LOOKUP(2, 1/(I$2:I165=I166), E$2:E165), "wrong"), "")</f>
        <v/>
      </c>
      <c r="AF166" s="14" t="s">
        <v>0</v>
      </c>
      <c r="AG166" s="17" t="s">
        <v>144</v>
      </c>
      <c r="AH166" s="17" t="s">
        <v>344</v>
      </c>
      <c r="AI166" s="29"/>
      <c r="AJ166" s="29"/>
      <c r="AK166" s="28"/>
      <c r="AL166" s="17"/>
      <c r="AM166" s="17"/>
      <c r="AN166" s="17"/>
      <c r="AO166" s="17"/>
      <c r="AP166" s="17"/>
      <c r="AQ166" s="17"/>
      <c r="AR166" s="4">
        <v>210132761</v>
      </c>
      <c r="AS166" s="24"/>
      <c r="AT166" s="23"/>
      <c r="AU166" s="23"/>
      <c r="AV166" s="22"/>
      <c r="AW166" s="22"/>
      <c r="AX166" s="22"/>
      <c r="AY166" s="22"/>
      <c r="AZ166" s="22"/>
      <c r="BA166" s="22"/>
      <c r="BB166" s="21" t="s">
        <v>15</v>
      </c>
      <c r="BC166" s="20" t="s">
        <v>15</v>
      </c>
      <c r="BD166" s="20" t="s">
        <v>15</v>
      </c>
      <c r="BE166" s="4"/>
      <c r="BF166" s="4"/>
    </row>
    <row r="167" spans="1:58" ht="15.75" x14ac:dyDescent="0.25">
      <c r="A167" s="19"/>
      <c r="B167" s="19"/>
      <c r="C167" s="13">
        <v>45508</v>
      </c>
      <c r="D167" s="9" t="s">
        <v>5</v>
      </c>
      <c r="E167" s="9">
        <v>4005515292</v>
      </c>
      <c r="F167" s="9">
        <v>533464429</v>
      </c>
      <c r="G167" s="8" t="s">
        <v>0</v>
      </c>
      <c r="H167" s="9" t="s">
        <v>45</v>
      </c>
      <c r="I167" s="9" t="s">
        <v>76</v>
      </c>
      <c r="J167" s="9" t="s">
        <v>201</v>
      </c>
      <c r="K167" s="9">
        <v>8531016</v>
      </c>
      <c r="L167" s="14"/>
      <c r="M167" s="12">
        <v>0.59490740740740744</v>
      </c>
      <c r="N167" s="11">
        <v>0.59791666666666665</v>
      </c>
      <c r="O167" s="3" t="str">
        <f t="shared" si="14"/>
        <v>-</v>
      </c>
      <c r="P167" s="10">
        <v>0.625</v>
      </c>
      <c r="Q167" s="2">
        <f t="shared" si="15"/>
        <v>3.009259259259256E-2</v>
      </c>
      <c r="R167" s="1" t="str">
        <f t="shared" si="16"/>
        <v>-</v>
      </c>
      <c r="S167" s="9" t="s">
        <v>2</v>
      </c>
      <c r="T167" s="8" t="s">
        <v>0</v>
      </c>
      <c r="U167" s="8" t="s">
        <v>0</v>
      </c>
      <c r="V167" s="8" t="s">
        <v>0</v>
      </c>
      <c r="W167" s="12">
        <v>0.35416666666666669</v>
      </c>
      <c r="X167" s="7">
        <f t="shared" si="17"/>
        <v>0.72916666666666674</v>
      </c>
      <c r="Y167" s="1" t="str">
        <f t="shared" si="18"/>
        <v>Yes</v>
      </c>
      <c r="Z167" s="77">
        <f t="shared" si="19"/>
        <v>0.7592592592592593</v>
      </c>
      <c r="AA167" s="14"/>
      <c r="AB167" s="14" t="s">
        <v>6</v>
      </c>
      <c r="AC167" s="1" t="str">
        <f>IF(COUNTIFS(I$2:I167, I167, C$2:C167, "&gt;" &amp; EDATE(C167, -1), C$2:C167, "&lt;=" &amp; C167) &gt; 1, "Yes", "-")</f>
        <v>Yes</v>
      </c>
      <c r="AD167" s="3">
        <f>IF(AC167="Yes", COUNTIFS(I$2:I167, I167, C$2:C167, "&gt;" &amp; EDATE(C167, -1), C$2:C167, "&lt;=" &amp; C167) - 1, 0)</f>
        <v>3</v>
      </c>
      <c r="AE167" s="3" cm="1">
        <f t="array" ref="AE167">IF(AC167="Yes", IFERROR(LOOKUP(2, 1/(I$2:I166=I167), E$2:E166), "wrong"), "")</f>
        <v>4005515286</v>
      </c>
      <c r="AF167" s="14" t="s">
        <v>0</v>
      </c>
      <c r="AG167" s="17" t="s">
        <v>84</v>
      </c>
      <c r="AH167" s="17" t="s">
        <v>343</v>
      </c>
      <c r="AI167" s="29"/>
      <c r="AJ167" s="29"/>
      <c r="AK167" s="28"/>
      <c r="AL167" s="17"/>
      <c r="AM167" s="17"/>
      <c r="AN167" s="17"/>
      <c r="AO167" s="17"/>
      <c r="AP167" s="17"/>
      <c r="AQ167" s="17"/>
      <c r="AR167" s="4">
        <v>210132762</v>
      </c>
      <c r="AS167" s="24">
        <v>45509</v>
      </c>
      <c r="AT167" s="23">
        <v>4005515272</v>
      </c>
      <c r="AU167" s="23">
        <v>8322035</v>
      </c>
      <c r="AV167" s="22">
        <v>103739</v>
      </c>
      <c r="AW167" s="22" t="s">
        <v>157</v>
      </c>
      <c r="AX167" s="22" t="s">
        <v>156</v>
      </c>
      <c r="AY167" s="22">
        <v>0.3</v>
      </c>
      <c r="AZ167" s="22">
        <v>36</v>
      </c>
      <c r="BA167" s="22">
        <v>10.8</v>
      </c>
      <c r="BB167" s="21" t="s">
        <v>141</v>
      </c>
      <c r="BC167" s="20" t="s">
        <v>15</v>
      </c>
      <c r="BD167" s="20" t="s">
        <v>15</v>
      </c>
      <c r="BE167" s="4"/>
      <c r="BF167" s="4"/>
    </row>
    <row r="168" spans="1:58" ht="15.75" x14ac:dyDescent="0.25">
      <c r="A168" s="19"/>
      <c r="B168" s="19"/>
      <c r="C168" s="13">
        <v>45508</v>
      </c>
      <c r="D168" s="9" t="s">
        <v>5</v>
      </c>
      <c r="E168" s="9">
        <v>4005515331</v>
      </c>
      <c r="F168" s="9" t="s">
        <v>104</v>
      </c>
      <c r="G168" s="8" t="s">
        <v>0</v>
      </c>
      <c r="H168" s="9" t="s">
        <v>4</v>
      </c>
      <c r="I168" s="9" t="s">
        <v>342</v>
      </c>
      <c r="J168" s="9" t="s">
        <v>341</v>
      </c>
      <c r="K168" s="9" t="s">
        <v>103</v>
      </c>
      <c r="L168" s="14"/>
      <c r="M168" s="12">
        <v>0.5970833333333333</v>
      </c>
      <c r="N168" s="11">
        <v>0.60069444444444442</v>
      </c>
      <c r="O168" s="3" t="str">
        <f t="shared" si="14"/>
        <v>-</v>
      </c>
      <c r="P168" s="10">
        <v>0.60416666666666663</v>
      </c>
      <c r="Q168" s="2">
        <f t="shared" si="15"/>
        <v>7.0833333333333304E-3</v>
      </c>
      <c r="R168" s="1" t="str">
        <f t="shared" si="16"/>
        <v>-</v>
      </c>
      <c r="S168" s="9" t="s">
        <v>2</v>
      </c>
      <c r="T168" s="8" t="s">
        <v>0</v>
      </c>
      <c r="U168" s="8" t="s">
        <v>0</v>
      </c>
      <c r="V168" s="8" t="s">
        <v>0</v>
      </c>
      <c r="W168" s="12">
        <v>0.64583333333333337</v>
      </c>
      <c r="X168" s="7">
        <f t="shared" si="17"/>
        <v>4.1666666666666741E-2</v>
      </c>
      <c r="Y168" s="1" t="str">
        <f t="shared" si="18"/>
        <v>-</v>
      </c>
      <c r="Z168" s="77">
        <f t="shared" si="19"/>
        <v>4.8750000000000071E-2</v>
      </c>
      <c r="AA168" s="17"/>
      <c r="AB168" s="14" t="s">
        <v>6</v>
      </c>
      <c r="AC168" s="1" t="str">
        <f>IF(COUNTIFS(I$2:I168, I168, C$2:C168, "&gt;" &amp; EDATE(C168, -1), C$2:C168, "&lt;=" &amp; C168) &gt; 1, "Yes", "-")</f>
        <v>-</v>
      </c>
      <c r="AD168" s="3">
        <f>IF(AC168="Yes", COUNTIFS(I$2:I168, I168, C$2:C168, "&gt;" &amp; EDATE(C168, -1), C$2:C168, "&lt;=" &amp; C168) - 1, 0)</f>
        <v>0</v>
      </c>
      <c r="AE168" s="3" t="str" cm="1">
        <f t="array" ref="AE168">IF(AC168="Yes", IFERROR(LOOKUP(2, 1/(I$2:I167=I168), E$2:E167), "wrong"), "")</f>
        <v/>
      </c>
      <c r="AF168" s="17">
        <v>3207296</v>
      </c>
      <c r="AG168" s="17" t="s">
        <v>121</v>
      </c>
      <c r="AH168" s="17" t="s">
        <v>120</v>
      </c>
      <c r="AI168" s="29"/>
      <c r="AJ168" s="29"/>
      <c r="AK168" s="28"/>
      <c r="AL168" s="17"/>
      <c r="AM168" s="17"/>
      <c r="AN168" s="17"/>
      <c r="AO168" s="17"/>
      <c r="AP168" s="17"/>
      <c r="AQ168" s="17"/>
      <c r="AR168" s="4">
        <v>210132763</v>
      </c>
      <c r="AS168" s="24">
        <v>45509</v>
      </c>
      <c r="AT168" s="23">
        <v>4005515272</v>
      </c>
      <c r="AU168" s="23">
        <v>8322035</v>
      </c>
      <c r="AV168" s="22">
        <v>101327</v>
      </c>
      <c r="AW168" s="22" t="s">
        <v>340</v>
      </c>
      <c r="AX168" s="22" t="s">
        <v>149</v>
      </c>
      <c r="AY168" s="22">
        <v>1</v>
      </c>
      <c r="AZ168" s="25">
        <v>1180</v>
      </c>
      <c r="BA168" s="25">
        <v>1180</v>
      </c>
      <c r="BB168" s="21" t="s">
        <v>15</v>
      </c>
      <c r="BC168" s="20" t="s">
        <v>15</v>
      </c>
      <c r="BD168" s="20" t="s">
        <v>15</v>
      </c>
      <c r="BE168" s="4"/>
      <c r="BF168" s="4"/>
    </row>
    <row r="169" spans="1:58" ht="15.75" x14ac:dyDescent="0.25">
      <c r="A169" s="19"/>
      <c r="B169" s="19"/>
      <c r="C169" s="13">
        <v>45508</v>
      </c>
      <c r="D169" s="9" t="s">
        <v>5</v>
      </c>
      <c r="E169" s="9">
        <v>4005515333</v>
      </c>
      <c r="F169" s="9" t="s">
        <v>104</v>
      </c>
      <c r="G169" s="8" t="s">
        <v>0</v>
      </c>
      <c r="H169" s="9" t="s">
        <v>4</v>
      </c>
      <c r="I169" s="9" t="s">
        <v>339</v>
      </c>
      <c r="J169" s="9" t="s">
        <v>338</v>
      </c>
      <c r="K169" s="9" t="s">
        <v>103</v>
      </c>
      <c r="L169" s="14"/>
      <c r="M169" s="12">
        <v>0.59848379629629633</v>
      </c>
      <c r="N169" s="11">
        <v>0.6020833333333333</v>
      </c>
      <c r="O169" s="3" t="str">
        <f t="shared" si="14"/>
        <v>-</v>
      </c>
      <c r="P169" s="10">
        <v>0.60416666666666663</v>
      </c>
      <c r="Q169" s="2">
        <f t="shared" si="15"/>
        <v>5.6828703703702965E-3</v>
      </c>
      <c r="R169" s="1" t="str">
        <f t="shared" si="16"/>
        <v>-</v>
      </c>
      <c r="S169" s="9" t="s">
        <v>2</v>
      </c>
      <c r="T169" s="8" t="s">
        <v>0</v>
      </c>
      <c r="U169" s="8" t="s">
        <v>0</v>
      </c>
      <c r="V169" s="8" t="s">
        <v>0</v>
      </c>
      <c r="W169" s="12">
        <v>0.64583333333333337</v>
      </c>
      <c r="X169" s="7">
        <f t="shared" si="17"/>
        <v>4.1666666666666741E-2</v>
      </c>
      <c r="Y169" s="1" t="str">
        <f t="shared" si="18"/>
        <v>-</v>
      </c>
      <c r="Z169" s="77">
        <f t="shared" si="19"/>
        <v>4.7349537037037037E-2</v>
      </c>
      <c r="AA169" s="17"/>
      <c r="AB169" s="14" t="s">
        <v>6</v>
      </c>
      <c r="AC169" s="1" t="str">
        <f>IF(COUNTIFS(I$2:I169, I169, C$2:C169, "&gt;" &amp; EDATE(C169, -1), C$2:C169, "&lt;=" &amp; C169) &gt; 1, "Yes", "-")</f>
        <v>-</v>
      </c>
      <c r="AD169" s="3">
        <f>IF(AC169="Yes", COUNTIFS(I$2:I169, I169, C$2:C169, "&gt;" &amp; EDATE(C169, -1), C$2:C169, "&lt;=" &amp; C169) - 1, 0)</f>
        <v>0</v>
      </c>
      <c r="AE169" s="3" t="str" cm="1">
        <f t="array" ref="AE169">IF(AC169="Yes", IFERROR(LOOKUP(2, 1/(I$2:I168=I169), E$2:E168), "wrong"), "")</f>
        <v/>
      </c>
      <c r="AF169" s="14">
        <v>3207294</v>
      </c>
      <c r="AG169" s="17" t="s">
        <v>121</v>
      </c>
      <c r="AH169" s="17" t="s">
        <v>120</v>
      </c>
      <c r="AI169" s="29"/>
      <c r="AJ169" s="29"/>
      <c r="AK169" s="28"/>
      <c r="AL169" s="17"/>
      <c r="AM169" s="17"/>
      <c r="AN169" s="17"/>
      <c r="AO169" s="17"/>
      <c r="AP169" s="17"/>
      <c r="AQ169" s="17"/>
      <c r="AR169" s="4">
        <v>210132764</v>
      </c>
      <c r="AS169" s="24">
        <v>45509</v>
      </c>
      <c r="AT169" s="23">
        <v>4005517434</v>
      </c>
      <c r="AU169" s="23">
        <v>8518934</v>
      </c>
      <c r="AV169" s="22">
        <v>100004</v>
      </c>
      <c r="AW169" s="22" t="s">
        <v>191</v>
      </c>
      <c r="AX169" s="22" t="s">
        <v>142</v>
      </c>
      <c r="AY169" s="22">
        <v>1</v>
      </c>
      <c r="AZ169" s="22">
        <v>1.5</v>
      </c>
      <c r="BA169" s="22">
        <v>1.5</v>
      </c>
      <c r="BB169" s="21" t="s">
        <v>15</v>
      </c>
      <c r="BC169" s="20" t="s">
        <v>15</v>
      </c>
      <c r="BD169" s="20" t="s">
        <v>15</v>
      </c>
      <c r="BE169" s="4"/>
      <c r="BF169" s="4"/>
    </row>
    <row r="170" spans="1:58" ht="15.75" x14ac:dyDescent="0.25">
      <c r="A170" s="19"/>
      <c r="B170" s="19"/>
      <c r="C170" s="13">
        <v>45508</v>
      </c>
      <c r="D170" s="9" t="s">
        <v>5</v>
      </c>
      <c r="E170" s="9">
        <v>4005515541</v>
      </c>
      <c r="F170" s="9">
        <v>594360258</v>
      </c>
      <c r="G170" s="8" t="s">
        <v>0</v>
      </c>
      <c r="H170" s="9" t="s">
        <v>75</v>
      </c>
      <c r="I170" s="9" t="s">
        <v>73</v>
      </c>
      <c r="J170" s="9" t="s">
        <v>337</v>
      </c>
      <c r="K170" s="9">
        <v>8531016</v>
      </c>
      <c r="L170" s="14"/>
      <c r="M170" s="12">
        <v>0.60570601851851846</v>
      </c>
      <c r="N170" s="11">
        <v>0.60902777777777772</v>
      </c>
      <c r="O170" s="3" t="str">
        <f t="shared" si="14"/>
        <v>-</v>
      </c>
      <c r="P170" s="10">
        <v>0.61111111111111116</v>
      </c>
      <c r="Q170" s="2">
        <f t="shared" si="15"/>
        <v>5.4050925925926974E-3</v>
      </c>
      <c r="R170" s="1" t="str">
        <f t="shared" si="16"/>
        <v>-</v>
      </c>
      <c r="S170" s="9" t="s">
        <v>2</v>
      </c>
      <c r="T170" s="8" t="s">
        <v>0</v>
      </c>
      <c r="U170" s="8" t="s">
        <v>0</v>
      </c>
      <c r="V170" s="8" t="s">
        <v>0</v>
      </c>
      <c r="W170" s="12">
        <v>0.55798611111111107</v>
      </c>
      <c r="X170" s="7">
        <f t="shared" si="17"/>
        <v>0.94687499999999991</v>
      </c>
      <c r="Y170" s="1" t="str">
        <f t="shared" si="18"/>
        <v>Yes</v>
      </c>
      <c r="Z170" s="77">
        <f t="shared" si="19"/>
        <v>0.95228009259259261</v>
      </c>
      <c r="AA170" s="17"/>
      <c r="AB170" s="14" t="s">
        <v>6</v>
      </c>
      <c r="AC170" s="1" t="str">
        <f>IF(COUNTIFS(I$2:I170, I170, C$2:C170, "&gt;" &amp; EDATE(C170, -1), C$2:C170, "&lt;=" &amp; C170) &gt; 1, "Yes", "-")</f>
        <v>-</v>
      </c>
      <c r="AD170" s="3">
        <f>IF(AC170="Yes", COUNTIFS(I$2:I170, I170, C$2:C170, "&gt;" &amp; EDATE(C170, -1), C$2:C170, "&lt;=" &amp; C170) - 1, 0)</f>
        <v>0</v>
      </c>
      <c r="AE170" s="3" t="str" cm="1">
        <f t="array" ref="AE170">IF(AC170="Yes", IFERROR(LOOKUP(2, 1/(I$2:I169=I170), E$2:E169), "wrong"), "")</f>
        <v/>
      </c>
      <c r="AF170" s="17" t="s">
        <v>0</v>
      </c>
      <c r="AG170" s="17" t="s">
        <v>336</v>
      </c>
      <c r="AH170" s="17" t="s">
        <v>0</v>
      </c>
      <c r="AI170" s="29"/>
      <c r="AJ170" s="29"/>
      <c r="AK170" s="28"/>
      <c r="AL170" s="17"/>
      <c r="AM170" s="17"/>
      <c r="AN170" s="17"/>
      <c r="AO170" s="17"/>
      <c r="AP170" s="17"/>
      <c r="AQ170" s="17"/>
      <c r="AR170" s="4">
        <v>210132765</v>
      </c>
      <c r="AS170" s="24">
        <v>45509</v>
      </c>
      <c r="AT170" s="23">
        <v>4005517434</v>
      </c>
      <c r="AU170" s="23">
        <v>8518934</v>
      </c>
      <c r="AV170" s="22">
        <v>100206</v>
      </c>
      <c r="AW170" s="22" t="s">
        <v>195</v>
      </c>
      <c r="AX170" s="22" t="s">
        <v>142</v>
      </c>
      <c r="AY170" s="22">
        <v>1</v>
      </c>
      <c r="AZ170" s="22">
        <v>1.5</v>
      </c>
      <c r="BA170" s="22">
        <v>1.5</v>
      </c>
      <c r="BB170" s="21" t="s">
        <v>15</v>
      </c>
      <c r="BC170" s="20" t="s">
        <v>15</v>
      </c>
      <c r="BD170" s="20" t="s">
        <v>15</v>
      </c>
      <c r="BE170" s="4"/>
      <c r="BF170" s="4"/>
    </row>
    <row r="171" spans="1:58" ht="15.75" hidden="1" x14ac:dyDescent="0.25">
      <c r="A171" s="19"/>
      <c r="B171" s="19"/>
      <c r="C171" s="13">
        <v>45508</v>
      </c>
      <c r="D171" s="9" t="s">
        <v>5</v>
      </c>
      <c r="E171" s="9">
        <v>4005515834</v>
      </c>
      <c r="F171" s="9">
        <v>553883880</v>
      </c>
      <c r="G171" s="8" t="s">
        <v>0</v>
      </c>
      <c r="H171" s="9" t="s">
        <v>75</v>
      </c>
      <c r="I171" s="9" t="s">
        <v>219</v>
      </c>
      <c r="J171" s="9" t="s">
        <v>91</v>
      </c>
      <c r="K171" s="9" t="s">
        <v>16</v>
      </c>
      <c r="L171" s="14"/>
      <c r="M171" s="12">
        <v>0.67923611111111115</v>
      </c>
      <c r="N171" s="11">
        <v>0.68263888888888891</v>
      </c>
      <c r="O171" s="3" t="str">
        <f t="shared" si="14"/>
        <v>-</v>
      </c>
      <c r="P171" s="10" t="s">
        <v>0</v>
      </c>
      <c r="Q171" s="2" t="str">
        <f t="shared" si="15"/>
        <v>Invalid Calculation</v>
      </c>
      <c r="R171" s="1" t="str">
        <f t="shared" si="16"/>
        <v>Invalid Calculation</v>
      </c>
      <c r="S171" s="9" t="s">
        <v>115</v>
      </c>
      <c r="T171" s="9" t="s">
        <v>122</v>
      </c>
      <c r="U171" s="13">
        <v>45509</v>
      </c>
      <c r="V171" s="11">
        <v>0.6875</v>
      </c>
      <c r="W171" s="11">
        <v>0.78472222222222221</v>
      </c>
      <c r="X171" s="7" t="str">
        <f t="shared" si="17"/>
        <v>Invalid Calculation</v>
      </c>
      <c r="Y171" s="1" t="str">
        <f t="shared" si="18"/>
        <v>Invalid Calculation</v>
      </c>
      <c r="Z171" s="6">
        <f t="shared" si="19"/>
        <v>0.10548611111111106</v>
      </c>
      <c r="AA171" s="17"/>
      <c r="AB171" s="14" t="s">
        <v>6</v>
      </c>
      <c r="AC171" s="1" t="str">
        <f>IF(COUNTIFS(I$2:I171, I171, C$2:C171, "&gt;" &amp; EDATE(C171, -1), C$2:C171, "&lt;=" &amp; C171) &gt; 1, "Yes", "-")</f>
        <v>Yes</v>
      </c>
      <c r="AD171" s="3">
        <f>IF(AC171="Yes", COUNTIFS(I$2:I171, I171, C$2:C171, "&gt;" &amp; EDATE(C171, -1), C$2:C171, "&lt;=" &amp; C171) - 1, 0)</f>
        <v>1</v>
      </c>
      <c r="AE171" s="3" cm="1">
        <f t="array" ref="AE171">IF(AC171="Yes", IFERROR(LOOKUP(2, 1/(I$2:I170=I171), E$2:E170), "wrong"), "")</f>
        <v>4005510136</v>
      </c>
      <c r="AF171" s="14" t="s">
        <v>0</v>
      </c>
      <c r="AG171" s="17" t="s">
        <v>132</v>
      </c>
      <c r="AH171" s="17" t="s">
        <v>0</v>
      </c>
      <c r="AI171" s="29"/>
      <c r="AJ171" s="29"/>
      <c r="AK171" s="28"/>
      <c r="AL171" s="17"/>
      <c r="AM171" s="17"/>
      <c r="AN171" s="17"/>
      <c r="AO171" s="17"/>
      <c r="AP171" s="17"/>
      <c r="AQ171" s="17"/>
      <c r="AR171" s="4">
        <v>210132766</v>
      </c>
      <c r="AS171" s="24">
        <v>45509</v>
      </c>
      <c r="AT171" s="23">
        <v>4005517434</v>
      </c>
      <c r="AU171" s="23">
        <v>8518934</v>
      </c>
      <c r="AV171" s="22">
        <v>100460</v>
      </c>
      <c r="AW171" s="22" t="s">
        <v>335</v>
      </c>
      <c r="AX171" s="22" t="s">
        <v>142</v>
      </c>
      <c r="AY171" s="22">
        <v>1</v>
      </c>
      <c r="AZ171" s="22">
        <v>1.5</v>
      </c>
      <c r="BA171" s="22">
        <v>1.5</v>
      </c>
      <c r="BB171" s="21" t="s">
        <v>15</v>
      </c>
      <c r="BC171" s="20" t="s">
        <v>15</v>
      </c>
      <c r="BD171" s="20" t="s">
        <v>15</v>
      </c>
      <c r="BE171" s="4"/>
      <c r="BF171" s="4"/>
    </row>
    <row r="172" spans="1:58" ht="15.75" x14ac:dyDescent="0.25">
      <c r="A172" s="19"/>
      <c r="B172" s="19"/>
      <c r="C172" s="13">
        <v>45508</v>
      </c>
      <c r="D172" s="9" t="s">
        <v>5</v>
      </c>
      <c r="E172" s="9">
        <v>4005515920</v>
      </c>
      <c r="F172" s="9">
        <v>553883880</v>
      </c>
      <c r="G172" s="8" t="s">
        <v>0</v>
      </c>
      <c r="H172" s="9" t="s">
        <v>75</v>
      </c>
      <c r="I172" s="9" t="s">
        <v>334</v>
      </c>
      <c r="J172" s="9" t="s">
        <v>333</v>
      </c>
      <c r="K172" s="9">
        <v>8531016</v>
      </c>
      <c r="L172" s="14"/>
      <c r="M172" s="12">
        <v>0.69709490740740743</v>
      </c>
      <c r="N172" s="11">
        <v>0.7</v>
      </c>
      <c r="O172" s="3" t="str">
        <f t="shared" si="14"/>
        <v>-</v>
      </c>
      <c r="P172" s="10">
        <v>0.69791666666666663</v>
      </c>
      <c r="Q172" s="2">
        <f t="shared" si="15"/>
        <v>8.2175925925920268E-4</v>
      </c>
      <c r="R172" s="1" t="str">
        <f t="shared" si="16"/>
        <v>-</v>
      </c>
      <c r="S172" s="9" t="s">
        <v>2</v>
      </c>
      <c r="T172" s="8" t="s">
        <v>0</v>
      </c>
      <c r="U172" s="8" t="s">
        <v>0</v>
      </c>
      <c r="V172" s="8" t="s">
        <v>0</v>
      </c>
      <c r="W172" s="12">
        <v>0.38541666666666669</v>
      </c>
      <c r="X172" s="7">
        <f t="shared" si="17"/>
        <v>0.6875</v>
      </c>
      <c r="Y172" s="1" t="str">
        <f t="shared" si="18"/>
        <v>Yes</v>
      </c>
      <c r="Z172" s="77">
        <f t="shared" si="19"/>
        <v>0.6883217592592592</v>
      </c>
      <c r="AA172" s="17"/>
      <c r="AB172" s="14" t="s">
        <v>6</v>
      </c>
      <c r="AC172" s="1" t="str">
        <f>IF(COUNTIFS(I$2:I172, I172, C$2:C172, "&gt;" &amp; EDATE(C172, -1), C$2:C172, "&lt;=" &amp; C172) &gt; 1, "Yes", "-")</f>
        <v>-</v>
      </c>
      <c r="AD172" s="3">
        <f>IF(AC172="Yes", COUNTIFS(I$2:I172, I172, C$2:C172, "&gt;" &amp; EDATE(C172, -1), C$2:C172, "&lt;=" &amp; C172) - 1, 0)</f>
        <v>0</v>
      </c>
      <c r="AE172" s="3" t="str" cm="1">
        <f t="array" ref="AE172">IF(AC172="Yes", IFERROR(LOOKUP(2, 1/(I$2:I171=I172), E$2:E171), "wrong"), "")</f>
        <v/>
      </c>
      <c r="AF172" s="14" t="s">
        <v>0</v>
      </c>
      <c r="AG172" s="17" t="s">
        <v>132</v>
      </c>
      <c r="AH172" s="17" t="s">
        <v>0</v>
      </c>
      <c r="AI172" s="29"/>
      <c r="AJ172" s="29"/>
      <c r="AK172" s="28"/>
      <c r="AL172" s="17"/>
      <c r="AM172" s="17"/>
      <c r="AN172" s="17"/>
      <c r="AO172" s="17"/>
      <c r="AP172" s="17"/>
      <c r="AQ172" s="17"/>
      <c r="AR172" s="4">
        <v>210132767</v>
      </c>
      <c r="AS172" s="24">
        <v>45509</v>
      </c>
      <c r="AT172" s="23">
        <v>4005515212</v>
      </c>
      <c r="AU172" s="23">
        <v>8189038</v>
      </c>
      <c r="AV172" s="22">
        <v>101390</v>
      </c>
      <c r="AW172" s="22" t="s">
        <v>332</v>
      </c>
      <c r="AX172" s="22" t="s">
        <v>142</v>
      </c>
      <c r="AY172" s="22">
        <v>2</v>
      </c>
      <c r="AZ172" s="22">
        <v>27</v>
      </c>
      <c r="BA172" s="22">
        <v>54</v>
      </c>
      <c r="BB172" s="21" t="s">
        <v>15</v>
      </c>
      <c r="BC172" s="20" t="s">
        <v>15</v>
      </c>
      <c r="BD172" s="20" t="s">
        <v>15</v>
      </c>
      <c r="BE172" s="4"/>
      <c r="BF172" s="4"/>
    </row>
    <row r="173" spans="1:58" ht="15.75" x14ac:dyDescent="0.25">
      <c r="A173" s="19"/>
      <c r="B173" s="19"/>
      <c r="C173" s="13">
        <v>45508</v>
      </c>
      <c r="D173" s="9" t="s">
        <v>5</v>
      </c>
      <c r="E173" s="9">
        <v>4005515810</v>
      </c>
      <c r="F173" s="9">
        <v>509553150</v>
      </c>
      <c r="G173" s="8" t="s">
        <v>0</v>
      </c>
      <c r="H173" s="9" t="s">
        <v>75</v>
      </c>
      <c r="I173" s="9" t="s">
        <v>331</v>
      </c>
      <c r="J173" s="9" t="s">
        <v>330</v>
      </c>
      <c r="K173" s="9">
        <v>8531016</v>
      </c>
      <c r="L173" s="14"/>
      <c r="M173" s="12">
        <v>0.90542824074074069</v>
      </c>
      <c r="N173" s="11">
        <v>0.90833333333333333</v>
      </c>
      <c r="O173" s="3" t="str">
        <f t="shared" si="14"/>
        <v>-</v>
      </c>
      <c r="P173" s="10">
        <v>0.91666666666666663</v>
      </c>
      <c r="Q173" s="2">
        <f t="shared" si="15"/>
        <v>1.1238425925925943E-2</v>
      </c>
      <c r="R173" s="1" t="str">
        <f t="shared" si="16"/>
        <v>-</v>
      </c>
      <c r="S173" s="9" t="s">
        <v>2</v>
      </c>
      <c r="T173" s="8" t="s">
        <v>0</v>
      </c>
      <c r="U173" s="8" t="s">
        <v>0</v>
      </c>
      <c r="V173" s="8" t="s">
        <v>0</v>
      </c>
      <c r="W173" s="12">
        <v>0.52604166666666663</v>
      </c>
      <c r="X173" s="7">
        <f t="shared" si="17"/>
        <v>0.609375</v>
      </c>
      <c r="Y173" s="1" t="str">
        <f t="shared" si="18"/>
        <v>Yes</v>
      </c>
      <c r="Z173" s="77">
        <f t="shared" si="19"/>
        <v>0.62061342592592594</v>
      </c>
      <c r="AA173" s="17"/>
      <c r="AB173" s="14" t="s">
        <v>6</v>
      </c>
      <c r="AC173" s="1" t="str">
        <f>IF(COUNTIFS(I$2:I173, I173, C$2:C173, "&gt;" &amp; EDATE(C173, -1), C$2:C173, "&lt;=" &amp; C173) &gt; 1, "Yes", "-")</f>
        <v>-</v>
      </c>
      <c r="AD173" s="3">
        <f>IF(AC173="Yes", COUNTIFS(I$2:I173, I173, C$2:C173, "&gt;" &amp; EDATE(C173, -1), C$2:C173, "&lt;=" &amp; C173) - 1, 0)</f>
        <v>0</v>
      </c>
      <c r="AE173" s="3" t="str" cm="1">
        <f t="array" ref="AE173">IF(AC173="Yes", IFERROR(LOOKUP(2, 1/(I$2:I172=I173), E$2:E172), "wrong"), "")</f>
        <v/>
      </c>
      <c r="AF173" s="14" t="s">
        <v>0</v>
      </c>
      <c r="AG173" s="17" t="s">
        <v>0</v>
      </c>
      <c r="AH173" s="17" t="s">
        <v>0</v>
      </c>
      <c r="AI173" s="29"/>
      <c r="AJ173" s="29"/>
      <c r="AK173" s="28"/>
      <c r="AL173" s="17"/>
      <c r="AM173" s="17"/>
      <c r="AN173" s="17"/>
      <c r="AO173" s="17"/>
      <c r="AP173" s="17"/>
      <c r="AQ173" s="17"/>
      <c r="AR173" s="4">
        <v>210132768</v>
      </c>
      <c r="AS173" s="24">
        <v>45509</v>
      </c>
      <c r="AT173" s="23">
        <v>4005515212</v>
      </c>
      <c r="AU173" s="23">
        <v>8189038</v>
      </c>
      <c r="AV173" s="22">
        <v>200369</v>
      </c>
      <c r="AW173" s="22" t="s">
        <v>269</v>
      </c>
      <c r="AX173" s="22" t="s">
        <v>142</v>
      </c>
      <c r="AY173" s="22">
        <v>1</v>
      </c>
      <c r="AZ173" s="22">
        <v>69.599999999999994</v>
      </c>
      <c r="BA173" s="22">
        <v>69.599999999999994</v>
      </c>
      <c r="BB173" s="21" t="s">
        <v>15</v>
      </c>
      <c r="BC173" s="21" t="s">
        <v>15</v>
      </c>
      <c r="BD173" s="20" t="s">
        <v>15</v>
      </c>
      <c r="BE173" s="4"/>
      <c r="BF173" s="4"/>
    </row>
    <row r="174" spans="1:58" ht="15.75" hidden="1" x14ac:dyDescent="0.25">
      <c r="A174" s="19"/>
      <c r="B174" s="19"/>
      <c r="C174" s="13">
        <v>45509</v>
      </c>
      <c r="D174" s="9" t="s">
        <v>5</v>
      </c>
      <c r="E174" s="9">
        <v>4005516599</v>
      </c>
      <c r="F174" s="9" t="s">
        <v>15</v>
      </c>
      <c r="G174" s="8" t="s">
        <v>0</v>
      </c>
      <c r="H174" s="9" t="s">
        <v>45</v>
      </c>
      <c r="I174" s="9" t="s">
        <v>78</v>
      </c>
      <c r="J174" s="9" t="s">
        <v>243</v>
      </c>
      <c r="K174" s="9">
        <v>8531016</v>
      </c>
      <c r="L174" s="14"/>
      <c r="M174" s="12">
        <v>0.27421296296296294</v>
      </c>
      <c r="N174" s="11">
        <v>0.27708333333333335</v>
      </c>
      <c r="O174" s="3" t="str">
        <f t="shared" si="14"/>
        <v>-</v>
      </c>
      <c r="P174" s="10" t="s">
        <v>0</v>
      </c>
      <c r="Q174" s="2" t="str">
        <f t="shared" si="15"/>
        <v>Invalid Calculation</v>
      </c>
      <c r="R174" s="1" t="str">
        <f t="shared" si="16"/>
        <v>Invalid Calculation</v>
      </c>
      <c r="S174" s="9" t="s">
        <v>38</v>
      </c>
      <c r="T174" s="8" t="s">
        <v>0</v>
      </c>
      <c r="U174" s="8" t="s">
        <v>0</v>
      </c>
      <c r="V174" s="8" t="s">
        <v>0</v>
      </c>
      <c r="W174" s="8" t="s">
        <v>0</v>
      </c>
      <c r="X174" s="7" t="str">
        <f t="shared" si="17"/>
        <v>Invalid Calculation</v>
      </c>
      <c r="Y174" s="1" t="str">
        <f t="shared" si="18"/>
        <v>Invalid Calculation</v>
      </c>
      <c r="Z174" s="6" t="str">
        <f t="shared" si="19"/>
        <v>Invalid Calculation</v>
      </c>
      <c r="AA174" s="17"/>
      <c r="AB174" s="14" t="s">
        <v>6</v>
      </c>
      <c r="AC174" s="1" t="str">
        <f>IF(COUNTIFS(I$2:I174, I174, C$2:C174, "&gt;" &amp; EDATE(C174, -1), C$2:C174, "&lt;=" &amp; C174) &gt; 1, "Yes", "-")</f>
        <v>Yes</v>
      </c>
      <c r="AD174" s="3">
        <f>IF(AC174="Yes", COUNTIFS(I$2:I174, I174, C$2:C174, "&gt;" &amp; EDATE(C174, -1), C$2:C174, "&lt;=" &amp; C174) - 1, 0)</f>
        <v>1</v>
      </c>
      <c r="AE174" s="3" cm="1">
        <f t="array" ref="AE174">IF(AC174="Yes", IFERROR(LOOKUP(2, 1/(I$2:I173=I174), E$2:E173), "wrong"), "")</f>
        <v>4005509535</v>
      </c>
      <c r="AF174" s="14" t="s">
        <v>0</v>
      </c>
      <c r="AG174" s="17" t="s">
        <v>0</v>
      </c>
      <c r="AH174" s="17" t="s">
        <v>0</v>
      </c>
      <c r="AI174" s="29"/>
      <c r="AJ174" s="29"/>
      <c r="AK174" s="28"/>
      <c r="AL174" s="17"/>
      <c r="AM174" s="17"/>
      <c r="AN174" s="17"/>
      <c r="AO174" s="17"/>
      <c r="AP174" s="17"/>
      <c r="AQ174" s="17"/>
      <c r="AR174" s="4">
        <v>210132769</v>
      </c>
      <c r="AS174" s="24">
        <v>45509</v>
      </c>
      <c r="AT174" s="23">
        <v>4005515212</v>
      </c>
      <c r="AU174" s="23">
        <v>8189038</v>
      </c>
      <c r="AV174" s="22">
        <v>103739</v>
      </c>
      <c r="AW174" s="22" t="s">
        <v>157</v>
      </c>
      <c r="AX174" s="22" t="s">
        <v>156</v>
      </c>
      <c r="AY174" s="22">
        <v>0.2</v>
      </c>
      <c r="AZ174" s="22">
        <v>36</v>
      </c>
      <c r="BA174" s="22">
        <v>7.2</v>
      </c>
      <c r="BB174" s="21" t="s">
        <v>141</v>
      </c>
      <c r="BC174" s="20" t="s">
        <v>15</v>
      </c>
      <c r="BD174" s="20" t="s">
        <v>15</v>
      </c>
      <c r="BE174" s="4"/>
      <c r="BF174" s="4"/>
    </row>
    <row r="175" spans="1:58" ht="15.75" x14ac:dyDescent="0.25">
      <c r="A175" s="19"/>
      <c r="B175" s="19"/>
      <c r="C175" s="13">
        <v>45509</v>
      </c>
      <c r="D175" s="9" t="s">
        <v>5</v>
      </c>
      <c r="E175" s="9">
        <v>4005516412</v>
      </c>
      <c r="F175" s="9" t="s">
        <v>15</v>
      </c>
      <c r="G175" s="8" t="s">
        <v>0</v>
      </c>
      <c r="H175" s="9" t="s">
        <v>45</v>
      </c>
      <c r="I175" s="9" t="s">
        <v>66</v>
      </c>
      <c r="J175" s="9" t="s">
        <v>109</v>
      </c>
      <c r="K175" s="9">
        <v>8531016</v>
      </c>
      <c r="L175" s="14"/>
      <c r="M175" s="12">
        <v>0.2880787037037037</v>
      </c>
      <c r="N175" s="11">
        <v>0.29097222222222224</v>
      </c>
      <c r="O175" s="3" t="str">
        <f t="shared" si="14"/>
        <v>-</v>
      </c>
      <c r="P175" s="10">
        <v>0.29166666666666669</v>
      </c>
      <c r="Q175" s="2">
        <f t="shared" si="15"/>
        <v>3.5879629629629872E-3</v>
      </c>
      <c r="R175" s="1" t="str">
        <f t="shared" si="16"/>
        <v>-</v>
      </c>
      <c r="S175" s="9" t="s">
        <v>2</v>
      </c>
      <c r="T175" s="8" t="s">
        <v>0</v>
      </c>
      <c r="U175" s="8" t="s">
        <v>0</v>
      </c>
      <c r="V175" s="8" t="s">
        <v>0</v>
      </c>
      <c r="W175" s="12">
        <v>0.33854166666666669</v>
      </c>
      <c r="X175" s="7">
        <f t="shared" si="17"/>
        <v>4.6875E-2</v>
      </c>
      <c r="Y175" s="1" t="str">
        <f t="shared" si="18"/>
        <v>-</v>
      </c>
      <c r="Z175" s="77">
        <f t="shared" si="19"/>
        <v>5.0462962962962987E-2</v>
      </c>
      <c r="AA175" s="17"/>
      <c r="AB175" s="14" t="s">
        <v>6</v>
      </c>
      <c r="AC175" s="1" t="str">
        <f>IF(COUNTIFS(I$2:I175, I175, C$2:C175, "&gt;" &amp; EDATE(C175, -1), C$2:C175, "&lt;=" &amp; C175) &gt; 1, "Yes", "-")</f>
        <v>Yes</v>
      </c>
      <c r="AD175" s="3">
        <f>IF(AC175="Yes", COUNTIFS(I$2:I175, I175, C$2:C175, "&gt;" &amp; EDATE(C175, -1), C$2:C175, "&lt;=" &amp; C175) - 1, 0)</f>
        <v>2</v>
      </c>
      <c r="AE175" s="3" cm="1">
        <f t="array" ref="AE175">IF(AC175="Yes", IFERROR(LOOKUP(2, 1/(I$2:I174=I175), E$2:E174), "wrong"), "")</f>
        <v>4005511864</v>
      </c>
      <c r="AF175" s="14" t="s">
        <v>0</v>
      </c>
      <c r="AG175" s="17" t="s">
        <v>0</v>
      </c>
      <c r="AH175" s="17" t="s">
        <v>0</v>
      </c>
      <c r="AI175" s="29"/>
      <c r="AJ175" s="29"/>
      <c r="AK175" s="28"/>
      <c r="AL175" s="17"/>
      <c r="AM175" s="17"/>
      <c r="AN175" s="17"/>
      <c r="AO175" s="17"/>
      <c r="AP175" s="17"/>
      <c r="AQ175" s="17"/>
      <c r="AR175" s="4">
        <v>210132770</v>
      </c>
      <c r="AS175" s="24">
        <v>45509</v>
      </c>
      <c r="AT175" s="23">
        <v>4005515834</v>
      </c>
      <c r="AU175" s="23">
        <v>8337026</v>
      </c>
      <c r="AV175" s="22">
        <v>200326</v>
      </c>
      <c r="AW175" s="22" t="s">
        <v>252</v>
      </c>
      <c r="AX175" s="22" t="s">
        <v>142</v>
      </c>
      <c r="AY175" s="22">
        <v>2</v>
      </c>
      <c r="AZ175" s="22">
        <v>398.04</v>
      </c>
      <c r="BA175" s="22">
        <v>796.08</v>
      </c>
      <c r="BB175" s="21" t="s">
        <v>329</v>
      </c>
      <c r="BC175" s="20" t="s">
        <v>15</v>
      </c>
      <c r="BD175" s="20" t="s">
        <v>15</v>
      </c>
      <c r="BE175" s="4"/>
      <c r="BF175" s="4"/>
    </row>
    <row r="176" spans="1:58" ht="15.75" x14ac:dyDescent="0.25">
      <c r="A176" s="19"/>
      <c r="B176" s="19"/>
      <c r="C176" s="13">
        <v>45509</v>
      </c>
      <c r="D176" s="9" t="s">
        <v>5</v>
      </c>
      <c r="E176" s="9">
        <v>4005516252</v>
      </c>
      <c r="F176" s="9">
        <v>599999434</v>
      </c>
      <c r="G176" s="8" t="s">
        <v>0</v>
      </c>
      <c r="H176" s="9" t="s">
        <v>4</v>
      </c>
      <c r="I176" s="9" t="s">
        <v>37</v>
      </c>
      <c r="J176" s="9" t="s">
        <v>328</v>
      </c>
      <c r="K176" s="9" t="s">
        <v>32</v>
      </c>
      <c r="L176" s="14"/>
      <c r="M176" s="12">
        <v>0.29841435185185183</v>
      </c>
      <c r="N176" s="11">
        <v>0.30208333333333331</v>
      </c>
      <c r="O176" s="3" t="str">
        <f t="shared" si="14"/>
        <v>-</v>
      </c>
      <c r="P176" s="10">
        <v>0.31944444444444442</v>
      </c>
      <c r="Q176" s="2">
        <f t="shared" si="15"/>
        <v>2.1030092592592586E-2</v>
      </c>
      <c r="R176" s="1" t="str">
        <f t="shared" si="16"/>
        <v>-</v>
      </c>
      <c r="S176" s="9" t="s">
        <v>2</v>
      </c>
      <c r="T176" s="8" t="s">
        <v>0</v>
      </c>
      <c r="U176" s="8" t="s">
        <v>0</v>
      </c>
      <c r="V176" s="8" t="s">
        <v>0</v>
      </c>
      <c r="W176" s="12">
        <v>0.3611111111111111</v>
      </c>
      <c r="X176" s="7">
        <f t="shared" si="17"/>
        <v>4.1666666666666685E-2</v>
      </c>
      <c r="Y176" s="1" t="str">
        <f t="shared" si="18"/>
        <v>-</v>
      </c>
      <c r="Z176" s="77">
        <f t="shared" si="19"/>
        <v>6.2696759259259272E-2</v>
      </c>
      <c r="AA176" s="17"/>
      <c r="AB176" s="14" t="s">
        <v>6</v>
      </c>
      <c r="AC176" s="1" t="str">
        <f>IF(COUNTIFS(I$2:I176, I176, C$2:C176, "&gt;" &amp; EDATE(C176, -1), C$2:C176, "&lt;=" &amp; C176) &gt; 1, "Yes", "-")</f>
        <v>Yes</v>
      </c>
      <c r="AD176" s="3">
        <f>IF(AC176="Yes", COUNTIFS(I$2:I176, I176, C$2:C176, "&gt;" &amp; EDATE(C176, -1), C$2:C176, "&lt;=" &amp; C176) - 1, 0)</f>
        <v>3</v>
      </c>
      <c r="AE176" s="3" cm="1">
        <f t="array" ref="AE176">IF(AC176="Yes", IFERROR(LOOKUP(2, 1/(I$2:I175=I176), E$2:E175), "wrong"), "")</f>
        <v>4005514580</v>
      </c>
      <c r="AF176" s="14" t="s">
        <v>208</v>
      </c>
      <c r="AG176" s="17" t="s">
        <v>158</v>
      </c>
      <c r="AH176" s="17" t="s">
        <v>158</v>
      </c>
      <c r="AI176" s="29"/>
      <c r="AJ176" s="29"/>
      <c r="AK176" s="28"/>
      <c r="AL176" s="17"/>
      <c r="AM176" s="17"/>
      <c r="AN176" s="17"/>
      <c r="AO176" s="17"/>
      <c r="AP176" s="17"/>
      <c r="AQ176" s="17"/>
      <c r="AR176" s="4">
        <v>210132771</v>
      </c>
      <c r="AS176" s="24">
        <v>45509</v>
      </c>
      <c r="AT176" s="23">
        <v>4005515834</v>
      </c>
      <c r="AU176" s="23">
        <v>8337026</v>
      </c>
      <c r="AV176" s="22" t="s">
        <v>152</v>
      </c>
      <c r="AW176" s="22" t="s">
        <v>251</v>
      </c>
      <c r="AX176" s="22" t="s">
        <v>142</v>
      </c>
      <c r="AY176" s="22">
        <v>2</v>
      </c>
      <c r="AZ176" s="22">
        <v>10</v>
      </c>
      <c r="BA176" s="22">
        <v>20</v>
      </c>
      <c r="BB176" s="21" t="s">
        <v>15</v>
      </c>
      <c r="BC176" s="20" t="s">
        <v>15</v>
      </c>
      <c r="BD176" s="20" t="s">
        <v>15</v>
      </c>
      <c r="BE176" s="4"/>
      <c r="BF176" s="4"/>
    </row>
    <row r="177" spans="1:58" ht="15.75" hidden="1" x14ac:dyDescent="0.25">
      <c r="A177" s="19"/>
      <c r="B177" s="19"/>
      <c r="C177" s="13">
        <v>45509</v>
      </c>
      <c r="D177" s="9" t="s">
        <v>5</v>
      </c>
      <c r="E177" s="9">
        <v>4005516769</v>
      </c>
      <c r="F177" s="9" t="s">
        <v>15</v>
      </c>
      <c r="G177" s="8" t="s">
        <v>0</v>
      </c>
      <c r="H177" s="9" t="s">
        <v>45</v>
      </c>
      <c r="I177" s="9" t="s">
        <v>218</v>
      </c>
      <c r="J177" s="9" t="s">
        <v>327</v>
      </c>
      <c r="K177" s="9">
        <v>8531016</v>
      </c>
      <c r="L177" s="14"/>
      <c r="M177" s="12">
        <v>0.30318287037037039</v>
      </c>
      <c r="N177" s="11">
        <v>0.30625000000000002</v>
      </c>
      <c r="O177" s="3" t="str">
        <f t="shared" si="14"/>
        <v>-</v>
      </c>
      <c r="P177" s="10" t="s">
        <v>0</v>
      </c>
      <c r="Q177" s="2" t="str">
        <f t="shared" si="15"/>
        <v>Invalid Calculation</v>
      </c>
      <c r="R177" s="1" t="str">
        <f t="shared" si="16"/>
        <v>Invalid Calculation</v>
      </c>
      <c r="S177" s="9" t="s">
        <v>38</v>
      </c>
      <c r="T177" s="8" t="s">
        <v>0</v>
      </c>
      <c r="U177" s="8" t="s">
        <v>0</v>
      </c>
      <c r="V177" s="8" t="s">
        <v>0</v>
      </c>
      <c r="W177" s="8" t="s">
        <v>0</v>
      </c>
      <c r="X177" s="7" t="str">
        <f t="shared" si="17"/>
        <v>Invalid Calculation</v>
      </c>
      <c r="Y177" s="1" t="str">
        <f t="shared" si="18"/>
        <v>Invalid Calculation</v>
      </c>
      <c r="Z177" s="6" t="str">
        <f t="shared" si="19"/>
        <v>Invalid Calculation</v>
      </c>
      <c r="AA177" s="17"/>
      <c r="AB177" s="14" t="s">
        <v>6</v>
      </c>
      <c r="AC177" s="1" t="str">
        <f>IF(COUNTIFS(I$2:I177, I177, C$2:C177, "&gt;" &amp; EDATE(C177, -1), C$2:C177, "&lt;=" &amp; C177) &gt; 1, "Yes", "-")</f>
        <v>-</v>
      </c>
      <c r="AD177" s="3">
        <f>IF(AC177="Yes", COUNTIFS(I$2:I177, I177, C$2:C177, "&gt;" &amp; EDATE(C177, -1), C$2:C177, "&lt;=" &amp; C177) - 1, 0)</f>
        <v>0</v>
      </c>
      <c r="AE177" s="3" t="str" cm="1">
        <f t="array" ref="AE177">IF(AC177="Yes", IFERROR(LOOKUP(2, 1/(I$2:I176=I177), E$2:E176), "wrong"), "")</f>
        <v/>
      </c>
      <c r="AF177" s="14" t="s">
        <v>0</v>
      </c>
      <c r="AG177" s="17" t="s">
        <v>0</v>
      </c>
      <c r="AH177" s="17" t="s">
        <v>0</v>
      </c>
      <c r="AI177" s="29"/>
      <c r="AJ177" s="29"/>
      <c r="AK177" s="28"/>
      <c r="AL177" s="17"/>
      <c r="AM177" s="17"/>
      <c r="AN177" s="17"/>
      <c r="AO177" s="17"/>
      <c r="AP177" s="17"/>
      <c r="AQ177" s="17"/>
      <c r="AR177" s="4">
        <v>210132772</v>
      </c>
      <c r="AS177" s="24">
        <v>45509</v>
      </c>
      <c r="AT177" s="23">
        <v>4005515834</v>
      </c>
      <c r="AU177" s="23">
        <v>8337026</v>
      </c>
      <c r="AV177" s="22">
        <v>103739</v>
      </c>
      <c r="AW177" s="22" t="s">
        <v>157</v>
      </c>
      <c r="AX177" s="22" t="s">
        <v>156</v>
      </c>
      <c r="AY177" s="22">
        <v>0.5</v>
      </c>
      <c r="AZ177" s="22">
        <v>36</v>
      </c>
      <c r="BA177" s="22">
        <v>18</v>
      </c>
      <c r="BB177" s="21" t="s">
        <v>141</v>
      </c>
      <c r="BC177" s="20" t="s">
        <v>15</v>
      </c>
      <c r="BD177" s="20" t="s">
        <v>15</v>
      </c>
      <c r="BE177" s="4"/>
      <c r="BF177" s="4"/>
    </row>
    <row r="178" spans="1:58" ht="15.75" hidden="1" x14ac:dyDescent="0.25">
      <c r="A178" s="19"/>
      <c r="B178" s="19"/>
      <c r="C178" s="13">
        <v>45509</v>
      </c>
      <c r="D178" s="9" t="s">
        <v>5</v>
      </c>
      <c r="E178" s="9">
        <v>4005516915</v>
      </c>
      <c r="F178" s="9" t="s">
        <v>15</v>
      </c>
      <c r="G178" s="8" t="s">
        <v>0</v>
      </c>
      <c r="H178" s="9" t="s">
        <v>45</v>
      </c>
      <c r="I178" s="9" t="s">
        <v>57</v>
      </c>
      <c r="J178" s="9" t="s">
        <v>326</v>
      </c>
      <c r="K178" s="9" t="s">
        <v>131</v>
      </c>
      <c r="L178" s="14"/>
      <c r="M178" s="12">
        <v>0.31833333333333336</v>
      </c>
      <c r="N178" s="11">
        <v>0.3215277777777778</v>
      </c>
      <c r="O178" s="3" t="str">
        <f t="shared" si="14"/>
        <v>-</v>
      </c>
      <c r="P178" s="10" t="s">
        <v>0</v>
      </c>
      <c r="Q178" s="2" t="str">
        <f t="shared" si="15"/>
        <v>Invalid Calculation</v>
      </c>
      <c r="R178" s="1" t="str">
        <f t="shared" si="16"/>
        <v>Invalid Calculation</v>
      </c>
      <c r="S178" s="9" t="s">
        <v>115</v>
      </c>
      <c r="T178" s="9" t="s">
        <v>122</v>
      </c>
      <c r="U178" s="13">
        <v>45510</v>
      </c>
      <c r="V178" s="11">
        <v>0.66666666666666663</v>
      </c>
      <c r="W178" s="11">
        <v>0.76388888888888884</v>
      </c>
      <c r="X178" s="7" t="str">
        <f t="shared" si="17"/>
        <v>Invalid Calculation</v>
      </c>
      <c r="Y178" s="1" t="str">
        <f t="shared" si="18"/>
        <v>Invalid Calculation</v>
      </c>
      <c r="Z178" s="6">
        <f t="shared" si="19"/>
        <v>0.44555555555555548</v>
      </c>
      <c r="AA178" s="17"/>
      <c r="AB178" s="14" t="s">
        <v>6</v>
      </c>
      <c r="AC178" s="1" t="str">
        <f>IF(COUNTIFS(I$2:I178, I178, C$2:C178, "&gt;" &amp; EDATE(C178, -1), C$2:C178, "&lt;=" &amp; C178) &gt; 1, "Yes", "-")</f>
        <v>Yes</v>
      </c>
      <c r="AD178" s="3">
        <f>IF(AC178="Yes", COUNTIFS(I$2:I178, I178, C$2:C178, "&gt;" &amp; EDATE(C178, -1), C$2:C178, "&lt;=" &amp; C178) - 1, 0)</f>
        <v>2</v>
      </c>
      <c r="AE178" s="3" cm="1">
        <f t="array" ref="AE178">IF(AC178="Yes", IFERROR(LOOKUP(2, 1/(I$2:I177=I178), E$2:E177), "wrong"), "")</f>
        <v>4005515099</v>
      </c>
      <c r="AF178" s="14" t="s">
        <v>0</v>
      </c>
      <c r="AG178" s="17" t="s">
        <v>0</v>
      </c>
      <c r="AH178" s="17" t="s">
        <v>0</v>
      </c>
      <c r="AI178" s="29"/>
      <c r="AJ178" s="29"/>
      <c r="AK178" s="28"/>
      <c r="AL178" s="17"/>
      <c r="AM178" s="17"/>
      <c r="AN178" s="17"/>
      <c r="AO178" s="17"/>
      <c r="AP178" s="17"/>
      <c r="AQ178" s="17"/>
      <c r="AR178" s="4">
        <v>210132773</v>
      </c>
      <c r="AS178" s="24">
        <v>45509</v>
      </c>
      <c r="AT178" s="23">
        <v>4005517950</v>
      </c>
      <c r="AU178" s="23">
        <v>8337026</v>
      </c>
      <c r="AV178" s="22">
        <v>107961</v>
      </c>
      <c r="AW178" s="22" t="s">
        <v>325</v>
      </c>
      <c r="AX178" s="22" t="s">
        <v>142</v>
      </c>
      <c r="AY178" s="22">
        <v>1</v>
      </c>
      <c r="AZ178" s="22">
        <v>265</v>
      </c>
      <c r="BA178" s="22">
        <v>265</v>
      </c>
      <c r="BB178" s="21" t="s">
        <v>15</v>
      </c>
      <c r="BC178" s="20" t="s">
        <v>15</v>
      </c>
      <c r="BD178" s="20" t="s">
        <v>15</v>
      </c>
      <c r="BE178" s="4"/>
      <c r="BF178" s="4"/>
    </row>
    <row r="179" spans="1:58" ht="15.75" hidden="1" x14ac:dyDescent="0.25">
      <c r="A179" s="19"/>
      <c r="B179" s="19"/>
      <c r="C179" s="13">
        <v>45509</v>
      </c>
      <c r="D179" s="9" t="s">
        <v>5</v>
      </c>
      <c r="E179" s="9">
        <v>4005516830</v>
      </c>
      <c r="F179" s="9">
        <v>599999434</v>
      </c>
      <c r="G179" s="8" t="s">
        <v>0</v>
      </c>
      <c r="H179" s="9" t="s">
        <v>4</v>
      </c>
      <c r="I179" s="9" t="s">
        <v>37</v>
      </c>
      <c r="J179" s="9" t="s">
        <v>324</v>
      </c>
      <c r="K179" s="9">
        <v>8307292</v>
      </c>
      <c r="L179" s="14"/>
      <c r="M179" s="12">
        <v>0.32344907407407408</v>
      </c>
      <c r="N179" s="11">
        <v>0.32708333333333334</v>
      </c>
      <c r="O179" s="3" t="str">
        <f t="shared" si="14"/>
        <v>-</v>
      </c>
      <c r="P179" s="10" t="s">
        <v>0</v>
      </c>
      <c r="Q179" s="2" t="str">
        <f t="shared" si="15"/>
        <v>Invalid Calculation</v>
      </c>
      <c r="R179" s="1" t="str">
        <f t="shared" si="16"/>
        <v>Invalid Calculation</v>
      </c>
      <c r="S179" s="9" t="s">
        <v>38</v>
      </c>
      <c r="T179" s="8" t="s">
        <v>0</v>
      </c>
      <c r="U179" s="8" t="s">
        <v>0</v>
      </c>
      <c r="V179" s="8" t="s">
        <v>0</v>
      </c>
      <c r="W179" s="8" t="s">
        <v>0</v>
      </c>
      <c r="X179" s="7" t="str">
        <f t="shared" si="17"/>
        <v>Invalid Calculation</v>
      </c>
      <c r="Y179" s="1" t="str">
        <f t="shared" si="18"/>
        <v>Invalid Calculation</v>
      </c>
      <c r="Z179" s="6" t="str">
        <f t="shared" si="19"/>
        <v>Invalid Calculation</v>
      </c>
      <c r="AA179" s="17"/>
      <c r="AB179" s="14" t="s">
        <v>6</v>
      </c>
      <c r="AC179" s="1" t="str">
        <f>IF(COUNTIFS(I$2:I179, I179, C$2:C179, "&gt;" &amp; EDATE(C179, -1), C$2:C179, "&lt;=" &amp; C179) &gt; 1, "Yes", "-")</f>
        <v>Yes</v>
      </c>
      <c r="AD179" s="3">
        <f>IF(AC179="Yes", COUNTIFS(I$2:I179, I179, C$2:C179, "&gt;" &amp; EDATE(C179, -1), C$2:C179, "&lt;=" &amp; C179) - 1, 0)</f>
        <v>4</v>
      </c>
      <c r="AE179" s="3" cm="1">
        <f t="array" ref="AE179">IF(AC179="Yes", IFERROR(LOOKUP(2, 1/(I$2:I178=I179), E$2:E178), "wrong"), "")</f>
        <v>4005516252</v>
      </c>
      <c r="AF179" s="14" t="s">
        <v>0</v>
      </c>
      <c r="AG179" s="17" t="s">
        <v>0</v>
      </c>
      <c r="AH179" s="17" t="s">
        <v>0</v>
      </c>
      <c r="AI179" s="29"/>
      <c r="AJ179" s="29"/>
      <c r="AK179" s="28"/>
      <c r="AL179" s="17"/>
      <c r="AM179" s="17"/>
      <c r="AN179" s="17"/>
      <c r="AO179" s="17"/>
      <c r="AP179" s="17"/>
      <c r="AQ179" s="17"/>
      <c r="AR179" s="4">
        <v>210132774</v>
      </c>
      <c r="AS179" s="24">
        <v>45509</v>
      </c>
      <c r="AT179" s="23">
        <v>4005517950</v>
      </c>
      <c r="AU179" s="23">
        <v>8337026</v>
      </c>
      <c r="AV179" s="22">
        <v>200527</v>
      </c>
      <c r="AW179" s="22" t="s">
        <v>323</v>
      </c>
      <c r="AX179" s="22" t="s">
        <v>142</v>
      </c>
      <c r="AY179" s="22">
        <v>1</v>
      </c>
      <c r="AZ179" s="22">
        <v>223.8</v>
      </c>
      <c r="BA179" s="22">
        <v>223.8</v>
      </c>
      <c r="BB179" s="21" t="s">
        <v>15</v>
      </c>
      <c r="BC179" s="20" t="s">
        <v>15</v>
      </c>
      <c r="BD179" s="20" t="s">
        <v>15</v>
      </c>
      <c r="BE179" s="4"/>
      <c r="BF179" s="4"/>
    </row>
    <row r="180" spans="1:58" ht="15.75" x14ac:dyDescent="0.25">
      <c r="A180" s="19"/>
      <c r="B180" s="19"/>
      <c r="C180" s="13">
        <v>45509</v>
      </c>
      <c r="D180" s="9" t="s">
        <v>5</v>
      </c>
      <c r="E180" s="9">
        <v>4005516851</v>
      </c>
      <c r="F180" s="9">
        <v>503737445</v>
      </c>
      <c r="G180" s="8" t="s">
        <v>0</v>
      </c>
      <c r="H180" s="9" t="s">
        <v>4</v>
      </c>
      <c r="I180" s="9" t="s">
        <v>114</v>
      </c>
      <c r="J180" s="9" t="s">
        <v>322</v>
      </c>
      <c r="K180" s="9" t="s">
        <v>90</v>
      </c>
      <c r="L180" s="14"/>
      <c r="M180" s="12">
        <v>0.3253125</v>
      </c>
      <c r="N180" s="11">
        <v>0.32847222222222222</v>
      </c>
      <c r="O180" s="3" t="str">
        <f t="shared" si="14"/>
        <v>-</v>
      </c>
      <c r="P180" s="10">
        <v>0.33333333333333331</v>
      </c>
      <c r="Q180" s="2">
        <f t="shared" si="15"/>
        <v>8.0208333333333104E-3</v>
      </c>
      <c r="R180" s="1" t="str">
        <f t="shared" si="16"/>
        <v>-</v>
      </c>
      <c r="S180" s="9" t="s">
        <v>2</v>
      </c>
      <c r="T180" s="8" t="s">
        <v>0</v>
      </c>
      <c r="U180" s="8" t="s">
        <v>0</v>
      </c>
      <c r="V180" s="8" t="s">
        <v>0</v>
      </c>
      <c r="W180" s="12">
        <v>0.375</v>
      </c>
      <c r="X180" s="7">
        <f t="shared" si="17"/>
        <v>4.1666666666666685E-2</v>
      </c>
      <c r="Y180" s="1" t="str">
        <f t="shared" si="18"/>
        <v>-</v>
      </c>
      <c r="Z180" s="77">
        <f t="shared" si="19"/>
        <v>4.9687499999999996E-2</v>
      </c>
      <c r="AA180" s="14"/>
      <c r="AB180" s="14" t="s">
        <v>6</v>
      </c>
      <c r="AC180" s="1" t="str">
        <f>IF(COUNTIFS(I$2:I180, I180, C$2:C180, "&gt;" &amp; EDATE(C180, -1), C$2:C180, "&lt;=" &amp; C180) &gt; 1, "Yes", "-")</f>
        <v>Yes</v>
      </c>
      <c r="AD180" s="3">
        <f>IF(AC180="Yes", COUNTIFS(I$2:I180, I180, C$2:C180, "&gt;" &amp; EDATE(C180, -1), C$2:C180, "&lt;=" &amp; C180) - 1, 0)</f>
        <v>1</v>
      </c>
      <c r="AE180" s="3" cm="1">
        <f t="array" ref="AE180">IF(AC180="Yes", IFERROR(LOOKUP(2, 1/(I$2:I179=I180), E$2:E179), "wrong"), "")</f>
        <v>4005511865</v>
      </c>
      <c r="AF180" s="17">
        <v>3388215</v>
      </c>
      <c r="AG180" s="17" t="s">
        <v>121</v>
      </c>
      <c r="AH180" s="17" t="s">
        <v>120</v>
      </c>
      <c r="AI180" s="29"/>
      <c r="AJ180" s="29"/>
      <c r="AK180" s="28"/>
      <c r="AL180" s="17"/>
      <c r="AM180" s="17"/>
      <c r="AN180" s="17"/>
      <c r="AO180" s="17"/>
      <c r="AP180" s="17"/>
      <c r="AQ180" s="17"/>
      <c r="AR180" s="4">
        <v>210132775</v>
      </c>
      <c r="AS180" s="24">
        <v>45509</v>
      </c>
      <c r="AT180" s="23">
        <v>4005517950</v>
      </c>
      <c r="AU180" s="23">
        <v>8337026</v>
      </c>
      <c r="AV180" s="22">
        <v>107962</v>
      </c>
      <c r="AW180" s="22" t="s">
        <v>234</v>
      </c>
      <c r="AX180" s="22" t="s">
        <v>142</v>
      </c>
      <c r="AY180" s="22">
        <v>20</v>
      </c>
      <c r="AZ180" s="22">
        <v>10</v>
      </c>
      <c r="BA180" s="22">
        <v>200</v>
      </c>
      <c r="BB180" s="21" t="s">
        <v>15</v>
      </c>
      <c r="BC180" s="20" t="s">
        <v>15</v>
      </c>
      <c r="BD180" s="20" t="s">
        <v>15</v>
      </c>
      <c r="BE180" s="4"/>
      <c r="BF180" s="4"/>
    </row>
    <row r="181" spans="1:58" ht="15.75" x14ac:dyDescent="0.25">
      <c r="A181" s="19"/>
      <c r="B181" s="19"/>
      <c r="C181" s="13">
        <v>45509</v>
      </c>
      <c r="D181" s="9" t="s">
        <v>5</v>
      </c>
      <c r="E181" s="9">
        <v>4005516866</v>
      </c>
      <c r="F181" s="9">
        <v>506800560</v>
      </c>
      <c r="G181" s="8" t="s">
        <v>0</v>
      </c>
      <c r="H181" s="9" t="s">
        <v>4</v>
      </c>
      <c r="I181" s="9" t="s">
        <v>188</v>
      </c>
      <c r="J181" s="9" t="s">
        <v>321</v>
      </c>
      <c r="K181" s="9" t="s">
        <v>90</v>
      </c>
      <c r="L181" s="14"/>
      <c r="M181" s="12">
        <v>0.33131944444444444</v>
      </c>
      <c r="N181" s="11">
        <v>0.3347222222222222</v>
      </c>
      <c r="O181" s="3" t="str">
        <f t="shared" si="14"/>
        <v>-</v>
      </c>
      <c r="P181" s="10">
        <v>0.34375</v>
      </c>
      <c r="Q181" s="2">
        <f t="shared" si="15"/>
        <v>1.2430555555555556E-2</v>
      </c>
      <c r="R181" s="1" t="str">
        <f t="shared" si="16"/>
        <v>-</v>
      </c>
      <c r="S181" s="9" t="s">
        <v>2</v>
      </c>
      <c r="T181" s="8" t="s">
        <v>0</v>
      </c>
      <c r="U181" s="8" t="s">
        <v>0</v>
      </c>
      <c r="V181" s="8" t="s">
        <v>0</v>
      </c>
      <c r="W181" s="12">
        <v>0.38541666666666669</v>
      </c>
      <c r="X181" s="7">
        <f t="shared" si="17"/>
        <v>4.1666666666666685E-2</v>
      </c>
      <c r="Y181" s="1" t="str">
        <f t="shared" si="18"/>
        <v>-</v>
      </c>
      <c r="Z181" s="77">
        <f t="shared" si="19"/>
        <v>5.4097222222222241E-2</v>
      </c>
      <c r="AA181" s="17"/>
      <c r="AB181" s="14" t="s">
        <v>6</v>
      </c>
      <c r="AC181" s="1" t="str">
        <f>IF(COUNTIFS(I$2:I181, I181, C$2:C181, "&gt;" &amp; EDATE(C181, -1), C$2:C181, "&lt;=" &amp; C181) &gt; 1, "Yes", "-")</f>
        <v>Yes</v>
      </c>
      <c r="AD181" s="3">
        <f>IF(AC181="Yes", COUNTIFS(I$2:I181, I181, C$2:C181, "&gt;" &amp; EDATE(C181, -1), C$2:C181, "&lt;=" &amp; C181) - 1, 0)</f>
        <v>3</v>
      </c>
      <c r="AE181" s="3" cm="1">
        <f t="array" ref="AE181">IF(AC181="Yes", IFERROR(LOOKUP(2, 1/(I$2:I180=I181), E$2:E180), "wrong"), "")</f>
        <v>4005514650</v>
      </c>
      <c r="AF181" s="14" t="s">
        <v>116</v>
      </c>
      <c r="AG181" s="17" t="s">
        <v>320</v>
      </c>
      <c r="AH181" s="17" t="s">
        <v>319</v>
      </c>
      <c r="AI181" s="29"/>
      <c r="AJ181" s="29"/>
      <c r="AK181" s="28"/>
      <c r="AL181" s="17"/>
      <c r="AM181" s="17"/>
      <c r="AN181" s="17"/>
      <c r="AO181" s="17"/>
      <c r="AP181" s="17"/>
      <c r="AQ181" s="17"/>
      <c r="AR181" s="4">
        <v>210132776</v>
      </c>
      <c r="AS181" s="24">
        <v>45509</v>
      </c>
      <c r="AT181" s="23">
        <v>4005517950</v>
      </c>
      <c r="AU181" s="23">
        <v>8337026</v>
      </c>
      <c r="AV181" s="22">
        <v>100004</v>
      </c>
      <c r="AW181" s="22" t="s">
        <v>191</v>
      </c>
      <c r="AX181" s="22" t="s">
        <v>142</v>
      </c>
      <c r="AY181" s="22">
        <v>1</v>
      </c>
      <c r="AZ181" s="22">
        <v>1.5</v>
      </c>
      <c r="BA181" s="22">
        <v>1.5</v>
      </c>
      <c r="BB181" s="21" t="s">
        <v>15</v>
      </c>
      <c r="BC181" s="20" t="s">
        <v>15</v>
      </c>
      <c r="BD181" s="20" t="s">
        <v>15</v>
      </c>
      <c r="BE181" s="4"/>
      <c r="BF181" s="4"/>
    </row>
    <row r="182" spans="1:58" ht="15.75" x14ac:dyDescent="0.25">
      <c r="A182" s="19"/>
      <c r="B182" s="19"/>
      <c r="C182" s="13">
        <v>45509</v>
      </c>
      <c r="D182" s="9" t="s">
        <v>5</v>
      </c>
      <c r="E182" s="9">
        <v>4005517071</v>
      </c>
      <c r="F182" s="9" t="s">
        <v>15</v>
      </c>
      <c r="G182" s="8" t="s">
        <v>0</v>
      </c>
      <c r="H182" s="9" t="s">
        <v>45</v>
      </c>
      <c r="I182" s="9" t="s">
        <v>197</v>
      </c>
      <c r="J182" s="9" t="s">
        <v>318</v>
      </c>
      <c r="K182" s="9" t="s">
        <v>12</v>
      </c>
      <c r="L182" s="14"/>
      <c r="M182" s="12">
        <v>0.3366898148148148</v>
      </c>
      <c r="N182" s="11">
        <v>0.33958333333333335</v>
      </c>
      <c r="O182" s="3" t="str">
        <f t="shared" si="14"/>
        <v>-</v>
      </c>
      <c r="P182" s="10">
        <v>0.35416666666666669</v>
      </c>
      <c r="Q182" s="2">
        <f t="shared" si="15"/>
        <v>1.7476851851851882E-2</v>
      </c>
      <c r="R182" s="1" t="str">
        <f t="shared" si="16"/>
        <v>-</v>
      </c>
      <c r="S182" s="9" t="s">
        <v>2</v>
      </c>
      <c r="T182" s="8" t="s">
        <v>0</v>
      </c>
      <c r="U182" s="8" t="s">
        <v>0</v>
      </c>
      <c r="V182" s="8" t="s">
        <v>0</v>
      </c>
      <c r="W182" s="12">
        <v>0.39861111111111114</v>
      </c>
      <c r="X182" s="7">
        <f t="shared" si="17"/>
        <v>4.4444444444444453E-2</v>
      </c>
      <c r="Y182" s="1" t="str">
        <f t="shared" si="18"/>
        <v>-</v>
      </c>
      <c r="Z182" s="77">
        <f t="shared" si="19"/>
        <v>6.1921296296296335E-2</v>
      </c>
      <c r="AA182" s="17"/>
      <c r="AB182" s="14" t="s">
        <v>6</v>
      </c>
      <c r="AC182" s="1" t="str">
        <f>IF(COUNTIFS(I$2:I182, I182, C$2:C182, "&gt;" &amp; EDATE(C182, -1), C$2:C182, "&lt;=" &amp; C182) &gt; 1, "Yes", "-")</f>
        <v>-</v>
      </c>
      <c r="AD182" s="3">
        <f>IF(AC182="Yes", COUNTIFS(I$2:I182, I182, C$2:C182, "&gt;" &amp; EDATE(C182, -1), C$2:C182, "&lt;=" &amp; C182) - 1, 0)</f>
        <v>0</v>
      </c>
      <c r="AE182" s="3" t="str" cm="1">
        <f t="array" ref="AE182">IF(AC182="Yes", IFERROR(LOOKUP(2, 1/(I$2:I181=I182), E$2:E181), "wrong"), "")</f>
        <v/>
      </c>
      <c r="AF182" s="14" t="s">
        <v>0</v>
      </c>
      <c r="AG182" s="17" t="s">
        <v>0</v>
      </c>
      <c r="AH182" s="17" t="s">
        <v>0</v>
      </c>
      <c r="AI182" s="29"/>
      <c r="AJ182" s="29"/>
      <c r="AK182" s="28"/>
      <c r="AL182" s="17"/>
      <c r="AM182" s="17"/>
      <c r="AN182" s="17"/>
      <c r="AO182" s="17"/>
      <c r="AP182" s="17"/>
      <c r="AQ182" s="17"/>
      <c r="AR182" s="4">
        <v>210132777</v>
      </c>
      <c r="AS182" s="24">
        <v>45509</v>
      </c>
      <c r="AT182" s="23">
        <v>4005517950</v>
      </c>
      <c r="AU182" s="23">
        <v>8337026</v>
      </c>
      <c r="AV182" s="22">
        <v>100206</v>
      </c>
      <c r="AW182" s="22" t="s">
        <v>195</v>
      </c>
      <c r="AX182" s="22" t="s">
        <v>142</v>
      </c>
      <c r="AY182" s="22">
        <v>1</v>
      </c>
      <c r="AZ182" s="22">
        <v>1.5</v>
      </c>
      <c r="BA182" s="22">
        <v>1.5</v>
      </c>
      <c r="BB182" s="21" t="s">
        <v>15</v>
      </c>
      <c r="BC182" s="20" t="s">
        <v>15</v>
      </c>
      <c r="BD182" s="20" t="s">
        <v>15</v>
      </c>
      <c r="BE182" s="4"/>
      <c r="BF182" s="4"/>
    </row>
    <row r="183" spans="1:58" ht="15.75" x14ac:dyDescent="0.25">
      <c r="A183" s="19"/>
      <c r="B183" s="19"/>
      <c r="C183" s="13">
        <v>45509</v>
      </c>
      <c r="D183" s="9" t="s">
        <v>5</v>
      </c>
      <c r="E183" s="9">
        <v>4005517167</v>
      </c>
      <c r="F183" s="9" t="s">
        <v>15</v>
      </c>
      <c r="G183" s="8" t="s">
        <v>0</v>
      </c>
      <c r="H183" s="9" t="s">
        <v>45</v>
      </c>
      <c r="I183" s="9" t="s">
        <v>51</v>
      </c>
      <c r="J183" s="9" t="s">
        <v>317</v>
      </c>
      <c r="K183" s="9" t="s">
        <v>103</v>
      </c>
      <c r="L183" s="14"/>
      <c r="M183" s="12">
        <v>0.35128472222222223</v>
      </c>
      <c r="N183" s="11">
        <v>0.35416666666666669</v>
      </c>
      <c r="O183" s="3" t="str">
        <f t="shared" si="14"/>
        <v>-</v>
      </c>
      <c r="P183" s="10">
        <v>0.375</v>
      </c>
      <c r="Q183" s="2">
        <f t="shared" si="15"/>
        <v>2.3715277777777766E-2</v>
      </c>
      <c r="R183" s="1" t="str">
        <f t="shared" si="16"/>
        <v>-</v>
      </c>
      <c r="S183" s="9" t="s">
        <v>2</v>
      </c>
      <c r="T183" s="8" t="s">
        <v>0</v>
      </c>
      <c r="U183" s="8" t="s">
        <v>0</v>
      </c>
      <c r="V183" s="8" t="s">
        <v>0</v>
      </c>
      <c r="W183" s="12">
        <v>0.41319444444444442</v>
      </c>
      <c r="X183" s="7">
        <f t="shared" si="17"/>
        <v>3.819444444444442E-2</v>
      </c>
      <c r="Y183" s="1" t="str">
        <f t="shared" si="18"/>
        <v>-</v>
      </c>
      <c r="Z183" s="77">
        <f t="shared" si="19"/>
        <v>6.1909722222222185E-2</v>
      </c>
      <c r="AA183" s="17"/>
      <c r="AB183" s="14" t="s">
        <v>6</v>
      </c>
      <c r="AC183" s="1" t="str">
        <f>IF(COUNTIFS(I$2:I183, I183, C$2:C183, "&gt;" &amp; EDATE(C183, -1), C$2:C183, "&lt;=" &amp; C183) &gt; 1, "Yes", "-")</f>
        <v>Yes</v>
      </c>
      <c r="AD183" s="3">
        <f>IF(AC183="Yes", COUNTIFS(I$2:I183, I183, C$2:C183, "&gt;" &amp; EDATE(C183, -1), C$2:C183, "&lt;=" &amp; C183) - 1, 0)</f>
        <v>2</v>
      </c>
      <c r="AE183" s="3" cm="1">
        <f t="array" ref="AE183">IF(AC183="Yes", IFERROR(LOOKUP(2, 1/(I$2:I182=I183), E$2:E182), "wrong"), "")</f>
        <v>4005510798</v>
      </c>
      <c r="AF183" s="17" t="s">
        <v>0</v>
      </c>
      <c r="AG183" s="17" t="s">
        <v>0</v>
      </c>
      <c r="AH183" s="14" t="s">
        <v>0</v>
      </c>
      <c r="AI183" s="29"/>
      <c r="AJ183" s="29"/>
      <c r="AK183" s="28"/>
      <c r="AL183" s="17"/>
      <c r="AM183" s="17"/>
      <c r="AN183" s="17"/>
      <c r="AO183" s="17"/>
      <c r="AP183" s="17"/>
      <c r="AQ183" s="17"/>
      <c r="AR183" s="4">
        <v>210132778</v>
      </c>
      <c r="AS183" s="24">
        <v>45509</v>
      </c>
      <c r="AT183" s="23">
        <v>4005518230</v>
      </c>
      <c r="AU183" s="23">
        <v>8339604</v>
      </c>
      <c r="AV183" s="22">
        <v>100730</v>
      </c>
      <c r="AW183" s="22" t="s">
        <v>241</v>
      </c>
      <c r="AX183" s="22" t="s">
        <v>142</v>
      </c>
      <c r="AY183" s="22">
        <v>0.5</v>
      </c>
      <c r="AZ183" s="22">
        <v>31.37</v>
      </c>
      <c r="BA183" s="22">
        <v>15.69</v>
      </c>
      <c r="BB183" s="21" t="s">
        <v>141</v>
      </c>
      <c r="BC183" s="20" t="s">
        <v>15</v>
      </c>
      <c r="BD183" s="20" t="s">
        <v>15</v>
      </c>
      <c r="BE183" s="4"/>
      <c r="BF183" s="4"/>
    </row>
    <row r="184" spans="1:58" ht="15.75" x14ac:dyDescent="0.25">
      <c r="A184" s="19"/>
      <c r="B184" s="19"/>
      <c r="C184" s="13">
        <v>45509</v>
      </c>
      <c r="D184" s="9" t="s">
        <v>5</v>
      </c>
      <c r="E184" s="9">
        <v>4005517171</v>
      </c>
      <c r="F184" s="9" t="s">
        <v>15</v>
      </c>
      <c r="G184" s="8" t="s">
        <v>0</v>
      </c>
      <c r="H184" s="9" t="s">
        <v>45</v>
      </c>
      <c r="I184" s="9" t="s">
        <v>51</v>
      </c>
      <c r="J184" s="9" t="s">
        <v>316</v>
      </c>
      <c r="K184" s="9" t="s">
        <v>131</v>
      </c>
      <c r="L184" s="14"/>
      <c r="M184" s="12">
        <v>0.35306712962962961</v>
      </c>
      <c r="N184" s="11">
        <v>0.35625000000000001</v>
      </c>
      <c r="O184" s="3" t="str">
        <f t="shared" si="14"/>
        <v>-</v>
      </c>
      <c r="P184" s="10">
        <v>0.35416666666666669</v>
      </c>
      <c r="Q184" s="2">
        <f t="shared" si="15"/>
        <v>1.0995370370370794E-3</v>
      </c>
      <c r="R184" s="1" t="str">
        <f t="shared" si="16"/>
        <v>-</v>
      </c>
      <c r="S184" s="9" t="s">
        <v>2</v>
      </c>
      <c r="T184" s="8" t="s">
        <v>0</v>
      </c>
      <c r="U184" s="8" t="s">
        <v>0</v>
      </c>
      <c r="V184" s="8" t="s">
        <v>0</v>
      </c>
      <c r="W184" s="12">
        <v>0.4152777777777778</v>
      </c>
      <c r="X184" s="7">
        <f t="shared" si="17"/>
        <v>6.1111111111111116E-2</v>
      </c>
      <c r="Y184" s="1" t="str">
        <f t="shared" si="18"/>
        <v>-</v>
      </c>
      <c r="Z184" s="77">
        <f t="shared" si="19"/>
        <v>6.2210648148148195E-2</v>
      </c>
      <c r="AA184" s="17"/>
      <c r="AB184" s="14" t="s">
        <v>6</v>
      </c>
      <c r="AC184" s="1" t="str">
        <f>IF(COUNTIFS(I$2:I184, I184, C$2:C184, "&gt;" &amp; EDATE(C184, -1), C$2:C184, "&lt;=" &amp; C184) &gt; 1, "Yes", "-")</f>
        <v>Yes</v>
      </c>
      <c r="AD184" s="3">
        <f>IF(AC184="Yes", COUNTIFS(I$2:I184, I184, C$2:C184, "&gt;" &amp; EDATE(C184, -1), C$2:C184, "&lt;=" &amp; C184) - 1, 0)</f>
        <v>3</v>
      </c>
      <c r="AE184" s="3" cm="1">
        <f t="array" ref="AE184">IF(AC184="Yes", IFERROR(LOOKUP(2, 1/(I$2:I183=I184), E$2:E183), "wrong"), "")</f>
        <v>4005517167</v>
      </c>
      <c r="AF184" s="14" t="s">
        <v>0</v>
      </c>
      <c r="AG184" s="17" t="s">
        <v>0</v>
      </c>
      <c r="AH184" s="17" t="s">
        <v>0</v>
      </c>
      <c r="AI184" s="29"/>
      <c r="AJ184" s="29"/>
      <c r="AK184" s="28"/>
      <c r="AL184" s="17"/>
      <c r="AM184" s="17"/>
      <c r="AN184" s="17"/>
      <c r="AO184" s="17"/>
      <c r="AP184" s="17"/>
      <c r="AQ184" s="17"/>
      <c r="AR184" s="4">
        <v>210132779</v>
      </c>
      <c r="AS184" s="24">
        <v>45509</v>
      </c>
      <c r="AT184" s="23">
        <v>4005518230</v>
      </c>
      <c r="AU184" s="23">
        <v>8339604</v>
      </c>
      <c r="AV184" s="22">
        <v>100735</v>
      </c>
      <c r="AW184" s="22" t="s">
        <v>164</v>
      </c>
      <c r="AX184" s="22" t="s">
        <v>142</v>
      </c>
      <c r="AY184" s="22">
        <v>0.5</v>
      </c>
      <c r="AZ184" s="22">
        <v>55</v>
      </c>
      <c r="BA184" s="22">
        <v>27.5</v>
      </c>
      <c r="BB184" s="21" t="s">
        <v>15</v>
      </c>
      <c r="BC184" s="20" t="s">
        <v>15</v>
      </c>
      <c r="BD184" s="20" t="s">
        <v>15</v>
      </c>
      <c r="BE184" s="4"/>
      <c r="BF184" s="4"/>
    </row>
    <row r="185" spans="1:58" ht="15.75" x14ac:dyDescent="0.25">
      <c r="A185" s="19"/>
      <c r="B185" s="19"/>
      <c r="C185" s="13">
        <v>45509</v>
      </c>
      <c r="D185" s="9" t="s">
        <v>5</v>
      </c>
      <c r="E185" s="9">
        <v>4005517225</v>
      </c>
      <c r="F185" s="9" t="s">
        <v>15</v>
      </c>
      <c r="G185" s="8" t="s">
        <v>0</v>
      </c>
      <c r="H185" s="9" t="s">
        <v>45</v>
      </c>
      <c r="I185" s="9" t="s">
        <v>210</v>
      </c>
      <c r="J185" s="9" t="s">
        <v>315</v>
      </c>
      <c r="K185" s="9" t="s">
        <v>255</v>
      </c>
      <c r="L185" s="14"/>
      <c r="M185" s="12">
        <v>0.35827546296296298</v>
      </c>
      <c r="N185" s="11">
        <v>0.3611111111111111</v>
      </c>
      <c r="O185" s="3" t="str">
        <f t="shared" si="14"/>
        <v>-</v>
      </c>
      <c r="P185" s="10">
        <v>0.39583333333333331</v>
      </c>
      <c r="Q185" s="2">
        <f t="shared" si="15"/>
        <v>3.7557870370370339E-2</v>
      </c>
      <c r="R185" s="1" t="str">
        <f t="shared" si="16"/>
        <v>Yes</v>
      </c>
      <c r="S185" s="9" t="s">
        <v>2</v>
      </c>
      <c r="T185" s="8" t="s">
        <v>0</v>
      </c>
      <c r="U185" s="8" t="s">
        <v>0</v>
      </c>
      <c r="V185" s="8" t="s">
        <v>0</v>
      </c>
      <c r="W185" s="12">
        <v>0.4045138888888889</v>
      </c>
      <c r="X185" s="7">
        <f t="shared" si="17"/>
        <v>8.6805555555555802E-3</v>
      </c>
      <c r="Y185" s="1" t="str">
        <f t="shared" si="18"/>
        <v>-</v>
      </c>
      <c r="Z185" s="77">
        <f t="shared" si="19"/>
        <v>4.6238425925925919E-2</v>
      </c>
      <c r="AA185" s="17"/>
      <c r="AB185" s="14" t="s">
        <v>6</v>
      </c>
      <c r="AC185" s="1" t="str">
        <f>IF(COUNTIFS(I$2:I185, I185, C$2:C185, "&gt;" &amp; EDATE(C185, -1), C$2:C185, "&lt;=" &amp; C185) &gt; 1, "Yes", "-")</f>
        <v>-</v>
      </c>
      <c r="AD185" s="3">
        <f>IF(AC185="Yes", COUNTIFS(I$2:I185, I185, C$2:C185, "&gt;" &amp; EDATE(C185, -1), C$2:C185, "&lt;=" &amp; C185) - 1, 0)</f>
        <v>0</v>
      </c>
      <c r="AE185" s="3" t="str" cm="1">
        <f t="array" ref="AE185">IF(AC185="Yes", IFERROR(LOOKUP(2, 1/(I$2:I184=I185), E$2:E184), "wrong"), "")</f>
        <v/>
      </c>
      <c r="AF185" s="14" t="s">
        <v>0</v>
      </c>
      <c r="AG185" s="17" t="s">
        <v>0</v>
      </c>
      <c r="AH185" s="17" t="s">
        <v>0</v>
      </c>
      <c r="AI185" s="29"/>
      <c r="AJ185" s="29"/>
      <c r="AK185" s="28"/>
      <c r="AL185" s="17"/>
      <c r="AM185" s="17"/>
      <c r="AN185" s="17"/>
      <c r="AO185" s="17"/>
      <c r="AP185" s="17"/>
      <c r="AQ185" s="17"/>
      <c r="AR185" s="4">
        <v>210132780</v>
      </c>
      <c r="AS185" s="24">
        <v>45509</v>
      </c>
      <c r="AT185" s="23">
        <v>4005518230</v>
      </c>
      <c r="AU185" s="23">
        <v>8339604</v>
      </c>
      <c r="AV185" s="22">
        <v>101583</v>
      </c>
      <c r="AW185" s="22" t="s">
        <v>240</v>
      </c>
      <c r="AX185" s="22" t="s">
        <v>142</v>
      </c>
      <c r="AY185" s="22">
        <v>2</v>
      </c>
      <c r="AZ185" s="22">
        <v>0.56999999999999995</v>
      </c>
      <c r="BA185" s="22">
        <v>1.1399999999999999</v>
      </c>
      <c r="BB185" s="21" t="s">
        <v>15</v>
      </c>
      <c r="BC185" s="20" t="s">
        <v>15</v>
      </c>
      <c r="BD185" s="20" t="s">
        <v>15</v>
      </c>
      <c r="BE185" s="4"/>
      <c r="BF185" s="4"/>
    </row>
    <row r="186" spans="1:58" ht="15.75" x14ac:dyDescent="0.25">
      <c r="A186" s="19"/>
      <c r="B186" s="19"/>
      <c r="C186" s="13">
        <v>45509</v>
      </c>
      <c r="D186" s="9" t="s">
        <v>5</v>
      </c>
      <c r="E186" s="9">
        <v>4005517259</v>
      </c>
      <c r="F186" s="9" t="s">
        <v>15</v>
      </c>
      <c r="G186" s="8" t="s">
        <v>0</v>
      </c>
      <c r="H186" s="9" t="s">
        <v>45</v>
      </c>
      <c r="I186" s="9" t="s">
        <v>96</v>
      </c>
      <c r="J186" s="9" t="s">
        <v>314</v>
      </c>
      <c r="K186" s="8" t="s">
        <v>0</v>
      </c>
      <c r="L186" s="14"/>
      <c r="M186" s="12">
        <v>0.3614236111111111</v>
      </c>
      <c r="N186" s="11">
        <v>0.36458333333333331</v>
      </c>
      <c r="O186" s="3" t="str">
        <f t="shared" si="14"/>
        <v>-</v>
      </c>
      <c r="P186" s="10">
        <v>0.375</v>
      </c>
      <c r="Q186" s="2">
        <f t="shared" si="15"/>
        <v>1.3576388888888902E-2</v>
      </c>
      <c r="R186" s="1" t="str">
        <f t="shared" si="16"/>
        <v>-</v>
      </c>
      <c r="S186" s="9" t="s">
        <v>2</v>
      </c>
      <c r="T186" s="8" t="s">
        <v>0</v>
      </c>
      <c r="U186" s="8" t="s">
        <v>0</v>
      </c>
      <c r="V186" s="8" t="s">
        <v>0</v>
      </c>
      <c r="W186" s="12">
        <v>0.4079861111111111</v>
      </c>
      <c r="X186" s="7">
        <f t="shared" si="17"/>
        <v>3.2986111111111105E-2</v>
      </c>
      <c r="Y186" s="1" t="str">
        <f t="shared" si="18"/>
        <v>-</v>
      </c>
      <c r="Z186" s="77">
        <f t="shared" si="19"/>
        <v>4.6562500000000007E-2</v>
      </c>
      <c r="AA186" s="17"/>
      <c r="AB186" s="14" t="s">
        <v>6</v>
      </c>
      <c r="AC186" s="1" t="str">
        <f>IF(COUNTIFS(I$2:I186, I186, C$2:C186, "&gt;" &amp; EDATE(C186, -1), C$2:C186, "&lt;=" &amp; C186) &gt; 1, "Yes", "-")</f>
        <v>-</v>
      </c>
      <c r="AD186" s="3">
        <f>IF(AC186="Yes", COUNTIFS(I$2:I186, I186, C$2:C186, "&gt;" &amp; EDATE(C186, -1), C$2:C186, "&lt;=" &amp; C186) - 1, 0)</f>
        <v>0</v>
      </c>
      <c r="AE186" s="3" t="str" cm="1">
        <f t="array" ref="AE186">IF(AC186="Yes", IFERROR(LOOKUP(2, 1/(I$2:I185=I186), E$2:E185), "wrong"), "")</f>
        <v/>
      </c>
      <c r="AF186" s="14" t="s">
        <v>0</v>
      </c>
      <c r="AG186" s="17" t="s">
        <v>0</v>
      </c>
      <c r="AH186" s="17" t="s">
        <v>0</v>
      </c>
      <c r="AI186" s="29"/>
      <c r="AJ186" s="29"/>
      <c r="AK186" s="28"/>
      <c r="AL186" s="17"/>
      <c r="AM186" s="17"/>
      <c r="AN186" s="17"/>
      <c r="AO186" s="17"/>
      <c r="AP186" s="17"/>
      <c r="AQ186" s="17"/>
      <c r="AR186" s="4">
        <v>210132781</v>
      </c>
      <c r="AS186" s="24">
        <v>45509</v>
      </c>
      <c r="AT186" s="23">
        <v>4005518230</v>
      </c>
      <c r="AU186" s="23">
        <v>8339604</v>
      </c>
      <c r="AV186" s="22">
        <v>101588</v>
      </c>
      <c r="AW186" s="22" t="s">
        <v>179</v>
      </c>
      <c r="AX186" s="22" t="s">
        <v>142</v>
      </c>
      <c r="AY186" s="22">
        <v>2</v>
      </c>
      <c r="AZ186" s="22">
        <v>2</v>
      </c>
      <c r="BA186" s="22">
        <v>4</v>
      </c>
      <c r="BB186" s="21" t="s">
        <v>15</v>
      </c>
      <c r="BC186" s="20" t="s">
        <v>15</v>
      </c>
      <c r="BD186" s="20" t="s">
        <v>15</v>
      </c>
      <c r="BE186" s="4"/>
      <c r="BF186" s="4"/>
    </row>
    <row r="187" spans="1:58" ht="15.75" x14ac:dyDescent="0.25">
      <c r="A187" s="19"/>
      <c r="B187" s="19"/>
      <c r="C187" s="13">
        <v>45509</v>
      </c>
      <c r="D187" s="9" t="s">
        <v>5</v>
      </c>
      <c r="E187" s="9">
        <v>4005517340</v>
      </c>
      <c r="F187" s="9" t="s">
        <v>15</v>
      </c>
      <c r="G187" s="8" t="s">
        <v>0</v>
      </c>
      <c r="H187" s="9" t="s">
        <v>45</v>
      </c>
      <c r="I187" s="9" t="s">
        <v>56</v>
      </c>
      <c r="J187" s="9" t="s">
        <v>313</v>
      </c>
      <c r="K187" s="8" t="s">
        <v>0</v>
      </c>
      <c r="L187" s="14"/>
      <c r="M187" s="12">
        <v>0.39438657407407407</v>
      </c>
      <c r="N187" s="11">
        <v>0.3972222222222222</v>
      </c>
      <c r="O187" s="3" t="str">
        <f t="shared" si="14"/>
        <v>-</v>
      </c>
      <c r="P187" s="10">
        <v>0.66666666666666663</v>
      </c>
      <c r="Q187" s="2">
        <f t="shared" si="15"/>
        <v>0.27228009259259256</v>
      </c>
      <c r="R187" s="1" t="str">
        <f t="shared" si="16"/>
        <v>Yes</v>
      </c>
      <c r="S187" s="9" t="s">
        <v>2</v>
      </c>
      <c r="T187" s="9" t="s">
        <v>260</v>
      </c>
      <c r="U187" s="8" t="s">
        <v>0</v>
      </c>
      <c r="V187" s="8" t="s">
        <v>0</v>
      </c>
      <c r="W187" s="12">
        <v>0.33124999999999999</v>
      </c>
      <c r="X187" s="7">
        <f t="shared" si="17"/>
        <v>0.6645833333333333</v>
      </c>
      <c r="Y187" s="1" t="str">
        <f t="shared" si="18"/>
        <v>Yes</v>
      </c>
      <c r="Z187" s="77">
        <f t="shared" si="19"/>
        <v>0.93686342592592586</v>
      </c>
      <c r="AA187" s="17"/>
      <c r="AB187" s="14" t="s">
        <v>6</v>
      </c>
      <c r="AC187" s="1" t="str">
        <f>IF(COUNTIFS(I$2:I187, I187, C$2:C187, "&gt;" &amp; EDATE(C187, -1), C$2:C187, "&lt;=" &amp; C187) &gt; 1, "Yes", "-")</f>
        <v>Yes</v>
      </c>
      <c r="AD187" s="3">
        <f>IF(AC187="Yes", COUNTIFS(I$2:I187, I187, C$2:C187, "&gt;" &amp; EDATE(C187, -1), C$2:C187, "&lt;=" &amp; C187) - 1, 0)</f>
        <v>2</v>
      </c>
      <c r="AE187" s="3" cm="1">
        <f t="array" ref="AE187">IF(AC187="Yes", IFERROR(LOOKUP(2, 1/(I$2:I186=I187), E$2:E186), "wrong"), "")</f>
        <v>4005515348</v>
      </c>
      <c r="AF187" s="14" t="s">
        <v>0</v>
      </c>
      <c r="AG187" s="17" t="s">
        <v>0</v>
      </c>
      <c r="AH187" s="17" t="s">
        <v>0</v>
      </c>
      <c r="AI187" s="29"/>
      <c r="AJ187" s="29"/>
      <c r="AK187" s="28"/>
      <c r="AL187" s="17"/>
      <c r="AM187" s="17"/>
      <c r="AN187" s="17"/>
      <c r="AO187" s="17"/>
      <c r="AP187" s="17"/>
      <c r="AQ187" s="17"/>
      <c r="AR187" s="4">
        <v>210132782</v>
      </c>
      <c r="AS187" s="24">
        <v>45509</v>
      </c>
      <c r="AT187" s="23">
        <v>4005518230</v>
      </c>
      <c r="AU187" s="23">
        <v>8339604</v>
      </c>
      <c r="AV187" s="22">
        <v>101587</v>
      </c>
      <c r="AW187" s="22" t="s">
        <v>312</v>
      </c>
      <c r="AX187" s="22" t="s">
        <v>142</v>
      </c>
      <c r="AY187" s="22">
        <v>1</v>
      </c>
      <c r="AZ187" s="22">
        <v>3.51</v>
      </c>
      <c r="BA187" s="22">
        <v>3.51</v>
      </c>
      <c r="BB187" s="21" t="s">
        <v>141</v>
      </c>
      <c r="BC187" s="20" t="s">
        <v>15</v>
      </c>
      <c r="BD187" s="20" t="s">
        <v>15</v>
      </c>
      <c r="BE187" s="4"/>
      <c r="BF187" s="4"/>
    </row>
    <row r="188" spans="1:58" ht="15.75" x14ac:dyDescent="0.25">
      <c r="A188" s="19"/>
      <c r="B188" s="19"/>
      <c r="C188" s="13">
        <v>45509</v>
      </c>
      <c r="D188" s="9" t="s">
        <v>5</v>
      </c>
      <c r="E188" s="9">
        <v>4005517434</v>
      </c>
      <c r="F188" s="9" t="s">
        <v>15</v>
      </c>
      <c r="G188" s="8" t="s">
        <v>0</v>
      </c>
      <c r="H188" s="9" t="s">
        <v>45</v>
      </c>
      <c r="I188" s="9" t="s">
        <v>207</v>
      </c>
      <c r="J188" s="9" t="s">
        <v>311</v>
      </c>
      <c r="K188" s="9" t="s">
        <v>16</v>
      </c>
      <c r="L188" s="14"/>
      <c r="M188" s="12">
        <v>0.41430555555555554</v>
      </c>
      <c r="N188" s="11">
        <v>0.41736111111111113</v>
      </c>
      <c r="O188" s="3" t="str">
        <f t="shared" si="14"/>
        <v>-</v>
      </c>
      <c r="P188" s="10">
        <v>0.54166666666666663</v>
      </c>
      <c r="Q188" s="2">
        <f t="shared" si="15"/>
        <v>0.12736111111111109</v>
      </c>
      <c r="R188" s="1" t="str">
        <f t="shared" si="16"/>
        <v>Yes</v>
      </c>
      <c r="S188" s="9" t="s">
        <v>2</v>
      </c>
      <c r="T188" s="8" t="s">
        <v>0</v>
      </c>
      <c r="U188" s="8" t="s">
        <v>0</v>
      </c>
      <c r="V188" s="8" t="s">
        <v>0</v>
      </c>
      <c r="W188" s="12">
        <v>0.35138888888888886</v>
      </c>
      <c r="X188" s="7">
        <f t="shared" si="17"/>
        <v>0.80972222222222223</v>
      </c>
      <c r="Y188" s="1" t="str">
        <f t="shared" si="18"/>
        <v>Yes</v>
      </c>
      <c r="Z188" s="77">
        <f t="shared" si="19"/>
        <v>0.93708333333333327</v>
      </c>
      <c r="AA188" s="17"/>
      <c r="AB188" s="14" t="s">
        <v>6</v>
      </c>
      <c r="AC188" s="1" t="str">
        <f>IF(COUNTIFS(I$2:I188, I188, C$2:C188, "&gt;" &amp; EDATE(C188, -1), C$2:C188, "&lt;=" &amp; C188) &gt; 1, "Yes", "-")</f>
        <v>-</v>
      </c>
      <c r="AD188" s="3">
        <f>IF(AC188="Yes", COUNTIFS(I$2:I188, I188, C$2:C188, "&gt;" &amp; EDATE(C188, -1), C$2:C188, "&lt;=" &amp; C188) - 1, 0)</f>
        <v>0</v>
      </c>
      <c r="AE188" s="3" t="str" cm="1">
        <f t="array" ref="AE188">IF(AC188="Yes", IFERROR(LOOKUP(2, 1/(I$2:I187=I188), E$2:E187), "wrong"), "")</f>
        <v/>
      </c>
      <c r="AF188" s="17" t="s">
        <v>0</v>
      </c>
      <c r="AG188" s="17" t="s">
        <v>0</v>
      </c>
      <c r="AH188" s="17" t="s">
        <v>0</v>
      </c>
      <c r="AI188" s="29"/>
      <c r="AJ188" s="29"/>
      <c r="AK188" s="28"/>
      <c r="AL188" s="17"/>
      <c r="AM188" s="17"/>
      <c r="AN188" s="17"/>
      <c r="AO188" s="17"/>
      <c r="AP188" s="17"/>
      <c r="AQ188" s="17"/>
      <c r="AR188" s="4">
        <v>210132783</v>
      </c>
      <c r="AS188" s="24">
        <v>45509</v>
      </c>
      <c r="AT188" s="23">
        <v>4005518230</v>
      </c>
      <c r="AU188" s="23">
        <v>8339604</v>
      </c>
      <c r="AV188" s="22">
        <v>100050</v>
      </c>
      <c r="AW188" s="22" t="s">
        <v>248</v>
      </c>
      <c r="AX188" s="22" t="s">
        <v>142</v>
      </c>
      <c r="AY188" s="22">
        <v>2</v>
      </c>
      <c r="AZ188" s="22">
        <v>2</v>
      </c>
      <c r="BA188" s="22">
        <v>4</v>
      </c>
      <c r="BB188" s="21" t="s">
        <v>15</v>
      </c>
      <c r="BC188" s="20" t="s">
        <v>15</v>
      </c>
      <c r="BD188" s="20" t="s">
        <v>15</v>
      </c>
      <c r="BE188" s="4"/>
      <c r="BF188" s="4"/>
    </row>
    <row r="189" spans="1:58" ht="15.75" x14ac:dyDescent="0.25">
      <c r="A189" s="19"/>
      <c r="B189" s="19"/>
      <c r="C189" s="13">
        <v>45509</v>
      </c>
      <c r="D189" s="9" t="s">
        <v>5</v>
      </c>
      <c r="E189" s="9">
        <v>4005517517</v>
      </c>
      <c r="F189" s="9" t="s">
        <v>15</v>
      </c>
      <c r="G189" s="8" t="s">
        <v>0</v>
      </c>
      <c r="H189" s="9" t="s">
        <v>45</v>
      </c>
      <c r="I189" s="9" t="s">
        <v>55</v>
      </c>
      <c r="J189" s="9" t="s">
        <v>310</v>
      </c>
      <c r="K189" s="9">
        <v>8531016</v>
      </c>
      <c r="L189" s="14"/>
      <c r="M189" s="12">
        <v>0.4168634259259259</v>
      </c>
      <c r="N189" s="11">
        <v>0.4201388888888889</v>
      </c>
      <c r="O189" s="3" t="str">
        <f t="shared" si="14"/>
        <v>-</v>
      </c>
      <c r="P189" s="10">
        <v>0.4375</v>
      </c>
      <c r="Q189" s="2">
        <f t="shared" si="15"/>
        <v>2.0636574074074099E-2</v>
      </c>
      <c r="R189" s="1" t="str">
        <f t="shared" si="16"/>
        <v>-</v>
      </c>
      <c r="S189" s="9" t="s">
        <v>2</v>
      </c>
      <c r="T189" s="8" t="s">
        <v>0</v>
      </c>
      <c r="U189" s="8" t="s">
        <v>0</v>
      </c>
      <c r="V189" s="8" t="s">
        <v>0</v>
      </c>
      <c r="W189" s="12">
        <v>0.46354166666666669</v>
      </c>
      <c r="X189" s="7">
        <f t="shared" si="17"/>
        <v>2.6041666666666685E-2</v>
      </c>
      <c r="Y189" s="1" t="str">
        <f t="shared" si="18"/>
        <v>-</v>
      </c>
      <c r="Z189" s="77">
        <f t="shared" si="19"/>
        <v>4.6678240740740784E-2</v>
      </c>
      <c r="AA189" s="14"/>
      <c r="AB189" s="14" t="s">
        <v>6</v>
      </c>
      <c r="AC189" s="1" t="str">
        <f>IF(COUNTIFS(I$2:I189, I189, C$2:C189, "&gt;" &amp; EDATE(C189, -1), C$2:C189, "&lt;=" &amp; C189) &gt; 1, "Yes", "-")</f>
        <v>Yes</v>
      </c>
      <c r="AD189" s="3">
        <f>IF(AC189="Yes", COUNTIFS(I$2:I189, I189, C$2:C189, "&gt;" &amp; EDATE(C189, -1), C$2:C189, "&lt;=" &amp; C189) - 1, 0)</f>
        <v>1</v>
      </c>
      <c r="AE189" s="3" cm="1">
        <f t="array" ref="AE189">IF(AC189="Yes", IFERROR(LOOKUP(2, 1/(I$2:I188=I189), E$2:E188), "wrong"), "")</f>
        <v>4005515290</v>
      </c>
      <c r="AF189" s="17" t="s">
        <v>0</v>
      </c>
      <c r="AG189" s="17" t="s">
        <v>0</v>
      </c>
      <c r="AH189" s="17" t="s">
        <v>0</v>
      </c>
      <c r="AI189" s="29"/>
      <c r="AJ189" s="29"/>
      <c r="AK189" s="28"/>
      <c r="AL189" s="17"/>
      <c r="AM189" s="17"/>
      <c r="AN189" s="17"/>
      <c r="AO189" s="17"/>
      <c r="AP189" s="17"/>
      <c r="AQ189" s="17"/>
      <c r="AR189" s="4">
        <v>210132784</v>
      </c>
      <c r="AS189" s="24">
        <v>45509</v>
      </c>
      <c r="AT189" s="23">
        <v>4005517713</v>
      </c>
      <c r="AU189" s="23">
        <v>8322035</v>
      </c>
      <c r="AV189" s="22">
        <v>101853</v>
      </c>
      <c r="AW189" s="22" t="s">
        <v>309</v>
      </c>
      <c r="AX189" s="22" t="s">
        <v>142</v>
      </c>
      <c r="AY189" s="22">
        <v>1</v>
      </c>
      <c r="AZ189" s="25">
        <v>1450</v>
      </c>
      <c r="BA189" s="25">
        <v>1450</v>
      </c>
      <c r="BB189" s="21" t="s">
        <v>308</v>
      </c>
      <c r="BC189" s="27" t="s">
        <v>15</v>
      </c>
      <c r="BD189" s="27" t="s">
        <v>15</v>
      </c>
      <c r="BE189" s="4"/>
      <c r="BF189" s="4"/>
    </row>
    <row r="190" spans="1:58" ht="15.75" x14ac:dyDescent="0.25">
      <c r="A190" s="19"/>
      <c r="B190" s="19"/>
      <c r="C190" s="13">
        <v>45509</v>
      </c>
      <c r="D190" s="9" t="s">
        <v>5</v>
      </c>
      <c r="E190" s="9">
        <v>4005517512</v>
      </c>
      <c r="F190" s="9" t="s">
        <v>15</v>
      </c>
      <c r="G190" s="8" t="s">
        <v>0</v>
      </c>
      <c r="H190" s="9" t="s">
        <v>45</v>
      </c>
      <c r="I190" s="9" t="s">
        <v>54</v>
      </c>
      <c r="J190" s="9" t="s">
        <v>307</v>
      </c>
      <c r="K190" s="9" t="s">
        <v>42</v>
      </c>
      <c r="L190" s="14"/>
      <c r="M190" s="12">
        <v>0.42122685185185182</v>
      </c>
      <c r="N190" s="11">
        <v>0.42430555555555555</v>
      </c>
      <c r="O190" s="3" t="str">
        <f t="shared" si="14"/>
        <v>-</v>
      </c>
      <c r="P190" s="10">
        <v>0.45833333333333331</v>
      </c>
      <c r="Q190" s="2">
        <f t="shared" si="15"/>
        <v>3.710648148148149E-2</v>
      </c>
      <c r="R190" s="1" t="str">
        <f t="shared" si="16"/>
        <v>Yes</v>
      </c>
      <c r="S190" s="9" t="s">
        <v>2</v>
      </c>
      <c r="T190" s="8" t="s">
        <v>0</v>
      </c>
      <c r="U190" s="8" t="s">
        <v>0</v>
      </c>
      <c r="V190" s="8" t="s">
        <v>0</v>
      </c>
      <c r="W190" s="12">
        <v>0.35416666666666669</v>
      </c>
      <c r="X190" s="7">
        <f t="shared" si="17"/>
        <v>0.89583333333333337</v>
      </c>
      <c r="Y190" s="1" t="str">
        <f t="shared" si="18"/>
        <v>Yes</v>
      </c>
      <c r="Z190" s="77">
        <f t="shared" si="19"/>
        <v>0.93293981481481492</v>
      </c>
      <c r="AA190" s="14"/>
      <c r="AB190" s="14" t="s">
        <v>6</v>
      </c>
      <c r="AC190" s="1" t="str">
        <f>IF(COUNTIFS(I$2:I190, I190, C$2:C190, "&gt;" &amp; EDATE(C190, -1), C$2:C190, "&lt;=" &amp; C190) &gt; 1, "Yes", "-")</f>
        <v>-</v>
      </c>
      <c r="AD190" s="3">
        <f>IF(AC190="Yes", COUNTIFS(I$2:I190, I190, C$2:C190, "&gt;" &amp; EDATE(C190, -1), C$2:C190, "&lt;=" &amp; C190) - 1, 0)</f>
        <v>0</v>
      </c>
      <c r="AE190" s="3" t="str" cm="1">
        <f t="array" ref="AE190">IF(AC190="Yes", IFERROR(LOOKUP(2, 1/(I$2:I189=I190), E$2:E189), "wrong"), "")</f>
        <v/>
      </c>
      <c r="AF190" s="17" t="s">
        <v>0</v>
      </c>
      <c r="AG190" s="17" t="s">
        <v>0</v>
      </c>
      <c r="AH190" s="17" t="s">
        <v>0</v>
      </c>
      <c r="AI190" s="29"/>
      <c r="AJ190" s="29"/>
      <c r="AK190" s="28"/>
      <c r="AL190" s="17"/>
      <c r="AM190" s="17"/>
      <c r="AN190" s="17"/>
      <c r="AO190" s="17"/>
      <c r="AP190" s="17"/>
      <c r="AQ190" s="17"/>
      <c r="AR190" s="4">
        <v>210132785</v>
      </c>
      <c r="AS190" s="24">
        <v>45509</v>
      </c>
      <c r="AT190" s="23">
        <v>4005517713</v>
      </c>
      <c r="AU190" s="23">
        <v>8322035</v>
      </c>
      <c r="AV190" s="22">
        <v>101713</v>
      </c>
      <c r="AW190" s="22" t="s">
        <v>172</v>
      </c>
      <c r="AX190" s="22" t="s">
        <v>142</v>
      </c>
      <c r="AY190" s="22">
        <v>1</v>
      </c>
      <c r="AZ190" s="22">
        <v>45</v>
      </c>
      <c r="BA190" s="22">
        <v>45</v>
      </c>
      <c r="BB190" s="21" t="s">
        <v>141</v>
      </c>
      <c r="BC190" s="26" t="s">
        <v>15</v>
      </c>
      <c r="BD190" s="26" t="s">
        <v>15</v>
      </c>
      <c r="BE190" s="4"/>
      <c r="BF190" s="4"/>
    </row>
    <row r="191" spans="1:58" ht="15.75" x14ac:dyDescent="0.25">
      <c r="A191" s="19"/>
      <c r="B191" s="19"/>
      <c r="C191" s="13">
        <v>45509</v>
      </c>
      <c r="D191" s="9" t="s">
        <v>5</v>
      </c>
      <c r="E191" s="9">
        <v>4005517588</v>
      </c>
      <c r="F191" s="9" t="s">
        <v>15</v>
      </c>
      <c r="G191" s="8" t="s">
        <v>0</v>
      </c>
      <c r="H191" s="9" t="s">
        <v>45</v>
      </c>
      <c r="I191" s="9" t="s">
        <v>306</v>
      </c>
      <c r="J191" s="9" t="s">
        <v>94</v>
      </c>
      <c r="K191" s="9">
        <v>8337483</v>
      </c>
      <c r="L191" s="14"/>
      <c r="M191" s="12">
        <v>0.42193287037037036</v>
      </c>
      <c r="N191" s="11">
        <v>0.42499999999999999</v>
      </c>
      <c r="O191" s="3" t="str">
        <f t="shared" si="14"/>
        <v>-</v>
      </c>
      <c r="P191" s="10">
        <v>0.45833333333333331</v>
      </c>
      <c r="Q191" s="2">
        <f t="shared" si="15"/>
        <v>3.6400462962962954E-2</v>
      </c>
      <c r="R191" s="1" t="str">
        <f t="shared" si="16"/>
        <v>Yes</v>
      </c>
      <c r="S191" s="9" t="s">
        <v>2</v>
      </c>
      <c r="T191" s="8" t="s">
        <v>0</v>
      </c>
      <c r="U191" s="8" t="s">
        <v>0</v>
      </c>
      <c r="V191" s="8" t="s">
        <v>0</v>
      </c>
      <c r="W191" s="12">
        <v>0.51527777777777772</v>
      </c>
      <c r="X191" s="7">
        <f t="shared" si="17"/>
        <v>5.6944444444444409E-2</v>
      </c>
      <c r="Y191" s="1" t="str">
        <f t="shared" si="18"/>
        <v>-</v>
      </c>
      <c r="Z191" s="77">
        <f t="shared" si="19"/>
        <v>9.3344907407407363E-2</v>
      </c>
      <c r="AA191" s="17"/>
      <c r="AB191" s="14" t="s">
        <v>6</v>
      </c>
      <c r="AC191" s="1" t="str">
        <f>IF(COUNTIFS(I$2:I191, I191, C$2:C191, "&gt;" &amp; EDATE(C191, -1), C$2:C191, "&lt;=" &amp; C191) &gt; 1, "Yes", "-")</f>
        <v>-</v>
      </c>
      <c r="AD191" s="3">
        <f>IF(AC191="Yes", COUNTIFS(I$2:I191, I191, C$2:C191, "&gt;" &amp; EDATE(C191, -1), C$2:C191, "&lt;=" &amp; C191) - 1, 0)</f>
        <v>0</v>
      </c>
      <c r="AE191" s="3" t="str" cm="1">
        <f t="array" ref="AE191">IF(AC191="Yes", IFERROR(LOOKUP(2, 1/(I$2:I190=I191), E$2:E190), "wrong"), "")</f>
        <v/>
      </c>
      <c r="AF191" s="17" t="s">
        <v>0</v>
      </c>
      <c r="AG191" s="17" t="s">
        <v>0</v>
      </c>
      <c r="AH191" s="17" t="s">
        <v>0</v>
      </c>
      <c r="AI191" s="29"/>
      <c r="AJ191" s="29"/>
      <c r="AK191" s="28"/>
      <c r="AL191" s="17"/>
      <c r="AM191" s="17"/>
      <c r="AN191" s="17"/>
      <c r="AO191" s="17"/>
      <c r="AP191" s="17"/>
      <c r="AQ191" s="17"/>
      <c r="AR191" s="4">
        <v>210132786</v>
      </c>
      <c r="AS191" s="24">
        <v>45509</v>
      </c>
      <c r="AT191" s="23">
        <v>4005517713</v>
      </c>
      <c r="AU191" s="23">
        <v>8322035</v>
      </c>
      <c r="AV191" s="22">
        <v>102283</v>
      </c>
      <c r="AW191" s="22" t="s">
        <v>168</v>
      </c>
      <c r="AX191" s="22" t="s">
        <v>139</v>
      </c>
      <c r="AY191" s="22">
        <v>1</v>
      </c>
      <c r="AZ191" s="22">
        <v>250</v>
      </c>
      <c r="BA191" s="22">
        <v>250</v>
      </c>
      <c r="BB191" s="21" t="s">
        <v>15</v>
      </c>
      <c r="BC191" s="20" t="s">
        <v>15</v>
      </c>
      <c r="BD191" s="20" t="s">
        <v>15</v>
      </c>
      <c r="BE191" s="4"/>
      <c r="BF191" s="4"/>
    </row>
    <row r="192" spans="1:58" ht="15.75" x14ac:dyDescent="0.25">
      <c r="A192" s="19"/>
      <c r="B192" s="19"/>
      <c r="C192" s="13">
        <v>45509</v>
      </c>
      <c r="D192" s="9" t="s">
        <v>5</v>
      </c>
      <c r="E192" s="9">
        <v>4005517479</v>
      </c>
      <c r="F192" s="9" t="s">
        <v>88</v>
      </c>
      <c r="G192" s="8" t="s">
        <v>0</v>
      </c>
      <c r="H192" s="9" t="s">
        <v>4</v>
      </c>
      <c r="I192" s="9" t="s">
        <v>171</v>
      </c>
      <c r="J192" s="9" t="s">
        <v>305</v>
      </c>
      <c r="K192" s="9" t="s">
        <v>42</v>
      </c>
      <c r="L192" s="14"/>
      <c r="M192" s="12">
        <v>0.42759259259259258</v>
      </c>
      <c r="N192" s="11">
        <v>0.43125000000000002</v>
      </c>
      <c r="O192" s="3" t="str">
        <f t="shared" si="14"/>
        <v>-</v>
      </c>
      <c r="P192" s="10">
        <v>0.4513888888888889</v>
      </c>
      <c r="Q192" s="2">
        <f t="shared" si="15"/>
        <v>2.3796296296296315E-2</v>
      </c>
      <c r="R192" s="1" t="str">
        <f t="shared" si="16"/>
        <v>-</v>
      </c>
      <c r="S192" s="9" t="s">
        <v>2</v>
      </c>
      <c r="T192" s="8" t="s">
        <v>0</v>
      </c>
      <c r="U192" s="8" t="s">
        <v>0</v>
      </c>
      <c r="V192" s="8" t="s">
        <v>0</v>
      </c>
      <c r="W192" s="12">
        <v>0.49305555555555558</v>
      </c>
      <c r="X192" s="7">
        <f t="shared" si="17"/>
        <v>4.1666666666666685E-2</v>
      </c>
      <c r="Y192" s="1" t="str">
        <f t="shared" si="18"/>
        <v>-</v>
      </c>
      <c r="Z192" s="77">
        <f t="shared" si="19"/>
        <v>6.5462962962963001E-2</v>
      </c>
      <c r="AA192" s="17"/>
      <c r="AB192" s="14" t="s">
        <v>6</v>
      </c>
      <c r="AC192" s="1" t="str">
        <f>IF(COUNTIFS(I$2:I192, I192, C$2:C192, "&gt;" &amp; EDATE(C192, -1), C$2:C192, "&lt;=" &amp; C192) &gt; 1, "Yes", "-")</f>
        <v>-</v>
      </c>
      <c r="AD192" s="3">
        <f>IF(AC192="Yes", COUNTIFS(I$2:I192, I192, C$2:C192, "&gt;" &amp; EDATE(C192, -1), C$2:C192, "&lt;=" &amp; C192) - 1, 0)</f>
        <v>0</v>
      </c>
      <c r="AE192" s="3" t="str" cm="1">
        <f t="array" ref="AE192">IF(AC192="Yes", IFERROR(LOOKUP(2, 1/(I$2:I191=I192), E$2:E191), "wrong"), "")</f>
        <v/>
      </c>
      <c r="AF192" s="17">
        <v>5286596</v>
      </c>
      <c r="AG192" s="17" t="s">
        <v>121</v>
      </c>
      <c r="AH192" s="17" t="s">
        <v>120</v>
      </c>
      <c r="AI192" s="29"/>
      <c r="AJ192" s="29"/>
      <c r="AK192" s="28"/>
      <c r="AL192" s="17"/>
      <c r="AM192" s="17"/>
      <c r="AN192" s="17"/>
      <c r="AO192" s="17"/>
      <c r="AP192" s="17"/>
      <c r="AQ192" s="17"/>
      <c r="AR192" s="4">
        <v>210132787</v>
      </c>
      <c r="AS192" s="24">
        <v>45509</v>
      </c>
      <c r="AT192" s="23">
        <v>4005517713</v>
      </c>
      <c r="AU192" s="23">
        <v>8322035</v>
      </c>
      <c r="AV192" s="22" t="s">
        <v>152</v>
      </c>
      <c r="AW192" s="22" t="s">
        <v>200</v>
      </c>
      <c r="AX192" s="22" t="s">
        <v>142</v>
      </c>
      <c r="AY192" s="22">
        <v>0.4</v>
      </c>
      <c r="AZ192" s="22">
        <v>45</v>
      </c>
      <c r="BA192" s="22">
        <v>18</v>
      </c>
      <c r="BB192" s="21" t="s">
        <v>15</v>
      </c>
      <c r="BC192" s="20" t="s">
        <v>15</v>
      </c>
      <c r="BD192" s="20" t="s">
        <v>15</v>
      </c>
      <c r="BE192" s="4"/>
      <c r="BF192" s="4"/>
    </row>
    <row r="193" spans="1:58" ht="15.75" x14ac:dyDescent="0.25">
      <c r="A193" s="19"/>
      <c r="B193" s="19"/>
      <c r="C193" s="13">
        <v>45509</v>
      </c>
      <c r="D193" s="9" t="s">
        <v>5</v>
      </c>
      <c r="E193" s="9">
        <v>4005517589</v>
      </c>
      <c r="F193" s="9" t="s">
        <v>15</v>
      </c>
      <c r="G193" s="8" t="s">
        <v>0</v>
      </c>
      <c r="H193" s="9" t="s">
        <v>45</v>
      </c>
      <c r="I193" s="9" t="s">
        <v>81</v>
      </c>
      <c r="J193" s="9" t="s">
        <v>304</v>
      </c>
      <c r="K193" s="9" t="s">
        <v>20</v>
      </c>
      <c r="L193" s="14"/>
      <c r="M193" s="12">
        <v>0.42881944444444442</v>
      </c>
      <c r="N193" s="11">
        <v>0.43194444444444446</v>
      </c>
      <c r="O193" s="3" t="str">
        <f t="shared" si="14"/>
        <v>-</v>
      </c>
      <c r="P193" s="10">
        <v>0.45833333333333331</v>
      </c>
      <c r="Q193" s="2">
        <f t="shared" si="15"/>
        <v>2.9513888888888895E-2</v>
      </c>
      <c r="R193" s="1" t="str">
        <f t="shared" si="16"/>
        <v>-</v>
      </c>
      <c r="S193" s="9" t="s">
        <v>2</v>
      </c>
      <c r="T193" s="8" t="s">
        <v>0</v>
      </c>
      <c r="U193" s="8" t="s">
        <v>0</v>
      </c>
      <c r="V193" s="8" t="s">
        <v>0</v>
      </c>
      <c r="W193" s="12">
        <v>0.35416666666666669</v>
      </c>
      <c r="X193" s="7">
        <f t="shared" si="17"/>
        <v>0.89583333333333337</v>
      </c>
      <c r="Y193" s="1" t="str">
        <f t="shared" si="18"/>
        <v>Yes</v>
      </c>
      <c r="Z193" s="77">
        <f t="shared" si="19"/>
        <v>0.92534722222222232</v>
      </c>
      <c r="AA193" s="17"/>
      <c r="AB193" s="14" t="s">
        <v>6</v>
      </c>
      <c r="AC193" s="1" t="str">
        <f>IF(COUNTIFS(I$2:I193, I193, C$2:C193, "&gt;" &amp; EDATE(C193, -1), C$2:C193, "&lt;=" &amp; C193) &gt; 1, "Yes", "-")</f>
        <v>-</v>
      </c>
      <c r="AD193" s="3">
        <f>IF(AC193="Yes", COUNTIFS(I$2:I193, I193, C$2:C193, "&gt;" &amp; EDATE(C193, -1), C$2:C193, "&lt;=" &amp; C193) - 1, 0)</f>
        <v>0</v>
      </c>
      <c r="AE193" s="3" t="str" cm="1">
        <f t="array" ref="AE193">IF(AC193="Yes", IFERROR(LOOKUP(2, 1/(I$2:I192=I193), E$2:E192), "wrong"), "")</f>
        <v/>
      </c>
      <c r="AF193" s="17" t="s">
        <v>0</v>
      </c>
      <c r="AG193" s="17" t="s">
        <v>0</v>
      </c>
      <c r="AH193" s="17" t="s">
        <v>0</v>
      </c>
      <c r="AI193" s="29"/>
      <c r="AJ193" s="29"/>
      <c r="AK193" s="28"/>
      <c r="AL193" s="17"/>
      <c r="AM193" s="17"/>
      <c r="AN193" s="17"/>
      <c r="AO193" s="17"/>
      <c r="AP193" s="17"/>
      <c r="AQ193" s="17"/>
      <c r="AR193" s="4">
        <v>210132788</v>
      </c>
      <c r="AS193" s="24">
        <v>45509</v>
      </c>
      <c r="AT193" s="23">
        <v>4005517713</v>
      </c>
      <c r="AU193" s="23">
        <v>8322035</v>
      </c>
      <c r="AV193" s="22">
        <v>102306</v>
      </c>
      <c r="AW193" s="22" t="s">
        <v>198</v>
      </c>
      <c r="AX193" s="22" t="s">
        <v>142</v>
      </c>
      <c r="AY193" s="22">
        <v>1</v>
      </c>
      <c r="AZ193" s="22">
        <v>390</v>
      </c>
      <c r="BA193" s="22">
        <v>390</v>
      </c>
      <c r="BB193" s="21" t="s">
        <v>15</v>
      </c>
      <c r="BC193" s="20" t="s">
        <v>15</v>
      </c>
      <c r="BD193" s="20" t="s">
        <v>15</v>
      </c>
      <c r="BE193" s="4"/>
      <c r="BF193" s="4"/>
    </row>
    <row r="194" spans="1:58" ht="15.75" x14ac:dyDescent="0.25">
      <c r="A194" s="19"/>
      <c r="B194" s="19"/>
      <c r="C194" s="13">
        <v>45509</v>
      </c>
      <c r="D194" s="9" t="s">
        <v>5</v>
      </c>
      <c r="E194" s="9">
        <v>4005517629</v>
      </c>
      <c r="F194" s="9" t="s">
        <v>15</v>
      </c>
      <c r="G194" s="8" t="s">
        <v>0</v>
      </c>
      <c r="H194" s="9" t="s">
        <v>45</v>
      </c>
      <c r="I194" s="9" t="s">
        <v>133</v>
      </c>
      <c r="J194" s="9" t="s">
        <v>303</v>
      </c>
      <c r="K194" s="9" t="s">
        <v>103</v>
      </c>
      <c r="L194" s="14"/>
      <c r="M194" s="12">
        <v>0.44471064814814815</v>
      </c>
      <c r="N194" s="11">
        <v>0.44791666666666669</v>
      </c>
      <c r="O194" s="3" t="str">
        <f t="shared" ref="O194:O218" si="20">IFERROR(IF(N1108-M1108 &gt; TIME(0, 5, 0), "Yes", "-"), "-")</f>
        <v>-</v>
      </c>
      <c r="P194" s="10">
        <v>0.45833333333333331</v>
      </c>
      <c r="Q194" s="2">
        <f t="shared" ref="Q194:Q218" si="21">IFERROR(IF(MOD(P194-M194, 1) &gt; TIME(23, 45, 0), TIME(0, 0, 0), MOD(P194-M194, 1)), "Invalid Calculation")</f>
        <v>1.3622685185185168E-2</v>
      </c>
      <c r="R194" s="1" t="str">
        <f t="shared" ref="R194:R218" si="22">IF(Q194 = "Invalid Calculation", "Invalid Calculation", IFERROR(IF(Q194 &gt; TIME(0, 45, 0), "Yes", "-"), "Invalid Calculation"))</f>
        <v>-</v>
      </c>
      <c r="S194" s="9" t="s">
        <v>2</v>
      </c>
      <c r="T194" s="8" t="s">
        <v>0</v>
      </c>
      <c r="U194" s="8" t="s">
        <v>0</v>
      </c>
      <c r="V194" s="8" t="s">
        <v>0</v>
      </c>
      <c r="W194" s="12">
        <v>0.49131944444444442</v>
      </c>
      <c r="X194" s="7">
        <f t="shared" ref="X194:X218" si="23">IFERROR(MOD(W194 - P194, 1), "Invalid Calculation")</f>
        <v>3.2986111111111105E-2</v>
      </c>
      <c r="Y194" s="1" t="str">
        <f t="shared" ref="Y194:Y218" si="24">IF(X194 = "Invalid Calculation", "Invalid Calculation", IFERROR(IF(X194 &gt; TIME(3, 30, 0), "Yes", "-"), "Invalid Calculation"))</f>
        <v>-</v>
      </c>
      <c r="Z194" s="77">
        <f t="shared" ref="Z194:Z218" si="25">IFERROR(MOD(W194-M194, 1), "Invalid Calculation")</f>
        <v>4.6608796296296273E-2</v>
      </c>
      <c r="AA194" s="17"/>
      <c r="AB194" s="14" t="s">
        <v>6</v>
      </c>
      <c r="AC194" s="1" t="str">
        <f>IF(COUNTIFS(I$2:I194, I194, C$2:C194, "&gt;" &amp; EDATE(C194, -1), C$2:C194, "&lt;=" &amp; C194) &gt; 1, "Yes", "-")</f>
        <v>-</v>
      </c>
      <c r="AD194" s="3">
        <f>IF(AC194="Yes", COUNTIFS(I$2:I194, I194, C$2:C194, "&gt;" &amp; EDATE(C194, -1), C$2:C194, "&lt;=" &amp; C194) - 1, 0)</f>
        <v>0</v>
      </c>
      <c r="AE194" s="3" t="str" cm="1">
        <f t="array" ref="AE194">IF(AC194="Yes", IFERROR(LOOKUP(2, 1/(I$2:I193=I194), E$2:E193), "wrong"), "")</f>
        <v/>
      </c>
      <c r="AF194" s="17" t="s">
        <v>0</v>
      </c>
      <c r="AG194" s="17" t="s">
        <v>0</v>
      </c>
      <c r="AH194" s="17" t="s">
        <v>0</v>
      </c>
      <c r="AI194" s="29"/>
      <c r="AJ194" s="29"/>
      <c r="AK194" s="28"/>
      <c r="AL194" s="17"/>
      <c r="AM194" s="17"/>
      <c r="AN194" s="17"/>
      <c r="AO194" s="17"/>
      <c r="AP194" s="17"/>
      <c r="AQ194" s="17"/>
      <c r="AR194" s="4">
        <v>210132789</v>
      </c>
      <c r="AS194" s="39">
        <v>45509</v>
      </c>
      <c r="AT194" s="23">
        <v>4005517713</v>
      </c>
      <c r="AU194" s="38">
        <v>8322035</v>
      </c>
      <c r="AV194" s="37" t="s">
        <v>152</v>
      </c>
      <c r="AW194" s="37" t="s">
        <v>264</v>
      </c>
      <c r="AX194" s="37" t="s">
        <v>142</v>
      </c>
      <c r="AY194" s="37">
        <v>4</v>
      </c>
      <c r="AZ194" s="37">
        <v>3.2</v>
      </c>
      <c r="BA194" s="22">
        <v>12.8</v>
      </c>
      <c r="BB194" s="36" t="s">
        <v>15</v>
      </c>
      <c r="BC194" s="20" t="s">
        <v>15</v>
      </c>
      <c r="BD194" s="20" t="s">
        <v>15</v>
      </c>
      <c r="BE194" s="4"/>
      <c r="BF194" s="4"/>
    </row>
    <row r="195" spans="1:58" ht="15.75" x14ac:dyDescent="0.25">
      <c r="A195" s="19"/>
      <c r="B195" s="19"/>
      <c r="C195" s="13">
        <v>45509</v>
      </c>
      <c r="D195" s="9" t="s">
        <v>5</v>
      </c>
      <c r="E195" s="9">
        <v>4005517533</v>
      </c>
      <c r="F195" s="9">
        <v>599999434</v>
      </c>
      <c r="G195" s="8" t="s">
        <v>0</v>
      </c>
      <c r="H195" s="9" t="s">
        <v>4</v>
      </c>
      <c r="I195" s="9" t="s">
        <v>37</v>
      </c>
      <c r="J195" s="9" t="s">
        <v>302</v>
      </c>
      <c r="K195" s="9" t="s">
        <v>131</v>
      </c>
      <c r="L195" s="14"/>
      <c r="M195" s="12">
        <v>0.44619212962962962</v>
      </c>
      <c r="N195" s="11">
        <v>0.44930555555555557</v>
      </c>
      <c r="O195" s="3" t="str">
        <f t="shared" si="20"/>
        <v>-</v>
      </c>
      <c r="P195" s="10">
        <v>0.45833333333333331</v>
      </c>
      <c r="Q195" s="2">
        <f t="shared" si="21"/>
        <v>1.2141203703703696E-2</v>
      </c>
      <c r="R195" s="1" t="str">
        <f t="shared" si="22"/>
        <v>-</v>
      </c>
      <c r="S195" s="9" t="s">
        <v>2</v>
      </c>
      <c r="T195" s="8" t="s">
        <v>0</v>
      </c>
      <c r="U195" s="8" t="s">
        <v>0</v>
      </c>
      <c r="V195" s="8" t="s">
        <v>0</v>
      </c>
      <c r="W195" s="12">
        <v>0.5</v>
      </c>
      <c r="X195" s="7">
        <f t="shared" si="23"/>
        <v>4.1666666666666685E-2</v>
      </c>
      <c r="Y195" s="1" t="str">
        <f t="shared" si="24"/>
        <v>-</v>
      </c>
      <c r="Z195" s="77">
        <f t="shared" si="25"/>
        <v>5.3807870370370381E-2</v>
      </c>
      <c r="AA195" s="17"/>
      <c r="AB195" s="14" t="s">
        <v>6</v>
      </c>
      <c r="AC195" s="1" t="str">
        <f>IF(COUNTIFS(I$2:I195, I195, C$2:C195, "&gt;" &amp; EDATE(C195, -1), C$2:C195, "&lt;=" &amp; C195) &gt; 1, "Yes", "-")</f>
        <v>Yes</v>
      </c>
      <c r="AD195" s="3">
        <f>IF(AC195="Yes", COUNTIFS(I$2:I195, I195, C$2:C195, "&gt;" &amp; EDATE(C195, -1), C$2:C195, "&lt;=" &amp; C195) - 1, 0)</f>
        <v>5</v>
      </c>
      <c r="AE195" s="3" cm="1">
        <f t="array" ref="AE195">IF(AC195="Yes", IFERROR(LOOKUP(2, 1/(I$2:I194=I195), E$2:E194), "wrong"), "")</f>
        <v>4005516830</v>
      </c>
      <c r="AF195" s="17" t="s">
        <v>116</v>
      </c>
      <c r="AG195" s="17" t="s">
        <v>129</v>
      </c>
      <c r="AH195" s="17" t="s">
        <v>211</v>
      </c>
      <c r="AI195" s="29"/>
      <c r="AJ195" s="29"/>
      <c r="AK195" s="28"/>
      <c r="AL195" s="17"/>
      <c r="AM195" s="17"/>
      <c r="AN195" s="17"/>
      <c r="AO195" s="17"/>
      <c r="AP195" s="17"/>
      <c r="AQ195" s="17"/>
      <c r="AR195" s="4">
        <v>210132790</v>
      </c>
      <c r="AS195" s="35">
        <v>45509</v>
      </c>
      <c r="AT195" s="23">
        <v>4005515541</v>
      </c>
      <c r="AU195" s="34">
        <v>8332024</v>
      </c>
      <c r="AV195" s="33">
        <v>200037</v>
      </c>
      <c r="AW195" s="33" t="s">
        <v>223</v>
      </c>
      <c r="AX195" s="33" t="s">
        <v>142</v>
      </c>
      <c r="AY195" s="33">
        <v>1</v>
      </c>
      <c r="AZ195" s="33">
        <v>55</v>
      </c>
      <c r="BA195" s="22">
        <v>55</v>
      </c>
      <c r="BB195" s="33" t="s">
        <v>15</v>
      </c>
      <c r="BC195" s="20" t="s">
        <v>15</v>
      </c>
      <c r="BD195" s="20" t="s">
        <v>15</v>
      </c>
      <c r="BE195" s="4"/>
      <c r="BF195" s="4"/>
    </row>
    <row r="196" spans="1:58" ht="15.75" x14ac:dyDescent="0.25">
      <c r="A196" s="19"/>
      <c r="B196" s="19"/>
      <c r="C196" s="13">
        <v>45509</v>
      </c>
      <c r="D196" s="9" t="s">
        <v>5</v>
      </c>
      <c r="E196" s="9">
        <v>4005517705</v>
      </c>
      <c r="F196" s="9" t="s">
        <v>15</v>
      </c>
      <c r="G196" s="8" t="s">
        <v>0</v>
      </c>
      <c r="H196" s="9" t="s">
        <v>45</v>
      </c>
      <c r="I196" s="9" t="s">
        <v>59</v>
      </c>
      <c r="J196" s="9" t="s">
        <v>301</v>
      </c>
      <c r="K196" s="9" t="s">
        <v>20</v>
      </c>
      <c r="L196" s="14"/>
      <c r="M196" s="12">
        <v>0.45667824074074076</v>
      </c>
      <c r="N196" s="11">
        <v>0.4597222222222222</v>
      </c>
      <c r="O196" s="3" t="str">
        <f t="shared" si="20"/>
        <v>-</v>
      </c>
      <c r="P196" s="10">
        <v>0.45833333333333331</v>
      </c>
      <c r="Q196" s="2">
        <f t="shared" si="21"/>
        <v>1.6550925925925553E-3</v>
      </c>
      <c r="R196" s="1" t="str">
        <f t="shared" si="22"/>
        <v>-</v>
      </c>
      <c r="S196" s="9" t="s">
        <v>2</v>
      </c>
      <c r="T196" s="8" t="s">
        <v>0</v>
      </c>
      <c r="U196" s="8" t="s">
        <v>0</v>
      </c>
      <c r="V196" s="8" t="s">
        <v>0</v>
      </c>
      <c r="W196" s="12">
        <v>0.35416666666666669</v>
      </c>
      <c r="X196" s="7">
        <f t="shared" si="23"/>
        <v>0.89583333333333337</v>
      </c>
      <c r="Y196" s="1" t="str">
        <f t="shared" si="24"/>
        <v>Yes</v>
      </c>
      <c r="Z196" s="77">
        <f t="shared" si="25"/>
        <v>0.89748842592592593</v>
      </c>
      <c r="AA196" s="17"/>
      <c r="AB196" s="14" t="s">
        <v>6</v>
      </c>
      <c r="AC196" s="1" t="str">
        <f>IF(COUNTIFS(I$2:I196, I196, C$2:C196, "&gt;" &amp; EDATE(C196, -1), C$2:C196, "&lt;=" &amp; C196) &gt; 1, "Yes", "-")</f>
        <v>Yes</v>
      </c>
      <c r="AD196" s="3">
        <f>IF(AC196="Yes", COUNTIFS(I$2:I196, I196, C$2:C196, "&gt;" &amp; EDATE(C196, -1), C$2:C196, "&lt;=" &amp; C196) - 1, 0)</f>
        <v>1</v>
      </c>
      <c r="AE196" s="3" cm="1">
        <f t="array" ref="AE196">IF(AC196="Yes", IFERROR(LOOKUP(2, 1/(I$2:I195=I196), E$2:E195), "wrong"), "")</f>
        <v>4005510546</v>
      </c>
      <c r="AF196" s="14" t="s">
        <v>0</v>
      </c>
      <c r="AG196" s="17" t="s">
        <v>0</v>
      </c>
      <c r="AH196" s="17" t="s">
        <v>0</v>
      </c>
      <c r="AI196" s="29"/>
      <c r="AJ196" s="29"/>
      <c r="AK196" s="28"/>
      <c r="AL196" s="17"/>
      <c r="AM196" s="17"/>
      <c r="AN196" s="17"/>
      <c r="AO196" s="17"/>
      <c r="AP196" s="17"/>
      <c r="AQ196" s="17"/>
      <c r="AR196" s="4">
        <v>210132791</v>
      </c>
      <c r="AS196" s="24">
        <v>45509</v>
      </c>
      <c r="AT196" s="23">
        <v>4005515541</v>
      </c>
      <c r="AU196" s="23">
        <v>8332024</v>
      </c>
      <c r="AV196" s="22">
        <v>106724</v>
      </c>
      <c r="AW196" s="22" t="s">
        <v>300</v>
      </c>
      <c r="AX196" s="22" t="s">
        <v>142</v>
      </c>
      <c r="AY196" s="22">
        <v>1</v>
      </c>
      <c r="AZ196" s="22">
        <v>240</v>
      </c>
      <c r="BA196" s="22">
        <v>240</v>
      </c>
      <c r="BB196" s="21" t="s">
        <v>15</v>
      </c>
      <c r="BC196" s="20" t="s">
        <v>15</v>
      </c>
      <c r="BD196" s="20" t="s">
        <v>15</v>
      </c>
      <c r="BE196" s="4"/>
      <c r="BF196" s="4"/>
    </row>
    <row r="197" spans="1:58" ht="15.75" hidden="1" x14ac:dyDescent="0.25">
      <c r="A197" s="19"/>
      <c r="B197" s="19"/>
      <c r="C197" s="13">
        <v>45509</v>
      </c>
      <c r="D197" s="9" t="s">
        <v>5</v>
      </c>
      <c r="E197" s="9">
        <v>4005517713</v>
      </c>
      <c r="F197" s="9" t="s">
        <v>15</v>
      </c>
      <c r="G197" s="8" t="s">
        <v>0</v>
      </c>
      <c r="H197" s="9" t="s">
        <v>45</v>
      </c>
      <c r="I197" s="9" t="s">
        <v>69</v>
      </c>
      <c r="J197" s="9" t="s">
        <v>299</v>
      </c>
      <c r="K197" s="9" t="s">
        <v>20</v>
      </c>
      <c r="L197" s="5"/>
      <c r="M197" s="12">
        <v>0.46569444444444447</v>
      </c>
      <c r="N197" s="11">
        <v>0.46875</v>
      </c>
      <c r="O197" s="3" t="str">
        <f t="shared" si="20"/>
        <v>-</v>
      </c>
      <c r="P197" s="18" t="s">
        <v>0</v>
      </c>
      <c r="Q197" s="2" t="str">
        <f t="shared" si="21"/>
        <v>Invalid Calculation</v>
      </c>
      <c r="R197" s="1" t="str">
        <f t="shared" si="22"/>
        <v>Invalid Calculation</v>
      </c>
      <c r="S197" s="9" t="s">
        <v>115</v>
      </c>
      <c r="T197" s="9" t="s">
        <v>122</v>
      </c>
      <c r="U197" s="13">
        <v>45510</v>
      </c>
      <c r="V197" s="11">
        <v>0.66666666666666663</v>
      </c>
      <c r="W197" s="11">
        <v>0.76388888888888884</v>
      </c>
      <c r="X197" s="7" t="str">
        <f t="shared" si="23"/>
        <v>Invalid Calculation</v>
      </c>
      <c r="Y197" s="1" t="str">
        <f t="shared" si="24"/>
        <v>Invalid Calculation</v>
      </c>
      <c r="Z197" s="6">
        <f t="shared" si="25"/>
        <v>0.29819444444444437</v>
      </c>
      <c r="AA197" s="4"/>
      <c r="AB197" s="14" t="s">
        <v>6</v>
      </c>
      <c r="AC197" s="1" t="str">
        <f>IF(COUNTIFS(I$2:I197, I197, C$2:C197, "&gt;" &amp; EDATE(C197, -1), C$2:C197, "&lt;=" &amp; C197) &gt; 1, "Yes", "-")</f>
        <v>Yes</v>
      </c>
      <c r="AD197" s="3">
        <f>IF(AC197="Yes", COUNTIFS(I$2:I197, I197, C$2:C197, "&gt;" &amp; EDATE(C197, -1), C$2:C197, "&lt;=" &amp; C197) - 1, 0)</f>
        <v>1</v>
      </c>
      <c r="AE197" s="3" cm="1">
        <f t="array" ref="AE197">IF(AC197="Yes", IFERROR(LOOKUP(2, 1/(I$2:I196=I197), E$2:E196), "wrong"), "")</f>
        <v>4005514343</v>
      </c>
      <c r="AF197" s="14" t="s">
        <v>0</v>
      </c>
      <c r="AG197" s="17" t="s">
        <v>0</v>
      </c>
      <c r="AH197" s="17" t="s">
        <v>0</v>
      </c>
      <c r="AI197" s="29"/>
      <c r="AJ197" s="29"/>
      <c r="AK197" s="28"/>
      <c r="AL197" s="17"/>
      <c r="AM197" s="17"/>
      <c r="AN197" s="17"/>
      <c r="AO197" s="17"/>
      <c r="AP197" s="17"/>
      <c r="AQ197" s="17"/>
      <c r="AR197" s="4">
        <v>210132792</v>
      </c>
      <c r="AS197" s="24">
        <v>45509</v>
      </c>
      <c r="AT197" s="23">
        <v>4005515541</v>
      </c>
      <c r="AU197" s="23">
        <v>8332024</v>
      </c>
      <c r="AV197" s="22">
        <v>100067</v>
      </c>
      <c r="AW197" s="22" t="s">
        <v>177</v>
      </c>
      <c r="AX197" s="22" t="s">
        <v>142</v>
      </c>
      <c r="AY197" s="22">
        <v>1</v>
      </c>
      <c r="AZ197" s="22">
        <v>14.5</v>
      </c>
      <c r="BA197" s="22">
        <v>14.5</v>
      </c>
      <c r="BB197" s="22" t="s">
        <v>15</v>
      </c>
      <c r="BC197" s="20" t="s">
        <v>15</v>
      </c>
      <c r="BD197" s="20" t="s">
        <v>15</v>
      </c>
      <c r="BE197" s="4"/>
      <c r="BF197" s="4"/>
    </row>
    <row r="198" spans="1:58" ht="15.75" x14ac:dyDescent="0.25">
      <c r="A198" s="19"/>
      <c r="B198" s="19"/>
      <c r="C198" s="13">
        <v>45509</v>
      </c>
      <c r="D198" s="9" t="s">
        <v>5</v>
      </c>
      <c r="E198" s="9">
        <v>4005517714</v>
      </c>
      <c r="F198" s="9" t="s">
        <v>15</v>
      </c>
      <c r="G198" s="8" t="s">
        <v>0</v>
      </c>
      <c r="H198" s="9" t="s">
        <v>45</v>
      </c>
      <c r="I198" s="9" t="s">
        <v>76</v>
      </c>
      <c r="J198" s="9" t="s">
        <v>209</v>
      </c>
      <c r="K198" s="9" t="s">
        <v>20</v>
      </c>
      <c r="L198" s="5"/>
      <c r="M198" s="12">
        <v>0.46784722222222225</v>
      </c>
      <c r="N198" s="11">
        <v>0.47083333333333333</v>
      </c>
      <c r="O198" s="3" t="str">
        <f t="shared" si="20"/>
        <v>-</v>
      </c>
      <c r="P198" s="18">
        <v>0.47916666666666669</v>
      </c>
      <c r="Q198" s="2">
        <f t="shared" si="21"/>
        <v>1.1319444444444438E-2</v>
      </c>
      <c r="R198" s="1" t="str">
        <f t="shared" si="22"/>
        <v>-</v>
      </c>
      <c r="S198" s="9" t="s">
        <v>2</v>
      </c>
      <c r="T198" s="8" t="s">
        <v>0</v>
      </c>
      <c r="U198" s="8" t="s">
        <v>0</v>
      </c>
      <c r="V198" s="8" t="s">
        <v>0</v>
      </c>
      <c r="W198" s="12">
        <v>0.35416666666666669</v>
      </c>
      <c r="X198" s="7">
        <f t="shared" si="23"/>
        <v>0.875</v>
      </c>
      <c r="Y198" s="1" t="str">
        <f t="shared" si="24"/>
        <v>Yes</v>
      </c>
      <c r="Z198" s="77">
        <f t="shared" si="25"/>
        <v>0.88631944444444444</v>
      </c>
      <c r="AA198" s="4"/>
      <c r="AB198" s="14" t="s">
        <v>6</v>
      </c>
      <c r="AC198" s="1" t="str">
        <f>IF(COUNTIFS(I$2:I198, I198, C$2:C198, "&gt;" &amp; EDATE(C198, -1), C$2:C198, "&lt;=" &amp; C198) &gt; 1, "Yes", "-")</f>
        <v>Yes</v>
      </c>
      <c r="AD198" s="3">
        <f>IF(AC198="Yes", COUNTIFS(I$2:I198, I198, C$2:C198, "&gt;" &amp; EDATE(C198, -1), C$2:C198, "&lt;=" &amp; C198) - 1, 0)</f>
        <v>4</v>
      </c>
      <c r="AE198" s="3" cm="1">
        <f t="array" ref="AE198">IF(AC198="Yes", IFERROR(LOOKUP(2, 1/(I$2:I197=I198), E$2:E197), "wrong"), "")</f>
        <v>4005515292</v>
      </c>
      <c r="AF198" s="17" t="s">
        <v>0</v>
      </c>
      <c r="AG198" s="14" t="s">
        <v>0</v>
      </c>
      <c r="AH198" s="17" t="s">
        <v>0</v>
      </c>
      <c r="AI198" s="29"/>
      <c r="AJ198" s="29"/>
      <c r="AK198" s="28"/>
      <c r="AL198" s="17"/>
      <c r="AM198" s="17"/>
      <c r="AN198" s="17"/>
      <c r="AO198" s="17"/>
      <c r="AP198" s="17"/>
      <c r="AQ198" s="17"/>
      <c r="AR198" s="4">
        <v>210132793</v>
      </c>
      <c r="AS198" s="24">
        <v>45509</v>
      </c>
      <c r="AT198" s="23">
        <v>4005515541</v>
      </c>
      <c r="AU198" s="23">
        <v>8332024</v>
      </c>
      <c r="AV198" s="22">
        <v>300003</v>
      </c>
      <c r="AW198" s="22" t="s">
        <v>154</v>
      </c>
      <c r="AX198" s="22" t="s">
        <v>153</v>
      </c>
      <c r="AY198" s="22">
        <v>0.1</v>
      </c>
      <c r="AZ198" s="22">
        <v>60</v>
      </c>
      <c r="BA198" s="22">
        <v>6</v>
      </c>
      <c r="BB198" s="22" t="s">
        <v>15</v>
      </c>
      <c r="BC198" s="20" t="s">
        <v>15</v>
      </c>
      <c r="BD198" s="20" t="s">
        <v>15</v>
      </c>
      <c r="BE198" s="4"/>
      <c r="BF198" s="4"/>
    </row>
    <row r="199" spans="1:58" ht="15.75" x14ac:dyDescent="0.25">
      <c r="A199" s="19"/>
      <c r="B199" s="19"/>
      <c r="C199" s="13">
        <v>45509</v>
      </c>
      <c r="D199" s="9" t="s">
        <v>5</v>
      </c>
      <c r="E199" s="9">
        <v>4005517467</v>
      </c>
      <c r="F199" s="9" t="s">
        <v>15</v>
      </c>
      <c r="G199" s="8" t="s">
        <v>0</v>
      </c>
      <c r="H199" s="9" t="s">
        <v>45</v>
      </c>
      <c r="I199" s="9" t="s">
        <v>184</v>
      </c>
      <c r="J199" s="9" t="s">
        <v>298</v>
      </c>
      <c r="K199" s="9" t="s">
        <v>18</v>
      </c>
      <c r="L199" s="5"/>
      <c r="M199" s="12">
        <v>0.50043981481481481</v>
      </c>
      <c r="N199" s="11">
        <v>0.50347222222222221</v>
      </c>
      <c r="O199" s="3" t="str">
        <f t="shared" si="20"/>
        <v>-</v>
      </c>
      <c r="P199" s="18">
        <v>0.5625</v>
      </c>
      <c r="Q199" s="2">
        <f t="shared" si="21"/>
        <v>6.206018518518519E-2</v>
      </c>
      <c r="R199" s="1" t="str">
        <f t="shared" si="22"/>
        <v>Yes</v>
      </c>
      <c r="S199" s="9" t="s">
        <v>2</v>
      </c>
      <c r="T199" s="8" t="s">
        <v>0</v>
      </c>
      <c r="U199" s="8" t="s">
        <v>0</v>
      </c>
      <c r="V199" s="8" t="s">
        <v>0</v>
      </c>
      <c r="W199" s="12">
        <v>0.41666666666666669</v>
      </c>
      <c r="X199" s="7">
        <f t="shared" si="23"/>
        <v>0.85416666666666674</v>
      </c>
      <c r="Y199" s="1" t="str">
        <f t="shared" si="24"/>
        <v>Yes</v>
      </c>
      <c r="Z199" s="77">
        <f t="shared" si="25"/>
        <v>0.91622685185185193</v>
      </c>
      <c r="AA199" s="4"/>
      <c r="AB199" s="14" t="s">
        <v>6</v>
      </c>
      <c r="AC199" s="1" t="str">
        <f>IF(COUNTIFS(I$2:I199, I199, C$2:C199, "&gt;" &amp; EDATE(C199, -1), C$2:C199, "&lt;=" &amp; C199) &gt; 1, "Yes", "-")</f>
        <v>-</v>
      </c>
      <c r="AD199" s="3">
        <f>IF(AC199="Yes", COUNTIFS(I$2:I199, I199, C$2:C199, "&gt;" &amp; EDATE(C199, -1), C$2:C199, "&lt;=" &amp; C199) - 1, 0)</f>
        <v>0</v>
      </c>
      <c r="AE199" s="3" t="str" cm="1">
        <f t="array" ref="AE199">IF(AC199="Yes", IFERROR(LOOKUP(2, 1/(I$2:I198=I199), E$2:E198), "wrong"), "")</f>
        <v/>
      </c>
      <c r="AF199" s="17" t="s">
        <v>0</v>
      </c>
      <c r="AG199" s="17" t="s">
        <v>0</v>
      </c>
      <c r="AH199" s="17" t="s">
        <v>0</v>
      </c>
      <c r="AI199" s="29"/>
      <c r="AJ199" s="29"/>
      <c r="AK199" s="28"/>
      <c r="AL199" s="17"/>
      <c r="AM199" s="17"/>
      <c r="AN199" s="17"/>
      <c r="AO199" s="17"/>
      <c r="AP199" s="17"/>
      <c r="AQ199" s="17"/>
      <c r="AR199" s="4">
        <v>210132794</v>
      </c>
      <c r="AS199" s="24">
        <v>45509</v>
      </c>
      <c r="AT199" s="23">
        <v>4005515541</v>
      </c>
      <c r="AU199" s="23">
        <v>8332024</v>
      </c>
      <c r="AV199" s="22">
        <v>300274</v>
      </c>
      <c r="AW199" s="22" t="s">
        <v>155</v>
      </c>
      <c r="AX199" s="22" t="s">
        <v>142</v>
      </c>
      <c r="AY199" s="22">
        <v>0.1</v>
      </c>
      <c r="AZ199" s="22">
        <v>65</v>
      </c>
      <c r="BA199" s="22">
        <v>6.5</v>
      </c>
      <c r="BB199" s="22" t="s">
        <v>15</v>
      </c>
      <c r="BC199" s="27" t="s">
        <v>15</v>
      </c>
      <c r="BD199" s="27" t="s">
        <v>15</v>
      </c>
      <c r="BE199" s="4"/>
      <c r="BF199" s="4"/>
    </row>
    <row r="200" spans="1:58" ht="15.75" x14ac:dyDescent="0.25">
      <c r="A200" s="19"/>
      <c r="B200" s="19"/>
      <c r="C200" s="13">
        <v>45509</v>
      </c>
      <c r="D200" s="9" t="s">
        <v>5</v>
      </c>
      <c r="E200" s="9">
        <v>4005517969</v>
      </c>
      <c r="F200" s="9" t="s">
        <v>15</v>
      </c>
      <c r="G200" s="8" t="s">
        <v>0</v>
      </c>
      <c r="H200" s="9" t="s">
        <v>45</v>
      </c>
      <c r="I200" s="9" t="s">
        <v>86</v>
      </c>
      <c r="J200" s="9" t="s">
        <v>297</v>
      </c>
      <c r="K200" s="9" t="s">
        <v>20</v>
      </c>
      <c r="L200" s="5"/>
      <c r="M200" s="12">
        <v>0.5193402777777778</v>
      </c>
      <c r="N200" s="11">
        <v>0.52222222222222225</v>
      </c>
      <c r="O200" s="3" t="str">
        <f t="shared" si="20"/>
        <v>-</v>
      </c>
      <c r="P200" s="18">
        <v>0.625</v>
      </c>
      <c r="Q200" s="2">
        <f t="shared" si="21"/>
        <v>0.1056597222222222</v>
      </c>
      <c r="R200" s="1" t="str">
        <f t="shared" si="22"/>
        <v>Yes</v>
      </c>
      <c r="S200" s="9" t="s">
        <v>2</v>
      </c>
      <c r="T200" s="8" t="s">
        <v>0</v>
      </c>
      <c r="U200" s="8" t="s">
        <v>0</v>
      </c>
      <c r="V200" s="8" t="s">
        <v>0</v>
      </c>
      <c r="W200" s="12">
        <v>0.35416666666666669</v>
      </c>
      <c r="X200" s="7">
        <f t="shared" si="23"/>
        <v>0.72916666666666674</v>
      </c>
      <c r="Y200" s="1" t="str">
        <f t="shared" si="24"/>
        <v>Yes</v>
      </c>
      <c r="Z200" s="77">
        <f t="shared" si="25"/>
        <v>0.83482638888888894</v>
      </c>
      <c r="AA200" s="4"/>
      <c r="AB200" s="14" t="s">
        <v>6</v>
      </c>
      <c r="AC200" s="1" t="str">
        <f>IF(COUNTIFS(I$2:I200, I200, C$2:C200, "&gt;" &amp; EDATE(C200, -1), C$2:C200, "&lt;=" &amp; C200) &gt; 1, "Yes", "-")</f>
        <v>Yes</v>
      </c>
      <c r="AD200" s="3">
        <f>IF(AC200="Yes", COUNTIFS(I$2:I200, I200, C$2:C200, "&gt;" &amp; EDATE(C200, -1), C$2:C200, "&lt;=" &amp; C200) - 1, 0)</f>
        <v>3</v>
      </c>
      <c r="AE200" s="3" cm="1">
        <f t="array" ref="AE200">IF(AC200="Yes", IFERROR(LOOKUP(2, 1/(I$2:I199=I200), E$2:E199), "wrong"), "")</f>
        <v>4005515191</v>
      </c>
      <c r="AF200" s="17" t="s">
        <v>0</v>
      </c>
      <c r="AG200" s="17" t="s">
        <v>0</v>
      </c>
      <c r="AH200" s="17" t="s">
        <v>0</v>
      </c>
      <c r="AI200" s="29"/>
      <c r="AJ200" s="29"/>
      <c r="AK200" s="28"/>
      <c r="AL200" s="17"/>
      <c r="AM200" s="17"/>
      <c r="AN200" s="17"/>
      <c r="AO200" s="17"/>
      <c r="AP200" s="17"/>
      <c r="AQ200" s="17"/>
      <c r="AR200" s="4">
        <v>210132795</v>
      </c>
      <c r="AS200" s="24">
        <v>45509</v>
      </c>
      <c r="AT200" s="23">
        <v>4005515541</v>
      </c>
      <c r="AU200" s="23">
        <v>8332024</v>
      </c>
      <c r="AV200" s="22" t="s">
        <v>152</v>
      </c>
      <c r="AW200" s="22" t="s">
        <v>236</v>
      </c>
      <c r="AX200" s="22" t="s">
        <v>142</v>
      </c>
      <c r="AY200" s="22">
        <v>1</v>
      </c>
      <c r="AZ200" s="22">
        <v>425</v>
      </c>
      <c r="BA200" s="22">
        <v>425</v>
      </c>
      <c r="BB200" s="22" t="s">
        <v>15</v>
      </c>
      <c r="BC200" s="26" t="s">
        <v>15</v>
      </c>
      <c r="BD200" s="26" t="s">
        <v>15</v>
      </c>
      <c r="BE200" s="4"/>
      <c r="BF200" s="4"/>
    </row>
    <row r="201" spans="1:58" ht="15.75" hidden="1" x14ac:dyDescent="0.25">
      <c r="A201" s="19"/>
      <c r="B201" s="19"/>
      <c r="C201" s="13">
        <v>45509</v>
      </c>
      <c r="D201" s="9" t="s">
        <v>5</v>
      </c>
      <c r="E201" s="9">
        <v>4005517950</v>
      </c>
      <c r="F201" s="9" t="s">
        <v>15</v>
      </c>
      <c r="G201" s="8" t="s">
        <v>0</v>
      </c>
      <c r="H201" s="9" t="s">
        <v>45</v>
      </c>
      <c r="I201" s="9" t="s">
        <v>64</v>
      </c>
      <c r="J201" s="9" t="s">
        <v>296</v>
      </c>
      <c r="K201" s="9" t="s">
        <v>20</v>
      </c>
      <c r="L201" s="5"/>
      <c r="M201" s="12">
        <v>0.53625</v>
      </c>
      <c r="N201" s="11">
        <v>0.5395833333333333</v>
      </c>
      <c r="O201" s="3" t="str">
        <f t="shared" si="20"/>
        <v>-</v>
      </c>
      <c r="P201" s="18" t="s">
        <v>0</v>
      </c>
      <c r="Q201" s="2" t="str">
        <f t="shared" si="21"/>
        <v>Invalid Calculation</v>
      </c>
      <c r="R201" s="1" t="str">
        <f t="shared" si="22"/>
        <v>Invalid Calculation</v>
      </c>
      <c r="S201" s="9" t="s">
        <v>115</v>
      </c>
      <c r="T201" s="9" t="s">
        <v>166</v>
      </c>
      <c r="U201" s="8" t="s">
        <v>0</v>
      </c>
      <c r="V201" s="8" t="s">
        <v>0</v>
      </c>
      <c r="W201" s="8" t="s">
        <v>0</v>
      </c>
      <c r="X201" s="7" t="str">
        <f t="shared" si="23"/>
        <v>Invalid Calculation</v>
      </c>
      <c r="Y201" s="1" t="str">
        <f t="shared" si="24"/>
        <v>Invalid Calculation</v>
      </c>
      <c r="Z201" s="6" t="str">
        <f t="shared" si="25"/>
        <v>Invalid Calculation</v>
      </c>
      <c r="AA201" s="4"/>
      <c r="AB201" s="14" t="s">
        <v>6</v>
      </c>
      <c r="AC201" s="1" t="str">
        <f>IF(COUNTIFS(I$2:I201, I201, C$2:C201, "&gt;" &amp; EDATE(C201, -1), C$2:C201, "&lt;=" &amp; C201) &gt; 1, "Yes", "-")</f>
        <v>Yes</v>
      </c>
      <c r="AD201" s="3">
        <f>IF(AC201="Yes", COUNTIFS(I$2:I201, I201, C$2:C201, "&gt;" &amp; EDATE(C201, -1), C$2:C201, "&lt;=" &amp; C201) - 1, 0)</f>
        <v>1</v>
      </c>
      <c r="AE201" s="3" cm="1">
        <f t="array" ref="AE201">IF(AC201="Yes", IFERROR(LOOKUP(2, 1/(I$2:I200=I201), E$2:E200), "wrong"), "")</f>
        <v>4005510021</v>
      </c>
      <c r="AF201" s="17" t="s">
        <v>0</v>
      </c>
      <c r="AG201" s="17" t="s">
        <v>0</v>
      </c>
      <c r="AH201" s="17" t="s">
        <v>0</v>
      </c>
      <c r="AI201" s="29"/>
      <c r="AJ201" s="29"/>
      <c r="AK201" s="28"/>
      <c r="AL201" s="17"/>
      <c r="AM201" s="17"/>
      <c r="AN201" s="17"/>
      <c r="AO201" s="17"/>
      <c r="AP201" s="17"/>
      <c r="AQ201" s="14"/>
      <c r="AR201" s="4">
        <v>210132796</v>
      </c>
      <c r="AS201" s="24">
        <v>45509</v>
      </c>
      <c r="AT201" s="23">
        <v>4005515541</v>
      </c>
      <c r="AU201" s="23">
        <v>8332024</v>
      </c>
      <c r="AV201" s="22" t="s">
        <v>152</v>
      </c>
      <c r="AW201" s="22" t="s">
        <v>222</v>
      </c>
      <c r="AX201" s="22" t="s">
        <v>142</v>
      </c>
      <c r="AY201" s="22">
        <v>1</v>
      </c>
      <c r="AZ201" s="25">
        <v>1000</v>
      </c>
      <c r="BA201" s="25">
        <v>1000</v>
      </c>
      <c r="BB201" s="21" t="s">
        <v>15</v>
      </c>
      <c r="BC201" s="20" t="s">
        <v>15</v>
      </c>
      <c r="BD201" s="20" t="s">
        <v>15</v>
      </c>
      <c r="BE201" s="4"/>
      <c r="BF201" s="4"/>
    </row>
    <row r="202" spans="1:58" ht="15.75" x14ac:dyDescent="0.25">
      <c r="A202" s="19"/>
      <c r="B202" s="19"/>
      <c r="C202" s="13">
        <v>45509</v>
      </c>
      <c r="D202" s="9" t="s">
        <v>5</v>
      </c>
      <c r="E202" s="9">
        <v>4005517987</v>
      </c>
      <c r="F202" s="9">
        <v>532291993</v>
      </c>
      <c r="G202" s="8" t="s">
        <v>0</v>
      </c>
      <c r="H202" s="9" t="s">
        <v>4</v>
      </c>
      <c r="I202" s="9" t="s">
        <v>22</v>
      </c>
      <c r="J202" s="9" t="s">
        <v>295</v>
      </c>
      <c r="K202" s="9" t="s">
        <v>20</v>
      </c>
      <c r="L202" s="5"/>
      <c r="M202" s="12">
        <v>0.5393634259259259</v>
      </c>
      <c r="N202" s="11">
        <v>0.54305555555555551</v>
      </c>
      <c r="O202" s="3" t="str">
        <f t="shared" si="20"/>
        <v>-</v>
      </c>
      <c r="P202" s="18">
        <v>0.5395833333333333</v>
      </c>
      <c r="Q202" s="2">
        <f t="shared" si="21"/>
        <v>2.1990740740740478E-4</v>
      </c>
      <c r="R202" s="1" t="str">
        <f t="shared" si="22"/>
        <v>-</v>
      </c>
      <c r="S202" s="9" t="s">
        <v>2</v>
      </c>
      <c r="T202" s="8" t="s">
        <v>0</v>
      </c>
      <c r="U202" s="8" t="s">
        <v>0</v>
      </c>
      <c r="V202" s="8" t="s">
        <v>0</v>
      </c>
      <c r="W202" s="12">
        <v>0.58125000000000004</v>
      </c>
      <c r="X202" s="7">
        <f t="shared" si="23"/>
        <v>4.1666666666666741E-2</v>
      </c>
      <c r="Y202" s="1" t="str">
        <f t="shared" si="24"/>
        <v>-</v>
      </c>
      <c r="Z202" s="77">
        <f t="shared" si="25"/>
        <v>4.1886574074074145E-2</v>
      </c>
      <c r="AA202" s="4"/>
      <c r="AB202" s="14" t="s">
        <v>6</v>
      </c>
      <c r="AC202" s="1" t="str">
        <f>IF(COUNTIFS(I$2:I202, I202, C$2:C202, "&gt;" &amp; EDATE(C202, -1), C$2:C202, "&lt;=" &amp; C202) &gt; 1, "Yes", "-")</f>
        <v>Yes</v>
      </c>
      <c r="AD202" s="3">
        <f>IF(AC202="Yes", COUNTIFS(I$2:I202, I202, C$2:C202, "&gt;" &amp; EDATE(C202, -1), C$2:C202, "&lt;=" &amp; C202) - 1, 0)</f>
        <v>1</v>
      </c>
      <c r="AE202" s="3" cm="1">
        <f t="array" ref="AE202">IF(AC202="Yes", IFERROR(LOOKUP(2, 1/(I$2:I201=I202), E$2:E201), "wrong"), "")</f>
        <v>4005515203</v>
      </c>
      <c r="AF202" s="17">
        <v>2385806</v>
      </c>
      <c r="AG202" s="17" t="s">
        <v>121</v>
      </c>
      <c r="AH202" s="17" t="s">
        <v>120</v>
      </c>
      <c r="AI202" s="29"/>
      <c r="AJ202" s="29"/>
      <c r="AK202" s="28"/>
      <c r="AL202" s="17"/>
      <c r="AM202" s="17"/>
      <c r="AN202" s="17"/>
      <c r="AO202" s="17"/>
      <c r="AP202" s="17"/>
      <c r="AQ202" s="17"/>
      <c r="AR202" s="4">
        <v>210132797</v>
      </c>
      <c r="AS202" s="24">
        <v>45510</v>
      </c>
      <c r="AT202" s="23">
        <v>4005515099</v>
      </c>
      <c r="AU202" s="23">
        <v>8322035</v>
      </c>
      <c r="AV202" s="22" t="s">
        <v>152</v>
      </c>
      <c r="AW202" s="22" t="s">
        <v>189</v>
      </c>
      <c r="AX202" s="22" t="s">
        <v>142</v>
      </c>
      <c r="AY202" s="22">
        <v>3</v>
      </c>
      <c r="AZ202" s="22">
        <v>412.02</v>
      </c>
      <c r="BA202" s="25">
        <v>1236.06</v>
      </c>
      <c r="BB202" s="21" t="s">
        <v>15</v>
      </c>
      <c r="BC202" s="20" t="s">
        <v>15</v>
      </c>
      <c r="BD202" s="20" t="s">
        <v>15</v>
      </c>
      <c r="BE202" s="4"/>
      <c r="BF202" s="4"/>
    </row>
    <row r="203" spans="1:58" ht="15.75" x14ac:dyDescent="0.25">
      <c r="A203" s="19"/>
      <c r="B203" s="19"/>
      <c r="C203" s="13">
        <v>45509</v>
      </c>
      <c r="D203" s="9" t="s">
        <v>5</v>
      </c>
      <c r="E203" s="9">
        <v>4005517988</v>
      </c>
      <c r="F203" s="9">
        <v>532291993</v>
      </c>
      <c r="G203" s="8" t="s">
        <v>0</v>
      </c>
      <c r="H203" s="9" t="s">
        <v>4</v>
      </c>
      <c r="I203" s="9" t="s">
        <v>36</v>
      </c>
      <c r="J203" s="9" t="s">
        <v>263</v>
      </c>
      <c r="K203" s="9" t="s">
        <v>20</v>
      </c>
      <c r="L203" s="5"/>
      <c r="M203" s="12">
        <v>0.53971064814814818</v>
      </c>
      <c r="N203" s="11">
        <v>0.54305555555555551</v>
      </c>
      <c r="O203" s="3" t="str">
        <f t="shared" si="20"/>
        <v>-</v>
      </c>
      <c r="P203" s="18">
        <v>0.54374999999999996</v>
      </c>
      <c r="Q203" s="2">
        <f t="shared" si="21"/>
        <v>4.0393518518517801E-3</v>
      </c>
      <c r="R203" s="1" t="str">
        <f t="shared" si="22"/>
        <v>-</v>
      </c>
      <c r="S203" s="9" t="s">
        <v>2</v>
      </c>
      <c r="T203" s="8" t="s">
        <v>0</v>
      </c>
      <c r="U203" s="8" t="s">
        <v>0</v>
      </c>
      <c r="V203" s="8" t="s">
        <v>0</v>
      </c>
      <c r="W203" s="12">
        <v>0.5854166666666667</v>
      </c>
      <c r="X203" s="7">
        <f t="shared" si="23"/>
        <v>4.1666666666666741E-2</v>
      </c>
      <c r="Y203" s="1" t="str">
        <f t="shared" si="24"/>
        <v>-</v>
      </c>
      <c r="Z203" s="77">
        <f t="shared" si="25"/>
        <v>4.5706018518518521E-2</v>
      </c>
      <c r="AA203" s="4"/>
      <c r="AB203" s="14" t="s">
        <v>6</v>
      </c>
      <c r="AC203" s="1" t="str">
        <f>IF(COUNTIFS(I$2:I203, I203, C$2:C203, "&gt;" &amp; EDATE(C203, -1), C$2:C203, "&lt;=" &amp; C203) &gt; 1, "Yes", "-")</f>
        <v>Yes</v>
      </c>
      <c r="AD203" s="3">
        <f>IF(AC203="Yes", COUNTIFS(I$2:I203, I203, C$2:C203, "&gt;" &amp; EDATE(C203, -1), C$2:C203, "&lt;=" &amp; C203) - 1, 0)</f>
        <v>1</v>
      </c>
      <c r="AE203" s="3" cm="1">
        <f t="array" ref="AE203">IF(AC203="Yes", IFERROR(LOOKUP(2, 1/(I$2:I202=I203), E$2:E202), "wrong"), "")</f>
        <v>4005515201</v>
      </c>
      <c r="AF203" s="17">
        <v>2385824</v>
      </c>
      <c r="AG203" s="17" t="s">
        <v>121</v>
      </c>
      <c r="AH203" s="17" t="s">
        <v>120</v>
      </c>
      <c r="AI203" s="29"/>
      <c r="AJ203" s="29"/>
      <c r="AK203" s="28"/>
      <c r="AL203" s="17"/>
      <c r="AM203" s="17"/>
      <c r="AN203" s="17"/>
      <c r="AO203" s="17"/>
      <c r="AP203" s="17"/>
      <c r="AQ203" s="17"/>
      <c r="AR203" s="4">
        <v>210132798</v>
      </c>
      <c r="AS203" s="24">
        <v>45510</v>
      </c>
      <c r="AT203" s="23">
        <v>4005515099</v>
      </c>
      <c r="AU203" s="23">
        <v>8322035</v>
      </c>
      <c r="AV203" s="22">
        <v>102191</v>
      </c>
      <c r="AW203" s="22" t="s">
        <v>294</v>
      </c>
      <c r="AX203" s="22" t="s">
        <v>142</v>
      </c>
      <c r="AY203" s="22">
        <v>1</v>
      </c>
      <c r="AZ203" s="22">
        <v>209.25</v>
      </c>
      <c r="BA203" s="22">
        <v>209.25</v>
      </c>
      <c r="BB203" s="21" t="s">
        <v>15</v>
      </c>
      <c r="BC203" s="20" t="s">
        <v>15</v>
      </c>
      <c r="BD203" s="20" t="s">
        <v>15</v>
      </c>
      <c r="BE203" s="4"/>
      <c r="BF203" s="4"/>
    </row>
    <row r="204" spans="1:58" ht="15.75" x14ac:dyDescent="0.25">
      <c r="A204" s="19"/>
      <c r="B204" s="19"/>
      <c r="C204" s="13">
        <v>45509</v>
      </c>
      <c r="D204" s="9" t="s">
        <v>5</v>
      </c>
      <c r="E204" s="9">
        <v>4005517989</v>
      </c>
      <c r="F204" s="9">
        <v>532291993</v>
      </c>
      <c r="G204" s="8" t="s">
        <v>0</v>
      </c>
      <c r="H204" s="9" t="s">
        <v>4</v>
      </c>
      <c r="I204" s="9" t="s">
        <v>28</v>
      </c>
      <c r="J204" s="9" t="s">
        <v>228</v>
      </c>
      <c r="K204" s="9" t="s">
        <v>20</v>
      </c>
      <c r="L204" s="5"/>
      <c r="M204" s="12">
        <v>0.54008101851851853</v>
      </c>
      <c r="N204" s="11">
        <v>0.54374999999999996</v>
      </c>
      <c r="O204" s="3" t="str">
        <f t="shared" si="20"/>
        <v>-</v>
      </c>
      <c r="P204" s="18">
        <v>0.54027777777777775</v>
      </c>
      <c r="Q204" s="2">
        <f t="shared" si="21"/>
        <v>1.96759259259216E-4</v>
      </c>
      <c r="R204" s="1" t="str">
        <f t="shared" si="22"/>
        <v>-</v>
      </c>
      <c r="S204" s="9" t="s">
        <v>2</v>
      </c>
      <c r="T204" s="8" t="s">
        <v>0</v>
      </c>
      <c r="U204" s="8" t="s">
        <v>0</v>
      </c>
      <c r="V204" s="8" t="s">
        <v>0</v>
      </c>
      <c r="W204" s="12">
        <v>0.58194444444444449</v>
      </c>
      <c r="X204" s="7">
        <f t="shared" si="23"/>
        <v>4.1666666666666741E-2</v>
      </c>
      <c r="Y204" s="1" t="str">
        <f t="shared" si="24"/>
        <v>-</v>
      </c>
      <c r="Z204" s="77">
        <f t="shared" si="25"/>
        <v>4.1863425925925957E-2</v>
      </c>
      <c r="AA204" s="4"/>
      <c r="AB204" s="14" t="s">
        <v>6</v>
      </c>
      <c r="AC204" s="1" t="str">
        <f>IF(COUNTIFS(I$2:I204, I204, C$2:C204, "&gt;" &amp; EDATE(C204, -1), C$2:C204, "&lt;=" &amp; C204) &gt; 1, "Yes", "-")</f>
        <v>Yes</v>
      </c>
      <c r="AD204" s="3">
        <f>IF(AC204="Yes", COUNTIFS(I$2:I204, I204, C$2:C204, "&gt;" &amp; EDATE(C204, -1), C$2:C204, "&lt;=" &amp; C204) - 1, 0)</f>
        <v>6</v>
      </c>
      <c r="AE204" s="3" cm="1">
        <f t="array" ref="AE204">IF(AC204="Yes", IFERROR(LOOKUP(2, 1/(I$2:I203=I204), E$2:E203), "wrong"), "")</f>
        <v>4005515351</v>
      </c>
      <c r="AF204" s="17">
        <v>5269387</v>
      </c>
      <c r="AG204" s="17" t="s">
        <v>121</v>
      </c>
      <c r="AH204" s="17" t="s">
        <v>120</v>
      </c>
      <c r="AI204" s="29"/>
      <c r="AJ204" s="29"/>
      <c r="AK204" s="28"/>
      <c r="AL204" s="17"/>
      <c r="AM204" s="17"/>
      <c r="AN204" s="17"/>
      <c r="AO204" s="17"/>
      <c r="AP204" s="17"/>
      <c r="AQ204" s="17"/>
      <c r="AR204" s="4">
        <v>210132799</v>
      </c>
      <c r="AS204" s="24">
        <v>45510</v>
      </c>
      <c r="AT204" s="23">
        <v>4005518223</v>
      </c>
      <c r="AU204" s="23">
        <v>8608681</v>
      </c>
      <c r="AV204" s="22">
        <v>102634</v>
      </c>
      <c r="AW204" s="22" t="s">
        <v>163</v>
      </c>
      <c r="AX204" s="22" t="s">
        <v>142</v>
      </c>
      <c r="AY204" s="22">
        <v>1</v>
      </c>
      <c r="AZ204" s="22">
        <v>20</v>
      </c>
      <c r="BA204" s="22">
        <v>20</v>
      </c>
      <c r="BB204" s="21" t="s">
        <v>15</v>
      </c>
      <c r="BC204" s="20" t="s">
        <v>15</v>
      </c>
      <c r="BD204" s="20" t="s">
        <v>15</v>
      </c>
      <c r="BE204" s="4"/>
      <c r="BF204" s="4"/>
    </row>
    <row r="205" spans="1:58" ht="15.75" x14ac:dyDescent="0.25">
      <c r="A205" s="19"/>
      <c r="B205" s="19"/>
      <c r="C205" s="13">
        <v>45509</v>
      </c>
      <c r="D205" s="9" t="s">
        <v>5</v>
      </c>
      <c r="E205" s="9">
        <v>4005517990</v>
      </c>
      <c r="F205" s="9">
        <v>532291993</v>
      </c>
      <c r="G205" s="8" t="s">
        <v>0</v>
      </c>
      <c r="H205" s="9" t="s">
        <v>4</v>
      </c>
      <c r="I205" s="9" t="s">
        <v>24</v>
      </c>
      <c r="J205" s="9" t="s">
        <v>293</v>
      </c>
      <c r="K205" s="9" t="s">
        <v>20</v>
      </c>
      <c r="L205" s="5"/>
      <c r="M205" s="12">
        <v>0.5404282407407407</v>
      </c>
      <c r="N205" s="11">
        <v>0.54374999999999996</v>
      </c>
      <c r="O205" s="3" t="str">
        <f t="shared" si="20"/>
        <v>-</v>
      </c>
      <c r="P205" s="18">
        <v>0.54097222222222219</v>
      </c>
      <c r="Q205" s="2">
        <f t="shared" si="21"/>
        <v>5.439814814814925E-4</v>
      </c>
      <c r="R205" s="1" t="str">
        <f t="shared" si="22"/>
        <v>-</v>
      </c>
      <c r="S205" s="9" t="s">
        <v>2</v>
      </c>
      <c r="T205" s="8" t="s">
        <v>0</v>
      </c>
      <c r="U205" s="8" t="s">
        <v>0</v>
      </c>
      <c r="V205" s="8" t="s">
        <v>0</v>
      </c>
      <c r="W205" s="12">
        <v>0.58263888888888893</v>
      </c>
      <c r="X205" s="7">
        <f t="shared" si="23"/>
        <v>4.1666666666666741E-2</v>
      </c>
      <c r="Y205" s="1" t="str">
        <f t="shared" si="24"/>
        <v>-</v>
      </c>
      <c r="Z205" s="77">
        <f t="shared" si="25"/>
        <v>4.2210648148148233E-2</v>
      </c>
      <c r="AA205" s="4"/>
      <c r="AB205" s="14" t="s">
        <v>6</v>
      </c>
      <c r="AC205" s="1" t="str">
        <f>IF(COUNTIFS(I$2:I205, I205, C$2:C205, "&gt;" &amp; EDATE(C205, -1), C$2:C205, "&lt;=" &amp; C205) &gt; 1, "Yes", "-")</f>
        <v>Yes</v>
      </c>
      <c r="AD205" s="3">
        <f>IF(AC205="Yes", COUNTIFS(I$2:I205, I205, C$2:C205, "&gt;" &amp; EDATE(C205, -1), C$2:C205, "&lt;=" &amp; C205) - 1, 0)</f>
        <v>1</v>
      </c>
      <c r="AE205" s="3" cm="1">
        <f t="array" ref="AE205">IF(AC205="Yes", IFERROR(LOOKUP(2, 1/(I$2:I204=I205), E$2:E204), "wrong"), "")</f>
        <v>4005510627</v>
      </c>
      <c r="AF205" s="17">
        <v>2385470</v>
      </c>
      <c r="AG205" s="17" t="s">
        <v>121</v>
      </c>
      <c r="AH205" s="17" t="s">
        <v>120</v>
      </c>
      <c r="AI205" s="29"/>
      <c r="AJ205" s="29"/>
      <c r="AK205" s="28"/>
      <c r="AL205" s="17"/>
      <c r="AM205" s="17"/>
      <c r="AN205" s="17"/>
      <c r="AO205" s="17"/>
      <c r="AP205" s="17"/>
      <c r="AQ205" s="17"/>
      <c r="AR205" s="4">
        <v>210132800</v>
      </c>
      <c r="AS205" s="24">
        <v>45510</v>
      </c>
      <c r="AT205" s="23">
        <v>4005518223</v>
      </c>
      <c r="AU205" s="23">
        <v>8608681</v>
      </c>
      <c r="AV205" s="22">
        <v>200135</v>
      </c>
      <c r="AW205" s="22" t="s">
        <v>230</v>
      </c>
      <c r="AX205" s="22" t="s">
        <v>142</v>
      </c>
      <c r="AY205" s="22">
        <v>1</v>
      </c>
      <c r="AZ205" s="22">
        <v>29.6</v>
      </c>
      <c r="BA205" s="22">
        <v>29.6</v>
      </c>
      <c r="BB205" s="21" t="s">
        <v>15</v>
      </c>
      <c r="BC205" s="20" t="s">
        <v>15</v>
      </c>
      <c r="BD205" s="20" t="s">
        <v>15</v>
      </c>
      <c r="BE205" s="4"/>
      <c r="BF205" s="4"/>
    </row>
    <row r="206" spans="1:58" ht="15.75" x14ac:dyDescent="0.25">
      <c r="A206" s="19"/>
      <c r="B206" s="19"/>
      <c r="C206" s="13">
        <v>45509</v>
      </c>
      <c r="D206" s="9" t="s">
        <v>5</v>
      </c>
      <c r="E206" s="9">
        <v>4005517991</v>
      </c>
      <c r="F206" s="9">
        <v>532291993</v>
      </c>
      <c r="G206" s="8" t="s">
        <v>0</v>
      </c>
      <c r="H206" s="9" t="s">
        <v>4</v>
      </c>
      <c r="I206" s="9" t="s">
        <v>23</v>
      </c>
      <c r="J206" s="9" t="s">
        <v>292</v>
      </c>
      <c r="K206" s="9" t="s">
        <v>20</v>
      </c>
      <c r="L206" s="5"/>
      <c r="M206" s="12">
        <v>0.5408680555555555</v>
      </c>
      <c r="N206" s="11">
        <v>0.5444444444444444</v>
      </c>
      <c r="O206" s="3" t="str">
        <f t="shared" si="20"/>
        <v>-</v>
      </c>
      <c r="P206" s="18">
        <v>0.54166666666666663</v>
      </c>
      <c r="Q206" s="2">
        <f t="shared" si="21"/>
        <v>7.9861111111112493E-4</v>
      </c>
      <c r="R206" s="1" t="str">
        <f t="shared" si="22"/>
        <v>-</v>
      </c>
      <c r="S206" s="9" t="s">
        <v>2</v>
      </c>
      <c r="T206" s="8" t="s">
        <v>0</v>
      </c>
      <c r="U206" s="8" t="s">
        <v>0</v>
      </c>
      <c r="V206" s="8" t="s">
        <v>0</v>
      </c>
      <c r="W206" s="12">
        <v>0.58333333333333337</v>
      </c>
      <c r="X206" s="7">
        <f t="shared" si="23"/>
        <v>4.1666666666666741E-2</v>
      </c>
      <c r="Y206" s="1" t="str">
        <f t="shared" si="24"/>
        <v>-</v>
      </c>
      <c r="Z206" s="77">
        <f t="shared" si="25"/>
        <v>4.2465277777777866E-2</v>
      </c>
      <c r="AA206" s="4"/>
      <c r="AB206" s="14" t="s">
        <v>6</v>
      </c>
      <c r="AC206" s="1" t="str">
        <f>IF(COUNTIFS(I$2:I206, I206, C$2:C206, "&gt;" &amp; EDATE(C206, -1), C$2:C206, "&lt;=" &amp; C206) &gt; 1, "Yes", "-")</f>
        <v>Yes</v>
      </c>
      <c r="AD206" s="3">
        <f>IF(AC206="Yes", COUNTIFS(I$2:I206, I206, C$2:C206, "&gt;" &amp; EDATE(C206, -1), C$2:C206, "&lt;=" &amp; C206) - 1, 0)</f>
        <v>3</v>
      </c>
      <c r="AE206" s="3" cm="1">
        <f t="array" ref="AE206">IF(AC206="Yes", IFERROR(LOOKUP(2, 1/(I$2:I205=I206), E$2:E205), "wrong"), "")</f>
        <v>4005515206</v>
      </c>
      <c r="AF206" s="17">
        <v>2385488</v>
      </c>
      <c r="AG206" s="17" t="s">
        <v>121</v>
      </c>
      <c r="AH206" s="17" t="s">
        <v>120</v>
      </c>
      <c r="AI206" s="29"/>
      <c r="AJ206" s="29"/>
      <c r="AK206" s="28"/>
      <c r="AL206" s="17"/>
      <c r="AM206" s="17"/>
      <c r="AN206" s="17"/>
      <c r="AO206" s="17"/>
      <c r="AP206" s="17"/>
      <c r="AQ206" s="17"/>
      <c r="AR206" s="4">
        <v>210132801</v>
      </c>
      <c r="AS206" s="24">
        <v>45510</v>
      </c>
      <c r="AT206" s="23">
        <v>4005518223</v>
      </c>
      <c r="AU206" s="23">
        <v>8608681</v>
      </c>
      <c r="AV206" s="22">
        <v>102018</v>
      </c>
      <c r="AW206" s="22" t="s">
        <v>160</v>
      </c>
      <c r="AX206" s="22" t="s">
        <v>142</v>
      </c>
      <c r="AY206" s="22">
        <v>1</v>
      </c>
      <c r="AZ206" s="22">
        <v>31</v>
      </c>
      <c r="BA206" s="22">
        <v>31</v>
      </c>
      <c r="BB206" s="21" t="s">
        <v>15</v>
      </c>
      <c r="BC206" s="20" t="s">
        <v>15</v>
      </c>
      <c r="BD206" s="20" t="s">
        <v>15</v>
      </c>
      <c r="BE206" s="4"/>
      <c r="BF206" s="4"/>
    </row>
    <row r="207" spans="1:58" ht="15.75" x14ac:dyDescent="0.25">
      <c r="A207" s="19"/>
      <c r="B207" s="19"/>
      <c r="C207" s="13">
        <v>45509</v>
      </c>
      <c r="D207" s="9" t="s">
        <v>5</v>
      </c>
      <c r="E207" s="9">
        <v>4005517992</v>
      </c>
      <c r="F207" s="9">
        <v>532291993</v>
      </c>
      <c r="G207" s="8" t="s">
        <v>0</v>
      </c>
      <c r="H207" s="9" t="s">
        <v>4</v>
      </c>
      <c r="I207" s="9" t="s">
        <v>25</v>
      </c>
      <c r="J207" s="9" t="s">
        <v>291</v>
      </c>
      <c r="K207" s="9" t="s">
        <v>20</v>
      </c>
      <c r="L207" s="5"/>
      <c r="M207" s="12">
        <v>0.54126157407407405</v>
      </c>
      <c r="N207" s="11">
        <v>0.5444444444444444</v>
      </c>
      <c r="O207" s="3" t="str">
        <f t="shared" si="20"/>
        <v>-</v>
      </c>
      <c r="P207" s="18">
        <v>0.54305555555555551</v>
      </c>
      <c r="Q207" s="2">
        <f t="shared" si="21"/>
        <v>1.7939814814814659E-3</v>
      </c>
      <c r="R207" s="1" t="str">
        <f t="shared" si="22"/>
        <v>-</v>
      </c>
      <c r="S207" s="9" t="s">
        <v>2</v>
      </c>
      <c r="T207" s="8" t="s">
        <v>0</v>
      </c>
      <c r="U207" s="8" t="s">
        <v>0</v>
      </c>
      <c r="V207" s="8" t="s">
        <v>0</v>
      </c>
      <c r="W207" s="12">
        <v>0.58472222222222225</v>
      </c>
      <c r="X207" s="7">
        <f t="shared" si="23"/>
        <v>4.1666666666666741E-2</v>
      </c>
      <c r="Y207" s="1" t="str">
        <f t="shared" si="24"/>
        <v>-</v>
      </c>
      <c r="Z207" s="77">
        <f t="shared" si="25"/>
        <v>4.3460648148148207E-2</v>
      </c>
      <c r="AA207" s="4"/>
      <c r="AB207" s="14" t="s">
        <v>6</v>
      </c>
      <c r="AC207" s="1" t="str">
        <f>IF(COUNTIFS(I$2:I207, I207, C$2:C207, "&gt;" &amp; EDATE(C207, -1), C$2:C207, "&lt;=" &amp; C207) &gt; 1, "Yes", "-")</f>
        <v>-</v>
      </c>
      <c r="AD207" s="3">
        <f>IF(AC207="Yes", COUNTIFS(I$2:I207, I207, C$2:C207, "&gt;" &amp; EDATE(C207, -1), C$2:C207, "&lt;=" &amp; C207) - 1, 0)</f>
        <v>0</v>
      </c>
      <c r="AE207" s="3" t="str" cm="1">
        <f t="array" ref="AE207">IF(AC207="Yes", IFERROR(LOOKUP(2, 1/(I$2:I206=I207), E$2:E206), "wrong"), "")</f>
        <v/>
      </c>
      <c r="AF207" s="17">
        <v>2385446</v>
      </c>
      <c r="AG207" s="17" t="s">
        <v>121</v>
      </c>
      <c r="AH207" s="17" t="s">
        <v>120</v>
      </c>
      <c r="AI207" s="29"/>
      <c r="AJ207" s="29"/>
      <c r="AK207" s="28"/>
      <c r="AL207" s="17"/>
      <c r="AM207" s="17"/>
      <c r="AN207" s="17"/>
      <c r="AO207" s="17"/>
      <c r="AP207" s="17"/>
      <c r="AQ207" s="17"/>
      <c r="AR207" s="4">
        <v>210132802</v>
      </c>
      <c r="AS207" s="24">
        <v>45510</v>
      </c>
      <c r="AT207" s="23">
        <v>4005518223</v>
      </c>
      <c r="AU207" s="23">
        <v>8608681</v>
      </c>
      <c r="AV207" s="22">
        <v>103739</v>
      </c>
      <c r="AW207" s="22" t="s">
        <v>157</v>
      </c>
      <c r="AX207" s="22" t="s">
        <v>156</v>
      </c>
      <c r="AY207" s="22">
        <v>0.1</v>
      </c>
      <c r="AZ207" s="22">
        <v>36</v>
      </c>
      <c r="BA207" s="22">
        <v>3.6</v>
      </c>
      <c r="BB207" s="21" t="s">
        <v>290</v>
      </c>
      <c r="BC207" s="20" t="s">
        <v>15</v>
      </c>
      <c r="BD207" s="20" t="s">
        <v>15</v>
      </c>
      <c r="BE207" s="4"/>
      <c r="BF207" s="4"/>
    </row>
    <row r="208" spans="1:58" ht="15.75" x14ac:dyDescent="0.25">
      <c r="A208" s="19"/>
      <c r="B208" s="19"/>
      <c r="C208" s="13">
        <v>45509</v>
      </c>
      <c r="D208" s="9" t="s">
        <v>5</v>
      </c>
      <c r="E208" s="9">
        <v>4005518027</v>
      </c>
      <c r="F208" s="9">
        <v>544792652</v>
      </c>
      <c r="G208" s="8" t="s">
        <v>0</v>
      </c>
      <c r="H208" s="9" t="s">
        <v>45</v>
      </c>
      <c r="I208" s="9" t="s">
        <v>289</v>
      </c>
      <c r="J208" s="9" t="s">
        <v>288</v>
      </c>
      <c r="K208" s="9" t="s">
        <v>259</v>
      </c>
      <c r="L208" s="5"/>
      <c r="M208" s="12">
        <v>0.55634259259259256</v>
      </c>
      <c r="N208" s="11">
        <v>0.55972222222222223</v>
      </c>
      <c r="O208" s="3" t="str">
        <f t="shared" si="20"/>
        <v>-</v>
      </c>
      <c r="P208" s="18">
        <v>0.5625</v>
      </c>
      <c r="Q208" s="2">
        <f t="shared" si="21"/>
        <v>6.1574074074074447E-3</v>
      </c>
      <c r="R208" s="1" t="str">
        <f t="shared" si="22"/>
        <v>-</v>
      </c>
      <c r="S208" s="9" t="s">
        <v>2</v>
      </c>
      <c r="T208" s="8" t="s">
        <v>0</v>
      </c>
      <c r="U208" s="8" t="s">
        <v>0</v>
      </c>
      <c r="V208" s="8" t="s">
        <v>0</v>
      </c>
      <c r="W208" s="12">
        <v>0.35416666666666669</v>
      </c>
      <c r="X208" s="7">
        <f t="shared" si="23"/>
        <v>0.79166666666666674</v>
      </c>
      <c r="Y208" s="1" t="str">
        <f t="shared" si="24"/>
        <v>Yes</v>
      </c>
      <c r="Z208" s="77">
        <f t="shared" si="25"/>
        <v>0.79782407407407407</v>
      </c>
      <c r="AA208" s="4"/>
      <c r="AB208" s="14" t="s">
        <v>6</v>
      </c>
      <c r="AC208" s="1" t="str">
        <f>IF(COUNTIFS(I$2:I208, I208, C$2:C208, "&gt;" &amp; EDATE(C208, -1), C$2:C208, "&lt;=" &amp; C208) &gt; 1, "Yes", "-")</f>
        <v>-</v>
      </c>
      <c r="AD208" s="3">
        <f>IF(AC208="Yes", COUNTIFS(I$2:I208, I208, C$2:C208, "&gt;" &amp; EDATE(C208, -1), C$2:C208, "&lt;=" &amp; C208) - 1, 0)</f>
        <v>0</v>
      </c>
      <c r="AE208" s="3" t="str" cm="1">
        <f t="array" ref="AE208">IF(AC208="Yes", IFERROR(LOOKUP(2, 1/(I$2:I207=I208), E$2:E207), "wrong"), "")</f>
        <v/>
      </c>
      <c r="AF208" s="17" t="s">
        <v>0</v>
      </c>
      <c r="AG208" s="17" t="s">
        <v>0</v>
      </c>
      <c r="AH208" s="17" t="s">
        <v>0</v>
      </c>
      <c r="AI208" s="29"/>
      <c r="AJ208" s="29"/>
      <c r="AK208" s="28"/>
      <c r="AL208" s="17"/>
      <c r="AM208" s="17"/>
      <c r="AN208" s="17"/>
      <c r="AO208" s="17"/>
      <c r="AP208" s="17"/>
      <c r="AQ208" s="17"/>
      <c r="AR208" s="4">
        <v>210132803</v>
      </c>
      <c r="AS208" s="24">
        <v>45510</v>
      </c>
      <c r="AT208" s="23">
        <v>4005517479</v>
      </c>
      <c r="AU208" s="23">
        <v>8347701</v>
      </c>
      <c r="AV208" s="22">
        <v>101513</v>
      </c>
      <c r="AW208" s="22" t="s">
        <v>287</v>
      </c>
      <c r="AX208" s="22" t="s">
        <v>142</v>
      </c>
      <c r="AY208" s="22">
        <v>1</v>
      </c>
      <c r="AZ208" s="22">
        <v>35.61</v>
      </c>
      <c r="BA208" s="22">
        <v>35.61</v>
      </c>
      <c r="BB208" s="21" t="s">
        <v>15</v>
      </c>
      <c r="BC208" s="20" t="s">
        <v>15</v>
      </c>
      <c r="BD208" s="20" t="s">
        <v>15</v>
      </c>
      <c r="BE208" s="4"/>
      <c r="BF208" s="4"/>
    </row>
    <row r="209" spans="1:58" ht="15.75" x14ac:dyDescent="0.25">
      <c r="A209" s="19"/>
      <c r="B209" s="19"/>
      <c r="C209" s="13">
        <v>45509</v>
      </c>
      <c r="D209" s="9" t="s">
        <v>5</v>
      </c>
      <c r="E209" s="9">
        <v>4005518085</v>
      </c>
      <c r="F209" s="9" t="s">
        <v>15</v>
      </c>
      <c r="G209" s="8" t="s">
        <v>0</v>
      </c>
      <c r="H209" s="9" t="s">
        <v>45</v>
      </c>
      <c r="I209" s="9" t="s">
        <v>76</v>
      </c>
      <c r="J209" s="9" t="s">
        <v>201</v>
      </c>
      <c r="K209" s="9" t="s">
        <v>125</v>
      </c>
      <c r="L209" s="5"/>
      <c r="M209" s="12">
        <v>0.5658333333333333</v>
      </c>
      <c r="N209" s="11">
        <v>0.56874999999999998</v>
      </c>
      <c r="O209" s="3" t="str">
        <f t="shared" si="20"/>
        <v>-</v>
      </c>
      <c r="P209" s="18">
        <v>0.58333333333333337</v>
      </c>
      <c r="Q209" s="2">
        <f t="shared" si="21"/>
        <v>1.7500000000000071E-2</v>
      </c>
      <c r="R209" s="1" t="str">
        <f t="shared" si="22"/>
        <v>-</v>
      </c>
      <c r="S209" s="9" t="s">
        <v>2</v>
      </c>
      <c r="T209" s="8" t="s">
        <v>0</v>
      </c>
      <c r="U209" s="8" t="s">
        <v>0</v>
      </c>
      <c r="V209" s="8" t="s">
        <v>0</v>
      </c>
      <c r="W209" s="12">
        <v>0.35416666666666669</v>
      </c>
      <c r="X209" s="7">
        <f t="shared" si="23"/>
        <v>0.77083333333333326</v>
      </c>
      <c r="Y209" s="1" t="str">
        <f t="shared" si="24"/>
        <v>Yes</v>
      </c>
      <c r="Z209" s="77">
        <f t="shared" si="25"/>
        <v>0.78833333333333333</v>
      </c>
      <c r="AA209" s="4"/>
      <c r="AB209" s="14" t="s">
        <v>6</v>
      </c>
      <c r="AC209" s="1" t="str">
        <f>IF(COUNTIFS(I$2:I209, I209, C$2:C209, "&gt;" &amp; EDATE(C209, -1), C$2:C209, "&lt;=" &amp; C209) &gt; 1, "Yes", "-")</f>
        <v>Yes</v>
      </c>
      <c r="AD209" s="3">
        <f>IF(AC209="Yes", COUNTIFS(I$2:I209, I209, C$2:C209, "&gt;" &amp; EDATE(C209, -1), C$2:C209, "&lt;=" &amp; C209) - 1, 0)</f>
        <v>5</v>
      </c>
      <c r="AE209" s="3" cm="1">
        <f t="array" ref="AE209">IF(AC209="Yes", IFERROR(LOOKUP(2, 1/(I$2:I208=I209), E$2:E208), "wrong"), "")</f>
        <v>4005517714</v>
      </c>
      <c r="AF209" s="17" t="s">
        <v>0</v>
      </c>
      <c r="AG209" s="17" t="s">
        <v>0</v>
      </c>
      <c r="AH209" s="17" t="s">
        <v>0</v>
      </c>
      <c r="AI209" s="29"/>
      <c r="AJ209" s="29"/>
      <c r="AK209" s="28"/>
      <c r="AL209" s="17"/>
      <c r="AM209" s="17"/>
      <c r="AN209" s="17"/>
      <c r="AO209" s="17"/>
      <c r="AP209" s="17"/>
      <c r="AQ209" s="17"/>
      <c r="AR209" s="4">
        <v>210132804</v>
      </c>
      <c r="AS209" s="24">
        <v>45510</v>
      </c>
      <c r="AT209" s="23">
        <v>4005517479</v>
      </c>
      <c r="AU209" s="23">
        <v>8347701</v>
      </c>
      <c r="AV209" s="22" t="s">
        <v>152</v>
      </c>
      <c r="AW209" s="22" t="s">
        <v>193</v>
      </c>
      <c r="AX209" s="22" t="s">
        <v>142</v>
      </c>
      <c r="AY209" s="22">
        <v>1</v>
      </c>
      <c r="AZ209" s="22">
        <v>20</v>
      </c>
      <c r="BA209" s="22">
        <v>20</v>
      </c>
      <c r="BB209" s="21" t="s">
        <v>15</v>
      </c>
      <c r="BC209" s="20" t="s">
        <v>15</v>
      </c>
      <c r="BD209" s="20" t="s">
        <v>15</v>
      </c>
      <c r="BE209" s="4"/>
      <c r="BF209" s="4"/>
    </row>
    <row r="210" spans="1:58" ht="15.75" x14ac:dyDescent="0.25">
      <c r="A210" s="19"/>
      <c r="B210" s="19"/>
      <c r="C210" s="13">
        <v>45509</v>
      </c>
      <c r="D210" s="9" t="s">
        <v>5</v>
      </c>
      <c r="E210" s="9">
        <v>4005518184</v>
      </c>
      <c r="F210" s="9" t="s">
        <v>15</v>
      </c>
      <c r="G210" s="8" t="s">
        <v>0</v>
      </c>
      <c r="H210" s="9" t="s">
        <v>45</v>
      </c>
      <c r="I210" s="9" t="s">
        <v>110</v>
      </c>
      <c r="J210" s="9" t="s">
        <v>286</v>
      </c>
      <c r="K210" s="9" t="s">
        <v>125</v>
      </c>
      <c r="L210" s="5"/>
      <c r="M210" s="12">
        <v>0.5683449074074074</v>
      </c>
      <c r="N210" s="11">
        <v>0.57152777777777775</v>
      </c>
      <c r="O210" s="3" t="str">
        <f t="shared" si="20"/>
        <v>-</v>
      </c>
      <c r="P210" s="18">
        <v>0.66666666666666663</v>
      </c>
      <c r="Q210" s="2">
        <f t="shared" si="21"/>
        <v>9.8321759259259234E-2</v>
      </c>
      <c r="R210" s="1" t="str">
        <f t="shared" si="22"/>
        <v>Yes</v>
      </c>
      <c r="S210" s="9" t="s">
        <v>2</v>
      </c>
      <c r="T210" s="8" t="s">
        <v>0</v>
      </c>
      <c r="U210" s="8" t="s">
        <v>0</v>
      </c>
      <c r="V210" s="8" t="s">
        <v>0</v>
      </c>
      <c r="W210" s="12">
        <v>0.35416666666666669</v>
      </c>
      <c r="X210" s="7">
        <f t="shared" si="23"/>
        <v>0.6875</v>
      </c>
      <c r="Y210" s="1" t="str">
        <f t="shared" si="24"/>
        <v>Yes</v>
      </c>
      <c r="Z210" s="77">
        <f t="shared" si="25"/>
        <v>0.78582175925925934</v>
      </c>
      <c r="AA210" s="4"/>
      <c r="AB210" s="14" t="s">
        <v>6</v>
      </c>
      <c r="AC210" s="1" t="str">
        <f>IF(COUNTIFS(I$2:I210, I210, C$2:C210, "&gt;" &amp; EDATE(C210, -1), C$2:C210, "&lt;=" &amp; C210) &gt; 1, "Yes", "-")</f>
        <v>-</v>
      </c>
      <c r="AD210" s="3">
        <f>IF(AC210="Yes", COUNTIFS(I$2:I210, I210, C$2:C210, "&gt;" &amp; EDATE(C210, -1), C$2:C210, "&lt;=" &amp; C210) - 1, 0)</f>
        <v>0</v>
      </c>
      <c r="AE210" s="3" t="str" cm="1">
        <f t="array" ref="AE210">IF(AC210="Yes", IFERROR(LOOKUP(2, 1/(I$2:I209=I210), E$2:E209), "wrong"), "")</f>
        <v/>
      </c>
      <c r="AF210" s="17" t="s">
        <v>0</v>
      </c>
      <c r="AG210" s="17" t="s">
        <v>0</v>
      </c>
      <c r="AH210" s="17" t="s">
        <v>0</v>
      </c>
      <c r="AI210" s="29"/>
      <c r="AJ210" s="29"/>
      <c r="AK210" s="28"/>
      <c r="AL210" s="17"/>
      <c r="AM210" s="17"/>
      <c r="AN210" s="17"/>
      <c r="AO210" s="17"/>
      <c r="AP210" s="17"/>
      <c r="AQ210" s="17"/>
      <c r="AR210" s="4">
        <v>210132805</v>
      </c>
      <c r="AS210" s="24">
        <v>45510</v>
      </c>
      <c r="AT210" s="23">
        <v>4005451229</v>
      </c>
      <c r="AU210" s="23">
        <v>8817913</v>
      </c>
      <c r="AV210" s="22">
        <v>2010849</v>
      </c>
      <c r="AW210" s="22" t="s">
        <v>285</v>
      </c>
      <c r="AX210" s="22" t="s">
        <v>142</v>
      </c>
      <c r="AY210" s="22">
        <v>1</v>
      </c>
      <c r="AZ210" s="22">
        <v>650</v>
      </c>
      <c r="BA210" s="22">
        <v>650</v>
      </c>
      <c r="BB210" s="21" t="s">
        <v>15</v>
      </c>
      <c r="BC210" s="20" t="s">
        <v>15</v>
      </c>
      <c r="BD210" s="20" t="s">
        <v>15</v>
      </c>
      <c r="BE210" s="4"/>
      <c r="BF210" s="4"/>
    </row>
    <row r="211" spans="1:58" ht="15.75" hidden="1" x14ac:dyDescent="0.25">
      <c r="A211" s="19"/>
      <c r="B211" s="19"/>
      <c r="C211" s="13">
        <v>45509</v>
      </c>
      <c r="D211" s="9" t="s">
        <v>5</v>
      </c>
      <c r="E211" s="9">
        <v>4005518223</v>
      </c>
      <c r="F211" s="9" t="s">
        <v>136</v>
      </c>
      <c r="G211" s="8" t="s">
        <v>0</v>
      </c>
      <c r="H211" s="9" t="s">
        <v>45</v>
      </c>
      <c r="I211" s="9" t="s">
        <v>135</v>
      </c>
      <c r="J211" s="9" t="s">
        <v>284</v>
      </c>
      <c r="K211" s="9" t="s">
        <v>18</v>
      </c>
      <c r="L211" s="5"/>
      <c r="M211" s="12">
        <v>0.57090277777777776</v>
      </c>
      <c r="N211" s="11">
        <v>0.57430555555555551</v>
      </c>
      <c r="O211" s="3" t="str">
        <f t="shared" si="20"/>
        <v>-</v>
      </c>
      <c r="P211" s="18" t="s">
        <v>0</v>
      </c>
      <c r="Q211" s="2" t="str">
        <f t="shared" si="21"/>
        <v>Invalid Calculation</v>
      </c>
      <c r="R211" s="1" t="str">
        <f t="shared" si="22"/>
        <v>Invalid Calculation</v>
      </c>
      <c r="S211" s="9" t="s">
        <v>115</v>
      </c>
      <c r="T211" s="9" t="s">
        <v>122</v>
      </c>
      <c r="U211" s="13">
        <v>45510</v>
      </c>
      <c r="V211" s="11">
        <v>0.29166666666666669</v>
      </c>
      <c r="W211" s="11">
        <v>0.3888888888888889</v>
      </c>
      <c r="X211" s="7" t="str">
        <f t="shared" si="23"/>
        <v>Invalid Calculation</v>
      </c>
      <c r="Y211" s="1" t="str">
        <f t="shared" si="24"/>
        <v>Invalid Calculation</v>
      </c>
      <c r="Z211" s="6">
        <f t="shared" si="25"/>
        <v>0.81798611111111108</v>
      </c>
      <c r="AA211" s="4"/>
      <c r="AB211" s="14" t="s">
        <v>6</v>
      </c>
      <c r="AC211" s="1" t="str">
        <f>IF(COUNTIFS(I$2:I211, I211, C$2:C211, "&gt;" &amp; EDATE(C211, -1), C$2:C211, "&lt;=" &amp; C211) &gt; 1, "Yes", "-")</f>
        <v>-</v>
      </c>
      <c r="AD211" s="3">
        <f>IF(AC211="Yes", COUNTIFS(I$2:I211, I211, C$2:C211, "&gt;" &amp; EDATE(C211, -1), C$2:C211, "&lt;=" &amp; C211) - 1, 0)</f>
        <v>0</v>
      </c>
      <c r="AE211" s="3" t="str" cm="1">
        <f t="array" ref="AE211">IF(AC211="Yes", IFERROR(LOOKUP(2, 1/(I$2:I210=I211), E$2:E210), "wrong"), "")</f>
        <v/>
      </c>
      <c r="AF211" s="17" t="s">
        <v>0</v>
      </c>
      <c r="AG211" s="17" t="s">
        <v>283</v>
      </c>
      <c r="AH211" s="17" t="s">
        <v>282</v>
      </c>
      <c r="AI211" s="29"/>
      <c r="AJ211" s="29"/>
      <c r="AK211" s="28"/>
      <c r="AL211" s="17"/>
      <c r="AM211" s="17"/>
      <c r="AN211" s="17"/>
      <c r="AO211" s="17"/>
      <c r="AP211" s="17"/>
      <c r="AQ211" s="17"/>
      <c r="AR211" s="4">
        <v>210132806</v>
      </c>
      <c r="AS211" s="24">
        <v>45510</v>
      </c>
      <c r="AT211" s="23">
        <v>4005451229</v>
      </c>
      <c r="AU211" s="23">
        <v>8817913</v>
      </c>
      <c r="AV211" s="22">
        <v>204521</v>
      </c>
      <c r="AW211" s="22" t="s">
        <v>281</v>
      </c>
      <c r="AX211" s="22" t="s">
        <v>142</v>
      </c>
      <c r="AY211" s="22">
        <v>2</v>
      </c>
      <c r="AZ211" s="22">
        <v>295</v>
      </c>
      <c r="BA211" s="22">
        <v>590</v>
      </c>
      <c r="BB211" s="21" t="s">
        <v>15</v>
      </c>
      <c r="BC211" s="20" t="s">
        <v>15</v>
      </c>
      <c r="BD211" s="20" t="s">
        <v>15</v>
      </c>
      <c r="BE211" s="4"/>
      <c r="BF211" s="4"/>
    </row>
    <row r="212" spans="1:58" ht="15.75" x14ac:dyDescent="0.25">
      <c r="A212" s="19"/>
      <c r="B212" s="19"/>
      <c r="C212" s="13">
        <v>45509</v>
      </c>
      <c r="D212" s="9" t="s">
        <v>5</v>
      </c>
      <c r="E212" s="9">
        <v>4005518225</v>
      </c>
      <c r="F212" s="9" t="s">
        <v>136</v>
      </c>
      <c r="G212" s="8" t="s">
        <v>0</v>
      </c>
      <c r="H212" s="9" t="s">
        <v>45</v>
      </c>
      <c r="I212" s="9" t="s">
        <v>135</v>
      </c>
      <c r="J212" s="9" t="s">
        <v>280</v>
      </c>
      <c r="K212" s="9">
        <v>8531016</v>
      </c>
      <c r="L212" s="5"/>
      <c r="M212" s="12">
        <v>0.57163194444444443</v>
      </c>
      <c r="N212" s="11">
        <v>0.57499999999999996</v>
      </c>
      <c r="O212" s="3" t="str">
        <f t="shared" si="20"/>
        <v>-</v>
      </c>
      <c r="P212" s="18">
        <v>0.58333333333333337</v>
      </c>
      <c r="Q212" s="2">
        <f t="shared" si="21"/>
        <v>1.1701388888888942E-2</v>
      </c>
      <c r="R212" s="1" t="str">
        <f t="shared" si="22"/>
        <v>-</v>
      </c>
      <c r="S212" s="9" t="s">
        <v>2</v>
      </c>
      <c r="T212" s="8" t="s">
        <v>0</v>
      </c>
      <c r="U212" s="8" t="s">
        <v>0</v>
      </c>
      <c r="V212" s="8" t="s">
        <v>0</v>
      </c>
      <c r="W212" s="12">
        <v>0.35416666666666669</v>
      </c>
      <c r="X212" s="7">
        <f t="shared" si="23"/>
        <v>0.77083333333333326</v>
      </c>
      <c r="Y212" s="1" t="str">
        <f t="shared" si="24"/>
        <v>Yes</v>
      </c>
      <c r="Z212" s="77">
        <f t="shared" si="25"/>
        <v>0.78253472222222231</v>
      </c>
      <c r="AA212" s="4"/>
      <c r="AB212" s="14" t="s">
        <v>6</v>
      </c>
      <c r="AC212" s="1" t="str">
        <f>IF(COUNTIFS(I$2:I212, I212, C$2:C212, "&gt;" &amp; EDATE(C212, -1), C$2:C212, "&lt;=" &amp; C212) &gt; 1, "Yes", "-")</f>
        <v>Yes</v>
      </c>
      <c r="AD212" s="3">
        <f>IF(AC212="Yes", COUNTIFS(I$2:I212, I212, C$2:C212, "&gt;" &amp; EDATE(C212, -1), C$2:C212, "&lt;=" &amp; C212) - 1, 0)</f>
        <v>1</v>
      </c>
      <c r="AE212" s="3" cm="1">
        <f t="array" ref="AE212">IF(AC212="Yes", IFERROR(LOOKUP(2, 1/(I$2:I211=I212), E$2:E211), "wrong"), "")</f>
        <v>4005518223</v>
      </c>
      <c r="AF212" s="17" t="s">
        <v>0</v>
      </c>
      <c r="AG212" s="17" t="s">
        <v>279</v>
      </c>
      <c r="AH212" s="17" t="s">
        <v>278</v>
      </c>
      <c r="AI212" s="29"/>
      <c r="AJ212" s="29"/>
      <c r="AK212" s="28"/>
      <c r="AL212" s="17"/>
      <c r="AM212" s="17"/>
      <c r="AN212" s="17"/>
      <c r="AO212" s="17"/>
      <c r="AP212" s="17"/>
      <c r="AQ212" s="17"/>
      <c r="AR212" s="4">
        <v>210132807</v>
      </c>
      <c r="AS212" s="24">
        <v>45510</v>
      </c>
      <c r="AT212" s="23">
        <v>4005451229</v>
      </c>
      <c r="AU212" s="23">
        <v>8817913</v>
      </c>
      <c r="AV212" s="22">
        <v>107220</v>
      </c>
      <c r="AW212" s="22" t="s">
        <v>277</v>
      </c>
      <c r="AX212" s="22" t="s">
        <v>142</v>
      </c>
      <c r="AY212" s="22">
        <v>4</v>
      </c>
      <c r="AZ212" s="22">
        <v>295</v>
      </c>
      <c r="BA212" s="25">
        <v>1180</v>
      </c>
      <c r="BB212" s="21" t="s">
        <v>15</v>
      </c>
      <c r="BC212" s="20" t="s">
        <v>15</v>
      </c>
      <c r="BD212" s="20" t="s">
        <v>15</v>
      </c>
      <c r="BE212" s="4"/>
      <c r="BF212" s="4"/>
    </row>
    <row r="213" spans="1:58" ht="15.75" x14ac:dyDescent="0.25">
      <c r="A213" s="19"/>
      <c r="B213" s="19"/>
      <c r="C213" s="13">
        <v>45509</v>
      </c>
      <c r="D213" s="9" t="s">
        <v>5</v>
      </c>
      <c r="E213" s="9">
        <v>4005518230</v>
      </c>
      <c r="F213" s="9">
        <v>563614071</v>
      </c>
      <c r="G213" s="8" t="s">
        <v>0</v>
      </c>
      <c r="H213" s="9" t="s">
        <v>4</v>
      </c>
      <c r="I213" s="9" t="s">
        <v>276</v>
      </c>
      <c r="J213" s="9" t="s">
        <v>34</v>
      </c>
      <c r="K213" s="9" t="s">
        <v>18</v>
      </c>
      <c r="L213" s="5"/>
      <c r="M213" s="12">
        <v>0.57318287037037041</v>
      </c>
      <c r="N213" s="11">
        <v>0.57638888888888884</v>
      </c>
      <c r="O213" s="3" t="str">
        <f t="shared" si="20"/>
        <v>-</v>
      </c>
      <c r="P213" s="18">
        <v>0.58333333333333337</v>
      </c>
      <c r="Q213" s="2">
        <f t="shared" si="21"/>
        <v>1.0150462962962958E-2</v>
      </c>
      <c r="R213" s="1" t="str">
        <f t="shared" si="22"/>
        <v>-</v>
      </c>
      <c r="S213" s="9" t="s">
        <v>2</v>
      </c>
      <c r="T213" s="8" t="s">
        <v>0</v>
      </c>
      <c r="U213" s="8" t="s">
        <v>0</v>
      </c>
      <c r="V213" s="8" t="s">
        <v>0</v>
      </c>
      <c r="W213" s="12">
        <v>0.70833333333333337</v>
      </c>
      <c r="X213" s="7">
        <f t="shared" si="23"/>
        <v>0.125</v>
      </c>
      <c r="Y213" s="1" t="str">
        <f t="shared" si="24"/>
        <v>-</v>
      </c>
      <c r="Z213" s="77">
        <f t="shared" si="25"/>
        <v>0.13515046296296296</v>
      </c>
      <c r="AA213" s="4"/>
      <c r="AB213" s="14" t="s">
        <v>6</v>
      </c>
      <c r="AC213" s="1" t="str">
        <f>IF(COUNTIFS(I$2:I213, I213, C$2:C213, "&gt;" &amp; EDATE(C213, -1), C$2:C213, "&lt;=" &amp; C213) &gt; 1, "Yes", "-")</f>
        <v>-</v>
      </c>
      <c r="AD213" s="3">
        <f>IF(AC213="Yes", COUNTIFS(I$2:I213, I213, C$2:C213, "&gt;" &amp; EDATE(C213, -1), C$2:C213, "&lt;=" &amp; C213) - 1, 0)</f>
        <v>0</v>
      </c>
      <c r="AE213" s="3" t="str" cm="1">
        <f t="array" ref="AE213">IF(AC213="Yes", IFERROR(LOOKUP(2, 1/(I$2:I212=I213), E$2:E212), "wrong"), "")</f>
        <v/>
      </c>
      <c r="AF213" s="17">
        <v>4721441</v>
      </c>
      <c r="AG213" s="17" t="s">
        <v>121</v>
      </c>
      <c r="AH213" s="17" t="s">
        <v>120</v>
      </c>
      <c r="AI213" s="29"/>
      <c r="AJ213" s="29"/>
      <c r="AK213" s="28"/>
      <c r="AL213" s="17"/>
      <c r="AM213" s="17"/>
      <c r="AN213" s="17"/>
      <c r="AO213" s="17"/>
      <c r="AP213" s="17"/>
      <c r="AQ213" s="17"/>
      <c r="AR213" s="4">
        <v>210132808</v>
      </c>
      <c r="AS213" s="24">
        <v>45510</v>
      </c>
      <c r="AT213" s="23">
        <v>4005451229</v>
      </c>
      <c r="AU213" s="23">
        <v>8817913</v>
      </c>
      <c r="AV213" s="22">
        <v>100213</v>
      </c>
      <c r="AW213" s="22" t="s">
        <v>265</v>
      </c>
      <c r="AX213" s="22" t="s">
        <v>142</v>
      </c>
      <c r="AY213" s="22">
        <v>5</v>
      </c>
      <c r="AZ213" s="22">
        <v>170</v>
      </c>
      <c r="BA213" s="22">
        <v>850</v>
      </c>
      <c r="BB213" s="21" t="s">
        <v>15</v>
      </c>
      <c r="BC213" s="20" t="s">
        <v>15</v>
      </c>
      <c r="BD213" s="20" t="s">
        <v>15</v>
      </c>
      <c r="BE213" s="4"/>
      <c r="BF213" s="4"/>
    </row>
    <row r="214" spans="1:58" ht="15.75" hidden="1" x14ac:dyDescent="0.25">
      <c r="A214" s="19"/>
      <c r="B214" s="19"/>
      <c r="C214" s="13">
        <v>45509</v>
      </c>
      <c r="D214" s="9" t="s">
        <v>5</v>
      </c>
      <c r="E214" s="9">
        <v>4005518299</v>
      </c>
      <c r="F214" s="9" t="s">
        <v>275</v>
      </c>
      <c r="G214" s="8" t="s">
        <v>0</v>
      </c>
      <c r="H214" s="9" t="s">
        <v>45</v>
      </c>
      <c r="I214" s="9" t="s">
        <v>111</v>
      </c>
      <c r="J214" s="9" t="s">
        <v>274</v>
      </c>
      <c r="K214" s="9" t="s">
        <v>90</v>
      </c>
      <c r="L214" s="5"/>
      <c r="M214" s="12">
        <v>0.58931712962962968</v>
      </c>
      <c r="N214" s="11">
        <v>0.59236111111111112</v>
      </c>
      <c r="O214" s="3" t="str">
        <f t="shared" si="20"/>
        <v>-</v>
      </c>
      <c r="P214" s="18" t="s">
        <v>0</v>
      </c>
      <c r="Q214" s="2" t="str">
        <f t="shared" si="21"/>
        <v>Invalid Calculation</v>
      </c>
      <c r="R214" s="1" t="str">
        <f t="shared" si="22"/>
        <v>Invalid Calculation</v>
      </c>
      <c r="S214" s="9" t="s">
        <v>115</v>
      </c>
      <c r="T214" s="9" t="s">
        <v>122</v>
      </c>
      <c r="U214" s="13">
        <v>45510</v>
      </c>
      <c r="V214" s="11">
        <v>0.3125</v>
      </c>
      <c r="W214" s="11">
        <v>0.40972222222222221</v>
      </c>
      <c r="X214" s="7" t="str">
        <f t="shared" si="23"/>
        <v>Invalid Calculation</v>
      </c>
      <c r="Y214" s="1" t="str">
        <f t="shared" si="24"/>
        <v>Invalid Calculation</v>
      </c>
      <c r="Z214" s="6">
        <f t="shared" si="25"/>
        <v>0.82040509259259253</v>
      </c>
      <c r="AA214" s="4"/>
      <c r="AB214" s="14" t="s">
        <v>6</v>
      </c>
      <c r="AC214" s="1" t="str">
        <f>IF(COUNTIFS(I$2:I214, I214, C$2:C214, "&gt;" &amp; EDATE(C214, -1), C$2:C214, "&lt;=" &amp; C214) &gt; 1, "Yes", "-")</f>
        <v>-</v>
      </c>
      <c r="AD214" s="3">
        <f>IF(AC214="Yes", COUNTIFS(I$2:I214, I214, C$2:C214, "&gt;" &amp; EDATE(C214, -1), C$2:C214, "&lt;=" &amp; C214) - 1, 0)</f>
        <v>0</v>
      </c>
      <c r="AE214" s="3" t="str" cm="1">
        <f t="array" ref="AE214">IF(AC214="Yes", IFERROR(LOOKUP(2, 1/(I$2:I213=I214), E$2:E213), "wrong"), "")</f>
        <v/>
      </c>
      <c r="AF214" s="17" t="s">
        <v>0</v>
      </c>
      <c r="AG214" s="17" t="s">
        <v>0</v>
      </c>
      <c r="AH214" s="17" t="s">
        <v>0</v>
      </c>
      <c r="AI214" s="29"/>
      <c r="AJ214" s="29"/>
      <c r="AK214" s="28"/>
      <c r="AL214" s="17"/>
      <c r="AM214" s="17"/>
      <c r="AN214" s="17"/>
      <c r="AO214" s="17"/>
      <c r="AP214" s="17"/>
      <c r="AQ214" s="17"/>
      <c r="AR214" s="4">
        <v>210132809</v>
      </c>
      <c r="AS214" s="24">
        <v>45510</v>
      </c>
      <c r="AT214" s="23">
        <v>4005451229</v>
      </c>
      <c r="AU214" s="23">
        <v>8817913</v>
      </c>
      <c r="AV214" s="22">
        <v>300274</v>
      </c>
      <c r="AW214" s="22" t="s">
        <v>155</v>
      </c>
      <c r="AX214" s="22" t="s">
        <v>142</v>
      </c>
      <c r="AY214" s="22">
        <v>0.1</v>
      </c>
      <c r="AZ214" s="22">
        <v>65</v>
      </c>
      <c r="BA214" s="22">
        <v>6.5</v>
      </c>
      <c r="BB214" s="21" t="s">
        <v>15</v>
      </c>
      <c r="BC214" s="20" t="s">
        <v>15</v>
      </c>
      <c r="BD214" s="20" t="s">
        <v>15</v>
      </c>
      <c r="BE214" s="4"/>
      <c r="BF214" s="4"/>
    </row>
    <row r="215" spans="1:58" ht="15.75" x14ac:dyDescent="0.25">
      <c r="A215" s="19"/>
      <c r="B215" s="19"/>
      <c r="C215" s="13">
        <v>45509</v>
      </c>
      <c r="D215" s="9" t="s">
        <v>5</v>
      </c>
      <c r="E215" s="9">
        <v>4005518379</v>
      </c>
      <c r="F215" s="8" t="s">
        <v>0</v>
      </c>
      <c r="G215" s="8" t="s">
        <v>0</v>
      </c>
      <c r="H215" s="9" t="s">
        <v>4</v>
      </c>
      <c r="I215" s="9" t="s">
        <v>253</v>
      </c>
      <c r="J215" s="9" t="s">
        <v>273</v>
      </c>
      <c r="K215" s="9">
        <v>8531016</v>
      </c>
      <c r="L215" s="5"/>
      <c r="M215" s="12">
        <v>0.60613425925925923</v>
      </c>
      <c r="N215" s="11">
        <v>0.60972222222222228</v>
      </c>
      <c r="O215" s="3" t="str">
        <f t="shared" si="20"/>
        <v>-</v>
      </c>
      <c r="P215" s="18">
        <v>0.625</v>
      </c>
      <c r="Q215" s="2">
        <f t="shared" si="21"/>
        <v>1.8865740740740766E-2</v>
      </c>
      <c r="R215" s="1" t="str">
        <f t="shared" si="22"/>
        <v>-</v>
      </c>
      <c r="S215" s="9" t="s">
        <v>2</v>
      </c>
      <c r="T215" s="8" t="s">
        <v>0</v>
      </c>
      <c r="U215" s="8" t="s">
        <v>0</v>
      </c>
      <c r="V215" s="8" t="s">
        <v>0</v>
      </c>
      <c r="W215" s="12">
        <v>0.66666666666666663</v>
      </c>
      <c r="X215" s="7">
        <f t="shared" si="23"/>
        <v>4.166666666666663E-2</v>
      </c>
      <c r="Y215" s="1" t="str">
        <f t="shared" si="24"/>
        <v>-</v>
      </c>
      <c r="Z215" s="77">
        <f t="shared" si="25"/>
        <v>6.0532407407407396E-2</v>
      </c>
      <c r="AA215" s="4"/>
      <c r="AB215" s="14" t="s">
        <v>6</v>
      </c>
      <c r="AC215" s="1" t="str">
        <f>IF(COUNTIFS(I$2:I215, I215, C$2:C215, "&gt;" &amp; EDATE(C215, -1), C$2:C215, "&lt;=" &amp; C215) &gt; 1, "Yes", "-")</f>
        <v>-</v>
      </c>
      <c r="AD215" s="3">
        <f>IF(AC215="Yes", COUNTIFS(I$2:I215, I215, C$2:C215, "&gt;" &amp; EDATE(C215, -1), C$2:C215, "&lt;=" &amp; C215) - 1, 0)</f>
        <v>0</v>
      </c>
      <c r="AE215" s="3" t="str" cm="1">
        <f t="array" ref="AE215">IF(AC215="Yes", IFERROR(LOOKUP(2, 1/(I$2:I214=I215), E$2:E214), "wrong"), "")</f>
        <v/>
      </c>
      <c r="AF215" s="17" t="s">
        <v>208</v>
      </c>
      <c r="AG215" s="17" t="s">
        <v>158</v>
      </c>
      <c r="AH215" s="17" t="s">
        <v>158</v>
      </c>
      <c r="AI215" s="29"/>
      <c r="AJ215" s="29"/>
      <c r="AK215" s="28"/>
      <c r="AL215" s="17"/>
      <c r="AM215" s="17"/>
      <c r="AN215" s="17"/>
      <c r="AO215" s="17"/>
      <c r="AP215" s="17"/>
      <c r="AQ215" s="17"/>
      <c r="AR215" s="4">
        <v>210132810</v>
      </c>
      <c r="AS215" s="24">
        <v>45510</v>
      </c>
      <c r="AT215" s="23">
        <v>4005520172</v>
      </c>
      <c r="AU215" s="23">
        <v>8236125</v>
      </c>
      <c r="AV215" s="22">
        <v>102107</v>
      </c>
      <c r="AW215" s="22" t="s">
        <v>185</v>
      </c>
      <c r="AX215" s="22" t="s">
        <v>142</v>
      </c>
      <c r="AY215" s="22">
        <v>2</v>
      </c>
      <c r="AZ215" s="22">
        <v>15.5</v>
      </c>
      <c r="BA215" s="22">
        <v>31</v>
      </c>
      <c r="BB215" s="32"/>
      <c r="BC215" s="31" t="s">
        <v>15</v>
      </c>
      <c r="BD215" s="20" t="s">
        <v>15</v>
      </c>
      <c r="BE215" s="4"/>
      <c r="BF215" s="4"/>
    </row>
    <row r="216" spans="1:58" ht="15.75" x14ac:dyDescent="0.25">
      <c r="A216" s="19"/>
      <c r="B216" s="19"/>
      <c r="C216" s="13">
        <v>45509</v>
      </c>
      <c r="D216" s="9" t="s">
        <v>5</v>
      </c>
      <c r="E216" s="9">
        <v>4005518502</v>
      </c>
      <c r="F216" s="9" t="s">
        <v>15</v>
      </c>
      <c r="G216" s="8" t="s">
        <v>0</v>
      </c>
      <c r="H216" s="9" t="s">
        <v>45</v>
      </c>
      <c r="I216" s="9" t="s">
        <v>71</v>
      </c>
      <c r="J216" s="9" t="s">
        <v>272</v>
      </c>
      <c r="K216" s="9" t="s">
        <v>16</v>
      </c>
      <c r="L216" s="5"/>
      <c r="M216" s="12">
        <v>0.63335648148148149</v>
      </c>
      <c r="N216" s="11">
        <v>0.63680555555555551</v>
      </c>
      <c r="O216" s="3" t="str">
        <f t="shared" si="20"/>
        <v>-</v>
      </c>
      <c r="P216" s="18">
        <v>0.66666666666666663</v>
      </c>
      <c r="Q216" s="2">
        <f t="shared" si="21"/>
        <v>3.3310185185185137E-2</v>
      </c>
      <c r="R216" s="1" t="str">
        <f t="shared" si="22"/>
        <v>Yes</v>
      </c>
      <c r="S216" s="9" t="s">
        <v>2</v>
      </c>
      <c r="T216" s="8" t="s">
        <v>0</v>
      </c>
      <c r="U216" s="8" t="s">
        <v>0</v>
      </c>
      <c r="V216" s="8" t="s">
        <v>0</v>
      </c>
      <c r="W216" s="12">
        <v>0.35208333333333336</v>
      </c>
      <c r="X216" s="7">
        <f t="shared" si="23"/>
        <v>0.68541666666666679</v>
      </c>
      <c r="Y216" s="1" t="str">
        <f t="shared" si="24"/>
        <v>Yes</v>
      </c>
      <c r="Z216" s="77">
        <f t="shared" si="25"/>
        <v>0.71872685185185192</v>
      </c>
      <c r="AA216" s="4"/>
      <c r="AB216" s="14" t="s">
        <v>6</v>
      </c>
      <c r="AC216" s="1" t="str">
        <f>IF(COUNTIFS(I$2:I216, I216, C$2:C216, "&gt;" &amp; EDATE(C216, -1), C$2:C216, "&lt;=" &amp; C216) &gt; 1, "Yes", "-")</f>
        <v>Yes</v>
      </c>
      <c r="AD216" s="3">
        <f>IF(AC216="Yes", COUNTIFS(I$2:I216, I216, C$2:C216, "&gt;" &amp; EDATE(C216, -1), C$2:C216, "&lt;=" &amp; C216) - 1, 0)</f>
        <v>1</v>
      </c>
      <c r="AE216" s="3" cm="1">
        <f t="array" ref="AE216">IF(AC216="Yes", IFERROR(LOOKUP(2, 1/(I$2:I215=I216), E$2:E215), "wrong"), "")</f>
        <v>4005509325</v>
      </c>
      <c r="AF216" s="17" t="s">
        <v>0</v>
      </c>
      <c r="AG216" s="17" t="s">
        <v>0</v>
      </c>
      <c r="AH216" s="17" t="s">
        <v>0</v>
      </c>
      <c r="AI216" s="29"/>
      <c r="AJ216" s="29"/>
      <c r="AK216" s="28"/>
      <c r="AL216" s="17"/>
      <c r="AM216" s="17"/>
      <c r="AN216" s="17"/>
      <c r="AO216" s="17"/>
      <c r="AP216" s="17"/>
      <c r="AQ216" s="17"/>
      <c r="AR216" s="4">
        <v>210132811</v>
      </c>
      <c r="AS216" s="24">
        <v>45510</v>
      </c>
      <c r="AT216" s="23">
        <v>4005517969</v>
      </c>
      <c r="AU216" s="23">
        <v>8561153</v>
      </c>
      <c r="AV216" s="22">
        <v>100004</v>
      </c>
      <c r="AW216" s="22" t="s">
        <v>191</v>
      </c>
      <c r="AX216" s="22" t="s">
        <v>142</v>
      </c>
      <c r="AY216" s="22">
        <v>1</v>
      </c>
      <c r="AZ216" s="22">
        <v>1.5</v>
      </c>
      <c r="BA216" s="22">
        <v>1.5</v>
      </c>
      <c r="BB216" s="30" t="s">
        <v>15</v>
      </c>
      <c r="BC216" s="20" t="s">
        <v>15</v>
      </c>
      <c r="BD216" s="20" t="s">
        <v>15</v>
      </c>
      <c r="BE216" s="4"/>
      <c r="BF216" s="4"/>
    </row>
    <row r="217" spans="1:58" ht="15.75" x14ac:dyDescent="0.25">
      <c r="A217" s="19"/>
      <c r="B217" s="19"/>
      <c r="C217" s="13">
        <v>45509</v>
      </c>
      <c r="D217" s="9" t="s">
        <v>5</v>
      </c>
      <c r="E217" s="9">
        <v>4005518462</v>
      </c>
      <c r="F217" s="9" t="s">
        <v>15</v>
      </c>
      <c r="G217" s="8" t="s">
        <v>0</v>
      </c>
      <c r="H217" s="9" t="s">
        <v>45</v>
      </c>
      <c r="I217" s="9" t="s">
        <v>82</v>
      </c>
      <c r="J217" s="9" t="s">
        <v>271</v>
      </c>
      <c r="K217" s="9" t="s">
        <v>131</v>
      </c>
      <c r="L217" s="5"/>
      <c r="M217" s="12">
        <v>0.65454861111111107</v>
      </c>
      <c r="N217" s="11">
        <v>0.65763888888888888</v>
      </c>
      <c r="O217" s="3" t="str">
        <f t="shared" si="20"/>
        <v>-</v>
      </c>
      <c r="P217" s="18">
        <v>0.65625</v>
      </c>
      <c r="Q217" s="2">
        <f t="shared" si="21"/>
        <v>1.7013888888889328E-3</v>
      </c>
      <c r="R217" s="1" t="str">
        <f t="shared" si="22"/>
        <v>-</v>
      </c>
      <c r="S217" s="9" t="s">
        <v>2</v>
      </c>
      <c r="T217" s="8" t="s">
        <v>0</v>
      </c>
      <c r="U217" s="8" t="s">
        <v>0</v>
      </c>
      <c r="V217" s="8" t="s">
        <v>0</v>
      </c>
      <c r="W217" s="12">
        <v>0.35416666666666669</v>
      </c>
      <c r="X217" s="7">
        <f t="shared" si="23"/>
        <v>0.69791666666666674</v>
      </c>
      <c r="Y217" s="1" t="str">
        <f t="shared" si="24"/>
        <v>Yes</v>
      </c>
      <c r="Z217" s="77">
        <f t="shared" si="25"/>
        <v>0.69961805555555556</v>
      </c>
      <c r="AA217" s="4"/>
      <c r="AB217" s="14" t="s">
        <v>6</v>
      </c>
      <c r="AC217" s="1" t="str">
        <f>IF(COUNTIFS(I$2:I217, I217, C$2:C217, "&gt;" &amp; EDATE(C217, -1), C$2:C217, "&lt;=" &amp; C217) &gt; 1, "Yes", "-")</f>
        <v>Yes</v>
      </c>
      <c r="AD217" s="3">
        <f>IF(AC217="Yes", COUNTIFS(I$2:I217, I217, C$2:C217, "&gt;" &amp; EDATE(C217, -1), C$2:C217, "&lt;=" &amp; C217) - 1, 0)</f>
        <v>1</v>
      </c>
      <c r="AE217" s="3" cm="1">
        <f t="array" ref="AE217">IF(AC217="Yes", IFERROR(LOOKUP(2, 1/(I$2:I216=I217), E$2:E216), "wrong"), "")</f>
        <v>4005510924</v>
      </c>
      <c r="AF217" s="17" t="s">
        <v>0</v>
      </c>
      <c r="AG217" s="17" t="s">
        <v>0</v>
      </c>
      <c r="AH217" s="17" t="s">
        <v>0</v>
      </c>
      <c r="AI217" s="29"/>
      <c r="AJ217" s="29"/>
      <c r="AK217" s="28"/>
      <c r="AL217" s="17"/>
      <c r="AM217" s="17"/>
      <c r="AN217" s="17"/>
      <c r="AO217" s="17"/>
      <c r="AP217" s="17"/>
      <c r="AQ217" s="17"/>
      <c r="AR217" s="4">
        <v>210132812</v>
      </c>
      <c r="AS217" s="24">
        <v>45510</v>
      </c>
      <c r="AT217" s="23">
        <v>4005519694</v>
      </c>
      <c r="AU217" s="23">
        <v>8344597</v>
      </c>
      <c r="AV217" s="22">
        <v>102482</v>
      </c>
      <c r="AW217" s="22" t="s">
        <v>206</v>
      </c>
      <c r="AX217" s="22" t="s">
        <v>142</v>
      </c>
      <c r="AY217" s="22">
        <v>1</v>
      </c>
      <c r="AZ217" s="22">
        <v>23</v>
      </c>
      <c r="BA217" s="22">
        <v>23</v>
      </c>
      <c r="BB217" s="21" t="s">
        <v>15</v>
      </c>
      <c r="BC217" s="20" t="s">
        <v>15</v>
      </c>
      <c r="BD217" s="20" t="s">
        <v>15</v>
      </c>
      <c r="BE217" s="4"/>
      <c r="BF217" s="4"/>
    </row>
    <row r="218" spans="1:58" ht="15.75" x14ac:dyDescent="0.25">
      <c r="A218" s="19"/>
      <c r="B218" s="19"/>
      <c r="C218" s="13">
        <v>45509</v>
      </c>
      <c r="D218" s="9" t="s">
        <v>5</v>
      </c>
      <c r="E218" s="9">
        <v>4005518832</v>
      </c>
      <c r="F218" s="9">
        <v>593299631</v>
      </c>
      <c r="G218" s="8" t="s">
        <v>0</v>
      </c>
      <c r="H218" s="9" t="s">
        <v>4</v>
      </c>
      <c r="I218" s="9" t="s">
        <v>10</v>
      </c>
      <c r="J218" s="9" t="s">
        <v>128</v>
      </c>
      <c r="K218" s="9">
        <v>8337483</v>
      </c>
      <c r="L218" s="5"/>
      <c r="M218" s="12">
        <v>0.78883101851851856</v>
      </c>
      <c r="N218" s="11">
        <v>0.79236111111111107</v>
      </c>
      <c r="O218" s="3" t="str">
        <f t="shared" si="20"/>
        <v>-</v>
      </c>
      <c r="P218" s="18">
        <v>0.79166666666666663</v>
      </c>
      <c r="Q218" s="2">
        <f t="shared" si="21"/>
        <v>2.8356481481480733E-3</v>
      </c>
      <c r="R218" s="1" t="str">
        <f t="shared" si="22"/>
        <v>-</v>
      </c>
      <c r="S218" s="9" t="s">
        <v>2</v>
      </c>
      <c r="T218" s="8" t="s">
        <v>0</v>
      </c>
      <c r="U218" s="8" t="s">
        <v>0</v>
      </c>
      <c r="V218" s="8" t="s">
        <v>0</v>
      </c>
      <c r="W218" s="12">
        <v>0.83333333333333337</v>
      </c>
      <c r="X218" s="7">
        <f t="shared" si="23"/>
        <v>4.1666666666666741E-2</v>
      </c>
      <c r="Y218" s="1" t="str">
        <f t="shared" si="24"/>
        <v>-</v>
      </c>
      <c r="Z218" s="77">
        <f t="shared" si="25"/>
        <v>4.4502314814814814E-2</v>
      </c>
      <c r="AA218" s="4"/>
      <c r="AB218" s="14" t="s">
        <v>6</v>
      </c>
      <c r="AC218" s="1" t="str">
        <f>IF(COUNTIFS(I$2:I218, I218, C$2:C218, "&gt;" &amp; EDATE(C218, -1), C$2:C218, "&lt;=" &amp; C218) &gt; 1, "Yes", "-")</f>
        <v>-</v>
      </c>
      <c r="AD218" s="3">
        <f>IF(AC218="Yes", COUNTIFS(I$2:I218, I218, C$2:C218, "&gt;" &amp; EDATE(C218, -1), C$2:C218, "&lt;=" &amp; C218) - 1, 0)</f>
        <v>0</v>
      </c>
      <c r="AE218" s="3" t="str" cm="1">
        <f t="array" ref="AE218">IF(AC218="Yes", IFERROR(LOOKUP(2, 1/(I$2:I217=I218), E$2:E217), "wrong"), "")</f>
        <v/>
      </c>
      <c r="AF218" s="17" t="s">
        <v>116</v>
      </c>
      <c r="AG218" s="17" t="s">
        <v>106</v>
      </c>
      <c r="AH218" s="17" t="s">
        <v>87</v>
      </c>
      <c r="AI218" s="29"/>
      <c r="AJ218" s="29"/>
      <c r="AK218" s="28"/>
      <c r="AL218" s="17"/>
      <c r="AM218" s="17"/>
      <c r="AN218" s="17"/>
      <c r="AO218" s="17"/>
      <c r="AP218" s="17"/>
      <c r="AQ218" s="17"/>
      <c r="AR218" s="4">
        <v>210132813</v>
      </c>
      <c r="AS218" s="24">
        <v>45510</v>
      </c>
      <c r="AT218" s="23">
        <v>4005520157</v>
      </c>
      <c r="AU218" s="23">
        <v>8337026</v>
      </c>
      <c r="AV218" s="22">
        <v>100405</v>
      </c>
      <c r="AW218" s="22" t="s">
        <v>170</v>
      </c>
      <c r="AX218" s="22" t="s">
        <v>142</v>
      </c>
      <c r="AY218" s="22">
        <v>1</v>
      </c>
      <c r="AZ218" s="22">
        <v>1.5</v>
      </c>
      <c r="BA218" s="22">
        <v>1.5</v>
      </c>
      <c r="BB218" s="21" t="s">
        <v>15</v>
      </c>
      <c r="BC218" s="20" t="s">
        <v>15</v>
      </c>
      <c r="BD218" s="20" t="s">
        <v>15</v>
      </c>
      <c r="BE218" s="4"/>
      <c r="BF218" s="4"/>
    </row>
  </sheetData>
  <autoFilter ref="C1:BF218" xr:uid="{C86380BB-B3F9-45F3-B20F-7AACDC39B8E4}">
    <filterColumn colId="16">
      <filters>
        <filter val="Finished"/>
      </filters>
    </filterColumn>
  </autoFilter>
  <dataValidations count="5">
    <dataValidation type="list" allowBlank="1" showInputMessage="1" showErrorMessage="1" sqref="AP2:AP218" xr:uid="{059F5C75-8EF0-40D0-AD0F-70B3B68258CD}">
      <formula1>"Good, Not Ideal"</formula1>
    </dataValidation>
    <dataValidation type="list" allowBlank="1" showInputMessage="1" showErrorMessage="1" sqref="AO2:AO218" xr:uid="{D4F27B9B-1A26-4B4B-84FD-8A220BE2C161}">
      <formula1>"Reusable, Scrap"</formula1>
    </dataValidation>
    <dataValidation type="list" allowBlank="1" showInputMessage="1" showErrorMessage="1" sqref="AB2:AB218" xr:uid="{A049CE3E-E11E-44D8-A355-1021C1C368FB}">
      <formula1>$A$7:$A$15</formula1>
    </dataValidation>
    <dataValidation type="list" allowBlank="1" showInputMessage="1" showErrorMessage="1" sqref="AN2:AN218" xr:uid="{212B3E4E-6186-490A-A851-19BDCE3FB75E}">
      <formula1>"Brand New, Half-Life, Deteriorated"</formula1>
    </dataValidation>
    <dataValidation type="list" allowBlank="1" showInputMessage="1" showErrorMessage="1" sqref="L111:L218" xr:uid="{5F6879EA-5A7F-48D0-AAFC-2A26B0E01D45}">
      <formula1>"DC1,DC2,DC3,DC4,DC5"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Alghamdi</dc:creator>
  <cp:lastModifiedBy>Faisal Alghamdi</cp:lastModifiedBy>
  <dcterms:created xsi:type="dcterms:W3CDTF">2024-09-02T17:23:34Z</dcterms:created>
  <dcterms:modified xsi:type="dcterms:W3CDTF">2024-09-04T17:01:45Z</dcterms:modified>
</cp:coreProperties>
</file>