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E379431-0557-439A-B934-4FDD49D86C60}" xr6:coauthVersionLast="47" xr6:coauthVersionMax="47" xr10:uidLastSave="{00000000-0000-0000-0000-000000000000}"/>
  <bookViews>
    <workbookView xWindow="-108" yWindow="-108" windowWidth="23256" windowHeight="12456" xr2:uid="{AF5CAACE-8155-44DA-9274-C7C9E1A5578D}"/>
  </bookViews>
  <sheets>
    <sheet name="DATA FPOR FCR" sheetId="1" r:id="rId1"/>
    <sheet name="INSTRUCTIONS" sheetId="5" r:id="rId2"/>
    <sheet name="MODEL" sheetId="10" r:id="rId3"/>
    <sheet name="SAMPLE FOR U" sheetId="7" state="hidden" r:id="rId4"/>
    <sheet name="DATA_FROM_DAMCO" sheetId="3" state="hidden" r:id="rId5"/>
    <sheet name="LIBRARY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0" l="1"/>
  <c r="B17" i="10"/>
  <c r="E17" i="10" s="1" a="1"/>
  <c r="E17" i="10" s="1"/>
  <c r="A17" i="10"/>
  <c r="F16" i="10"/>
  <c r="C16" i="10" a="1"/>
  <c r="C16" i="10" s="1"/>
  <c r="B16" i="10"/>
  <c r="D16" i="10" s="1" a="1"/>
  <c r="D16" i="10" s="1"/>
  <c r="A16" i="10"/>
  <c r="F15" i="10"/>
  <c r="B15" i="10"/>
  <c r="A15" i="10"/>
  <c r="F14" i="10"/>
  <c r="B14" i="10"/>
  <c r="D14" i="10" s="1" a="1"/>
  <c r="D14" i="10" s="1"/>
  <c r="A14" i="10"/>
  <c r="F13" i="10"/>
  <c r="B13" i="10"/>
  <c r="A13" i="10"/>
  <c r="F12" i="10"/>
  <c r="B12" i="10"/>
  <c r="D12" i="10" s="1" a="1"/>
  <c r="D12" i="10" s="1"/>
  <c r="A12" i="10"/>
  <c r="F11" i="10"/>
  <c r="B11" i="10"/>
  <c r="A11" i="10"/>
  <c r="F10" i="10"/>
  <c r="B10" i="10"/>
  <c r="D10" i="10" s="1" a="1"/>
  <c r="D10" i="10" s="1"/>
  <c r="A10" i="10"/>
  <c r="F9" i="10"/>
  <c r="B9" i="10"/>
  <c r="A9" i="10"/>
  <c r="F8" i="10"/>
  <c r="B8" i="10"/>
  <c r="D8" i="10" s="1" a="1"/>
  <c r="D8" i="10" s="1"/>
  <c r="A8" i="10"/>
  <c r="F7" i="10"/>
  <c r="B7" i="10"/>
  <c r="A7" i="10"/>
  <c r="F6" i="10"/>
  <c r="B6" i="10"/>
  <c r="D6" i="10" s="1" a="1"/>
  <c r="D6" i="10" s="1"/>
  <c r="A6" i="10"/>
  <c r="F5" i="10"/>
  <c r="B5" i="10"/>
  <c r="C5" i="10" s="1" a="1"/>
  <c r="C5" i="10" s="1"/>
  <c r="A5" i="10"/>
  <c r="F4" i="10"/>
  <c r="B4" i="10"/>
  <c r="D4" i="10" s="1" a="1"/>
  <c r="D4" i="10" s="1"/>
  <c r="A4" i="10"/>
  <c r="F3" i="10"/>
  <c r="B3" i="10"/>
  <c r="D3" i="10" s="1" a="1"/>
  <c r="D3" i="10" s="1"/>
  <c r="A3" i="10"/>
  <c r="F2" i="10"/>
  <c r="C2" i="10" a="1"/>
  <c r="C2" i="10" s="1"/>
  <c r="B2" i="10"/>
  <c r="D2" i="10" s="1" a="1"/>
  <c r="D2" i="10" s="1"/>
  <c r="A2" i="10"/>
  <c r="E137" i="1" a="1"/>
  <c r="E137" i="1" s="1"/>
  <c r="E136" i="1" a="1"/>
  <c r="E136" i="1" s="1"/>
  <c r="E135" i="1" a="1"/>
  <c r="E135" i="1"/>
  <c r="E134" i="1" a="1"/>
  <c r="E134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7" i="1" a="1"/>
  <c r="E127" i="1" s="1"/>
  <c r="E126" i="1" a="1"/>
  <c r="E126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9" i="1" a="1"/>
  <c r="E119" i="1" s="1"/>
  <c r="E118" i="1" a="1"/>
  <c r="E118" i="1" s="1"/>
  <c r="E117" i="1" a="1"/>
  <c r="E117" i="1" s="1"/>
  <c r="E116" i="1" a="1"/>
  <c r="E116" i="1" s="1"/>
  <c r="E115" i="1" a="1"/>
  <c r="E115" i="1" s="1"/>
  <c r="E114" i="1" a="1"/>
  <c r="E114" i="1" s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E78" i="1" a="1"/>
  <c r="E78" i="1" s="1"/>
  <c r="E77" i="1" a="1"/>
  <c r="E77" i="1" s="1"/>
  <c r="E76" i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6" i="1" a="1"/>
  <c r="E16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F2" i="1"/>
  <c r="F3" i="1"/>
  <c r="F4" i="1"/>
  <c r="E4" i="1" s="1" a="1"/>
  <c r="E4" i="1" s="1"/>
  <c r="F5" i="1"/>
  <c r="E5" i="1" s="1" a="1"/>
  <c r="E5" i="1" s="1"/>
  <c r="F6" i="1"/>
  <c r="E6" i="1" s="1" a="1"/>
  <c r="E6" i="1" s="1"/>
  <c r="F7" i="1"/>
  <c r="E3" i="1" s="1" a="1"/>
  <c r="E3" i="1" s="1"/>
  <c r="F8" i="1"/>
  <c r="E8" i="1" s="1" a="1"/>
  <c r="E8" i="1" s="1"/>
  <c r="F9" i="1"/>
  <c r="E9" i="1" s="1" a="1"/>
  <c r="E9" i="1" s="1"/>
  <c r="F10" i="1"/>
  <c r="F11" i="1"/>
  <c r="E11" i="1" s="1" a="1"/>
  <c r="E11" i="1" s="1"/>
  <c r="F12" i="1"/>
  <c r="E12" i="1" s="1" a="1"/>
  <c r="E12" i="1" s="1"/>
  <c r="F13" i="1"/>
  <c r="E13" i="1" s="1" a="1"/>
  <c r="E13" i="1" s="1"/>
  <c r="F14" i="1"/>
  <c r="E14" i="1" s="1" a="1"/>
  <c r="E14" i="1" s="1"/>
  <c r="F15" i="1"/>
  <c r="E15" i="1" s="1" a="1"/>
  <c r="E15" i="1" s="1"/>
  <c r="F16" i="1"/>
  <c r="F17" i="1"/>
  <c r="E17" i="1" s="1" a="1"/>
  <c r="E17" i="1" s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C4" i="10" l="1" a="1"/>
  <c r="C4" i="10" s="1"/>
  <c r="C6" i="10" a="1"/>
  <c r="C6" i="10" s="1"/>
  <c r="C8" i="10" a="1"/>
  <c r="C8" i="10" s="1"/>
  <c r="C10" i="10" a="1"/>
  <c r="C10" i="10" s="1"/>
  <c r="C12" i="10" a="1"/>
  <c r="C12" i="10" s="1"/>
  <c r="C14" i="10" a="1"/>
  <c r="C14" i="10" s="1"/>
  <c r="E2" i="10" a="1"/>
  <c r="E2" i="10" s="1"/>
  <c r="E4" i="10" a="1"/>
  <c r="E4" i="10" s="1"/>
  <c r="E8" i="10" a="1"/>
  <c r="E8" i="10" s="1"/>
  <c r="E10" i="10" a="1"/>
  <c r="E10" i="10" s="1"/>
  <c r="E14" i="10" a="1"/>
  <c r="E14" i="10" s="1"/>
  <c r="E12" i="10" a="1"/>
  <c r="E12" i="10" s="1"/>
  <c r="E16" i="10" a="1"/>
  <c r="E16" i="10" s="1"/>
  <c r="E9" i="10" a="1"/>
  <c r="E9" i="10" s="1"/>
  <c r="E6" i="10" a="1"/>
  <c r="E6" i="10" s="1"/>
  <c r="C15" i="10" a="1"/>
  <c r="C15" i="10" s="1"/>
  <c r="E15" i="10" a="1"/>
  <c r="E15" i="10" s="1"/>
  <c r="D15" i="10" a="1"/>
  <c r="D15" i="10" s="1"/>
  <c r="E11" i="10" a="1"/>
  <c r="E11" i="10" s="1"/>
  <c r="C11" i="10" a="1"/>
  <c r="C11" i="10" s="1"/>
  <c r="D17" i="10" a="1"/>
  <c r="D17" i="10" s="1"/>
  <c r="C17" i="10" a="1"/>
  <c r="C17" i="10" s="1"/>
  <c r="D11" i="10" a="1"/>
  <c r="D11" i="10" s="1"/>
  <c r="C7" i="10" a="1"/>
  <c r="C7" i="10" s="1"/>
  <c r="E7" i="10" a="1"/>
  <c r="E7" i="10" s="1"/>
  <c r="D7" i="10" a="1"/>
  <c r="D7" i="10" s="1"/>
  <c r="E3" i="10" a="1"/>
  <c r="E3" i="10" s="1"/>
  <c r="C3" i="10" a="1"/>
  <c r="C3" i="10" s="1"/>
  <c r="D9" i="10" a="1"/>
  <c r="D9" i="10" s="1"/>
  <c r="C9" i="10" a="1"/>
  <c r="C9" i="10" s="1"/>
  <c r="D13" i="10" a="1"/>
  <c r="D13" i="10" s="1"/>
  <c r="E13" i="10" a="1"/>
  <c r="E13" i="10" s="1"/>
  <c r="C13" i="10" a="1"/>
  <c r="C13" i="10" s="1"/>
  <c r="D5" i="10" a="1"/>
  <c r="D5" i="10" s="1"/>
  <c r="E5" i="10" a="1"/>
  <c r="E5" i="10" s="1"/>
  <c r="E2" i="1" a="1"/>
  <c r="E2" i="1" s="1"/>
  <c r="E7" i="1" a="1"/>
  <c r="E7" i="1" s="1"/>
  <c r="E10" i="1" a="1"/>
  <c r="E10" i="1" s="1"/>
  <c r="B2" i="1"/>
  <c r="B4" i="7" l="1"/>
  <c r="B3" i="7"/>
  <c r="B2" i="7"/>
  <c r="C2" i="7" l="1" a="1"/>
  <c r="C2" i="7" s="1"/>
  <c r="D2" i="7" a="1"/>
  <c r="D2" i="7" s="1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2" i="3"/>
  <c r="B3" i="3"/>
  <c r="B4" i="3"/>
  <c r="B5" i="3"/>
  <c r="B6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" i="3"/>
  <c r="B78" i="3"/>
  <c r="B79" i="3"/>
  <c r="B80" i="3"/>
  <c r="B81" i="3"/>
  <c r="B82" i="3"/>
  <c r="B83" i="3"/>
  <c r="B8" i="3"/>
  <c r="B9" i="3"/>
  <c r="B84" i="3"/>
  <c r="B85" i="3"/>
  <c r="B86" i="3"/>
  <c r="B87" i="3"/>
  <c r="B88" i="3"/>
  <c r="B89" i="3"/>
  <c r="B10" i="3"/>
  <c r="B90" i="3"/>
  <c r="B91" i="3"/>
  <c r="B92" i="3"/>
  <c r="B93" i="3"/>
  <c r="B94" i="3"/>
  <c r="B95" i="3"/>
  <c r="B96" i="3"/>
  <c r="B11" i="3"/>
  <c r="B12" i="3"/>
  <c r="B97" i="3"/>
  <c r="B98" i="3"/>
  <c r="B99" i="3"/>
  <c r="B100" i="3"/>
  <c r="B13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4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5" i="3"/>
  <c r="B16" i="3"/>
  <c r="B125" i="3"/>
  <c r="B126" i="3"/>
  <c r="B127" i="3"/>
  <c r="B17" i="3"/>
  <c r="B128" i="3"/>
  <c r="B129" i="3"/>
  <c r="B130" i="3"/>
  <c r="B131" i="3"/>
  <c r="B132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2" i="3"/>
  <c r="C3" i="3"/>
  <c r="C4" i="3"/>
  <c r="C5" i="3"/>
  <c r="C6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" i="3"/>
  <c r="C78" i="3"/>
  <c r="C79" i="3"/>
  <c r="C80" i="3"/>
  <c r="C81" i="3"/>
  <c r="C82" i="3"/>
  <c r="C83" i="3"/>
  <c r="C8" i="3"/>
  <c r="C9" i="3"/>
  <c r="C84" i="3"/>
  <c r="C85" i="3"/>
  <c r="C86" i="3"/>
  <c r="C87" i="3"/>
  <c r="C88" i="3"/>
  <c r="C89" i="3"/>
  <c r="C10" i="3"/>
  <c r="C90" i="3"/>
  <c r="C91" i="3"/>
  <c r="C92" i="3"/>
  <c r="C93" i="3"/>
  <c r="C94" i="3"/>
  <c r="C95" i="3"/>
  <c r="C96" i="3"/>
  <c r="C11" i="3"/>
  <c r="C12" i="3"/>
  <c r="C97" i="3"/>
  <c r="C98" i="3"/>
  <c r="C99" i="3"/>
  <c r="C100" i="3"/>
  <c r="C13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4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5" i="3"/>
  <c r="C16" i="3"/>
  <c r="C125" i="3"/>
  <c r="C126" i="3"/>
  <c r="C127" i="3"/>
  <c r="C17" i="3"/>
  <c r="C128" i="3"/>
  <c r="C129" i="3"/>
  <c r="C130" i="3"/>
  <c r="C131" i="3"/>
  <c r="C132" i="3"/>
  <c r="AA2" i="7" l="1"/>
  <c r="C4" i="7" a="1"/>
  <c r="C4" i="7" s="1"/>
  <c r="D4" i="7" a="1"/>
  <c r="D4" i="7" s="1"/>
  <c r="D3" i="7" a="1"/>
  <c r="D3" i="7" s="1"/>
  <c r="C3" i="7" a="1"/>
  <c r="C3" i="7" s="1"/>
  <c r="AA3" i="7" l="1"/>
  <c r="AA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<sst xmlns="http://schemas.openxmlformats.org/spreadsheetml/2006/main" count="487" uniqueCount="352">
  <si>
    <t>SL_NO</t>
  </si>
  <si>
    <t>SKU/Item</t>
  </si>
  <si>
    <t>Product Type</t>
  </si>
  <si>
    <t>Gender</t>
  </si>
  <si>
    <t>Construction</t>
  </si>
  <si>
    <t>Apron</t>
  </si>
  <si>
    <t>Artware</t>
  </si>
  <si>
    <t>Band</t>
  </si>
  <si>
    <t>Bangle</t>
  </si>
  <si>
    <t>Bathmat</t>
  </si>
  <si>
    <t>Bathmats</t>
  </si>
  <si>
    <t>Bed Spread</t>
  </si>
  <si>
    <t>Belt</t>
  </si>
  <si>
    <t>Bib</t>
  </si>
  <si>
    <t>Bikini</t>
  </si>
  <si>
    <t>Blanket</t>
  </si>
  <si>
    <t>Blazer</t>
  </si>
  <si>
    <t>Blouse</t>
  </si>
  <si>
    <t>Blouse - Top</t>
  </si>
  <si>
    <t>Bodysuit</t>
  </si>
  <si>
    <t>Body Jewelry</t>
  </si>
  <si>
    <t>Bowl</t>
  </si>
  <si>
    <t>Box</t>
  </si>
  <si>
    <t>Boxer</t>
  </si>
  <si>
    <t>Bra</t>
  </si>
  <si>
    <t>Bracelet</t>
  </si>
  <si>
    <t>Briefs</t>
  </si>
  <si>
    <t>Brooch</t>
  </si>
  <si>
    <t>Camisol</t>
  </si>
  <si>
    <t>Candle</t>
  </si>
  <si>
    <t>Cap</t>
  </si>
  <si>
    <t>Cape</t>
  </si>
  <si>
    <t>Card</t>
  </si>
  <si>
    <t>Cardigan</t>
  </si>
  <si>
    <t>Chair pad</t>
  </si>
  <si>
    <t>Chop Board</t>
  </si>
  <si>
    <t>Coat</t>
  </si>
  <si>
    <t>Corset</t>
  </si>
  <si>
    <t>Curtain</t>
  </si>
  <si>
    <t>Cushion Cover</t>
  </si>
  <si>
    <t>Dress</t>
  </si>
  <si>
    <t>Duvet</t>
  </si>
  <si>
    <t>Earring</t>
  </si>
  <si>
    <t>Earcuff</t>
  </si>
  <si>
    <t>Footwear</t>
  </si>
  <si>
    <t>Gift Set</t>
  </si>
  <si>
    <t>Glass</t>
  </si>
  <si>
    <t>Gloves</t>
  </si>
  <si>
    <t>Hairband</t>
  </si>
  <si>
    <t>Hairclip</t>
  </si>
  <si>
    <t>Handbag</t>
  </si>
  <si>
    <t>Handicraft</t>
  </si>
  <si>
    <t>Handpurse</t>
  </si>
  <si>
    <t>Hat</t>
  </si>
  <si>
    <t>Hipster</t>
  </si>
  <si>
    <t>Hood</t>
  </si>
  <si>
    <t>Hood Jacket</t>
  </si>
  <si>
    <t>Hotpants</t>
  </si>
  <si>
    <t>Ipad Case</t>
  </si>
  <si>
    <t>Jacket</t>
  </si>
  <si>
    <t>Jackets Trousers</t>
  </si>
  <si>
    <t>Jeans</t>
  </si>
  <si>
    <t>Jew-Set</t>
  </si>
  <si>
    <t>Joggers</t>
  </si>
  <si>
    <t>Jumper</t>
  </si>
  <si>
    <t>Jumpsuit</t>
  </si>
  <si>
    <t>KeyRing</t>
  </si>
  <si>
    <t>Laggings</t>
  </si>
  <si>
    <t>Leggings</t>
  </si>
  <si>
    <t>Lipstick</t>
  </si>
  <si>
    <t>Mats</t>
  </si>
  <si>
    <t>Mittens</t>
  </si>
  <si>
    <t>Morning gown</t>
  </si>
  <si>
    <t>Mug</t>
  </si>
  <si>
    <t>Napkins</t>
  </si>
  <si>
    <t>Necklace</t>
  </si>
  <si>
    <t>Nightdress</t>
  </si>
  <si>
    <t>Nightgown</t>
  </si>
  <si>
    <t>Nightslip</t>
  </si>
  <si>
    <t>Nightwear</t>
  </si>
  <si>
    <t>Other Accessories</t>
  </si>
  <si>
    <t>Pajama</t>
  </si>
  <si>
    <t>Pants</t>
  </si>
  <si>
    <t>Panty</t>
  </si>
  <si>
    <t>Parka</t>
  </si>
  <si>
    <t>Pillow</t>
  </si>
  <si>
    <t>Place mat</t>
  </si>
  <si>
    <t>Plate</t>
  </si>
  <si>
    <t>Platter</t>
  </si>
  <si>
    <t>Playsuit</t>
  </si>
  <si>
    <t>Poncho</t>
  </si>
  <si>
    <t>Pouch</t>
  </si>
  <si>
    <t>Pullover</t>
  </si>
  <si>
    <t>Ring</t>
  </si>
  <si>
    <t>Robe</t>
  </si>
  <si>
    <t>Romper</t>
  </si>
  <si>
    <t>Runner</t>
  </si>
  <si>
    <t>Rugs</t>
  </si>
  <si>
    <t>Scarf</t>
  </si>
  <si>
    <t>Sets</t>
  </si>
  <si>
    <t>Sheets</t>
  </si>
  <si>
    <t>Shirt</t>
  </si>
  <si>
    <t>Shoes</t>
  </si>
  <si>
    <t>Shorts</t>
  </si>
  <si>
    <t>Singlet</t>
  </si>
  <si>
    <t>Skirt</t>
  </si>
  <si>
    <t>Sleep suit</t>
  </si>
  <si>
    <t>Sleeveless Hoodie</t>
  </si>
  <si>
    <t>Slip</t>
  </si>
  <si>
    <t>Socks</t>
  </si>
  <si>
    <t>Storage</t>
  </si>
  <si>
    <t>Strap</t>
  </si>
  <si>
    <t>Straw Placemats</t>
  </si>
  <si>
    <t>Strap top - Top</t>
  </si>
  <si>
    <t>String</t>
  </si>
  <si>
    <t>Suit</t>
  </si>
  <si>
    <t>Suspender</t>
  </si>
  <si>
    <t>Sweater</t>
  </si>
  <si>
    <t>Sweatshirt</t>
  </si>
  <si>
    <t>Swimsuit</t>
  </si>
  <si>
    <t>Swimwear</t>
  </si>
  <si>
    <t>Table cloth</t>
  </si>
  <si>
    <t>Tanktop</t>
  </si>
  <si>
    <t>Teatowel</t>
  </si>
  <si>
    <t>Tee</t>
  </si>
  <si>
    <t>Top</t>
  </si>
  <si>
    <t>Top and Short</t>
  </si>
  <si>
    <t>Towel</t>
  </si>
  <si>
    <t>Toys</t>
  </si>
  <si>
    <t>Tray</t>
  </si>
  <si>
    <t>Trousers</t>
  </si>
  <si>
    <t>Tunic</t>
  </si>
  <si>
    <t>T-Shirt</t>
  </si>
  <si>
    <t>Underwear</t>
  </si>
  <si>
    <t>Vase/Mug/Bottle</t>
  </si>
  <si>
    <t>Vest</t>
  </si>
  <si>
    <t>Dungarees</t>
  </si>
  <si>
    <t>Sleep Mask</t>
  </si>
  <si>
    <t>Seat Pad</t>
  </si>
  <si>
    <t>Cushion</t>
  </si>
  <si>
    <t>Banner</t>
  </si>
  <si>
    <t>Bag</t>
  </si>
  <si>
    <t>Garland</t>
  </si>
  <si>
    <t>Mattress</t>
  </si>
  <si>
    <t>Outdoor overall</t>
  </si>
  <si>
    <t>Changing Pad</t>
  </si>
  <si>
    <t>Beanie</t>
  </si>
  <si>
    <t>Hoodie</t>
  </si>
  <si>
    <t>Vest Top</t>
  </si>
  <si>
    <t>Man</t>
  </si>
  <si>
    <t>Woman</t>
  </si>
  <si>
    <t>Boy</t>
  </si>
  <si>
    <t>Girl</t>
  </si>
  <si>
    <t>Men</t>
  </si>
  <si>
    <t>Women</t>
  </si>
  <si>
    <t>Ladies</t>
  </si>
  <si>
    <t>Gents</t>
  </si>
  <si>
    <t>Babies</t>
  </si>
  <si>
    <t>Kids</t>
  </si>
  <si>
    <t>Baby/Boy</t>
  </si>
  <si>
    <t>Baby/Girl</t>
  </si>
  <si>
    <t>Infant</t>
  </si>
  <si>
    <t>Aluminum</t>
  </si>
  <si>
    <t>Bamboo</t>
  </si>
  <si>
    <t>Brass</t>
  </si>
  <si>
    <t>Ceramic</t>
  </si>
  <si>
    <t>Clay</t>
  </si>
  <si>
    <t>Cotton</t>
  </si>
  <si>
    <t>Fabric</t>
  </si>
  <si>
    <t>Knitted</t>
  </si>
  <si>
    <t>Rattan</t>
  </si>
  <si>
    <t>Wooden</t>
  </si>
  <si>
    <t>Woven</t>
  </si>
  <si>
    <t>Liquid</t>
  </si>
  <si>
    <t>Leather</t>
  </si>
  <si>
    <t>Iron</t>
  </si>
  <si>
    <t>Glass-Metal</t>
  </si>
  <si>
    <t>Plastic</t>
  </si>
  <si>
    <t>Polyester</t>
  </si>
  <si>
    <t>Polyamide</t>
  </si>
  <si>
    <t>PU</t>
  </si>
  <si>
    <t>Rubber</t>
  </si>
  <si>
    <t>Seagrass</t>
  </si>
  <si>
    <t>Seashell</t>
  </si>
  <si>
    <t>Steel</t>
  </si>
  <si>
    <t>Straw</t>
  </si>
  <si>
    <t>Waterhyacinth</t>
  </si>
  <si>
    <t>Water Hyancith/Palm Fibre</t>
  </si>
  <si>
    <t>Zinc</t>
  </si>
  <si>
    <t>Home Textiles</t>
  </si>
  <si>
    <t>Jersey</t>
  </si>
  <si>
    <t>Packages</t>
  </si>
  <si>
    <t>BOOKING CONFIRMATION NO</t>
  </si>
  <si>
    <t>Status</t>
  </si>
  <si>
    <t>Comment</t>
  </si>
  <si>
    <t>Error Column</t>
  </si>
  <si>
    <t>#OREDER NO</t>
  </si>
  <si>
    <t>Booking Number</t>
  </si>
  <si>
    <t>Booking Submission Date</t>
  </si>
  <si>
    <t>Estimated delivery date</t>
  </si>
  <si>
    <t>Booking reference</t>
  </si>
  <si>
    <t>Booking confirmation number</t>
  </si>
  <si>
    <t>Booking status</t>
  </si>
  <si>
    <t>Consignee</t>
  </si>
  <si>
    <t>Shipper</t>
  </si>
  <si>
    <t>Office</t>
  </si>
  <si>
    <t>Service type</t>
  </si>
  <si>
    <t>Transportation mode</t>
  </si>
  <si>
    <t>FOB Point</t>
  </si>
  <si>
    <t xml:space="preserve">PO number </t>
  </si>
  <si>
    <t>Freight</t>
  </si>
  <si>
    <t>Letter of credit</t>
  </si>
  <si>
    <t>Export License</t>
  </si>
  <si>
    <t>Place of delivery</t>
  </si>
  <si>
    <t>Place of discharge</t>
  </si>
  <si>
    <t>Place of loading</t>
  </si>
  <si>
    <t>Total quantity</t>
  </si>
  <si>
    <t>Total packages</t>
  </si>
  <si>
    <t>Total gross weight</t>
  </si>
  <si>
    <t>Total measurement</t>
  </si>
  <si>
    <t>Creator</t>
  </si>
  <si>
    <t>Creation Time</t>
  </si>
  <si>
    <t>COMBINE (PO_SKU)</t>
  </si>
  <si>
    <t>FREE_JONE</t>
  </si>
  <si>
    <t>DON’T WRITE ANYTHING IN TO YELLOW MARKED COLUMN</t>
  </si>
  <si>
    <t>THERE MUST HAVE SOME VALUE IN TO LIGHT RED MARKED COLUMN. BY DEFAULT VALUE IS SHOWING. IF YOU WANT
TO CHANGE YOU MAY/NOT.</t>
  </si>
  <si>
    <t>www.uicommercial.com</t>
  </si>
  <si>
    <t>PACKAGES</t>
  </si>
  <si>
    <t>CARTONS</t>
  </si>
  <si>
    <t>PIECES</t>
  </si>
  <si>
    <t>BUNDLES</t>
  </si>
  <si>
    <t>PALLETS</t>
  </si>
  <si>
    <t>CASES</t>
  </si>
  <si>
    <t>SETS</t>
  </si>
  <si>
    <t>BAGS</t>
  </si>
  <si>
    <t>BOXES</t>
  </si>
  <si>
    <t>CRATES</t>
  </si>
  <si>
    <t>ROLLS</t>
  </si>
  <si>
    <t>LBS</t>
  </si>
  <si>
    <t>DRUMS</t>
  </si>
  <si>
    <t>UNIT</t>
  </si>
  <si>
    <t>UNITS</t>
  </si>
  <si>
    <t>HS CODE-02</t>
  </si>
  <si>
    <t>HS CODE-03</t>
  </si>
  <si>
    <t>#S/C</t>
  </si>
  <si>
    <t>#S/C DT</t>
  </si>
  <si>
    <t>#EXP NO</t>
  </si>
  <si>
    <t>#EXP DT</t>
  </si>
  <si>
    <t>AU</t>
  </si>
  <si>
    <t>INVOICE NO</t>
  </si>
  <si>
    <t>Qty</t>
  </si>
  <si>
    <t>PO NO FOR FCR</t>
  </si>
  <si>
    <t>INV QTY</t>
  </si>
  <si>
    <t>COMBINE S/O</t>
  </si>
  <si>
    <t>DESCRIPTION OF GOODS</t>
  </si>
  <si>
    <t>#ITEM-01</t>
  </si>
  <si>
    <t>#ITEM-02</t>
  </si>
  <si>
    <t>#COMPOSITION-01</t>
  </si>
  <si>
    <t>#COMPOSITION-02</t>
  </si>
  <si>
    <t>HS CODE-01</t>
  </si>
  <si>
    <t>INVOICE DT</t>
  </si>
  <si>
    <t>#SKU/Item</t>
  </si>
  <si>
    <t>COMBINE ORDER NO</t>
  </si>
  <si>
    <t>#CAT-01</t>
  </si>
  <si>
    <t>#CAT-02</t>
  </si>
  <si>
    <t>#CAT-03</t>
  </si>
  <si>
    <t>MARKS &amp; NUMBERS</t>
  </si>
  <si>
    <t>FCR NO</t>
  </si>
  <si>
    <t>123456-123</t>
  </si>
  <si>
    <t>BE</t>
  </si>
  <si>
    <t>CA</t>
  </si>
  <si>
    <t>Summary field description</t>
  </si>
  <si>
    <t>PO number</t>
  </si>
  <si>
    <t>INCTL/H&amp;M/033/2023</t>
  </si>
  <si>
    <t>OF</t>
  </si>
  <si>
    <t xml:space="preserve">T-SHIRT MEN KNITTED </t>
  </si>
  <si>
    <t xml:space="preserve">HOODIE  WOMEN KNITTED </t>
  </si>
  <si>
    <t>100% BCI Cotton</t>
  </si>
  <si>
    <t xml:space="preserve">100% Bci Cotton </t>
  </si>
  <si>
    <t xml:space="preserve">27% BCI Cotton 32% Recycle Cotton 41% Recycle Polyester </t>
  </si>
  <si>
    <t>PO NO</t>
  </si>
  <si>
    <t>JP</t>
  </si>
  <si>
    <t>LH</t>
  </si>
  <si>
    <t>TR</t>
  </si>
  <si>
    <t>OT</t>
  </si>
  <si>
    <t>OJ</t>
  </si>
  <si>
    <t>HK</t>
  </si>
  <si>
    <t>CL</t>
  </si>
  <si>
    <t xml:space="preserve">POLO SHIRT MEN KNITTED </t>
  </si>
  <si>
    <t xml:space="preserve">TROUSER MEN KNITTED </t>
  </si>
  <si>
    <t xml:space="preserve">T-SHIRT WOMEN KNITTED </t>
  </si>
  <si>
    <t>56% BCI COTTON 44% POLYESTER</t>
  </si>
  <si>
    <t>95% BCI COTTON 5% ELASTANE</t>
  </si>
  <si>
    <t xml:space="preserve">100% BCI COTTON </t>
  </si>
  <si>
    <t>100% IN-Conversion Cotton</t>
  </si>
  <si>
    <t xml:space="preserve">60% Bci Cotton 40% Recycled Polyester </t>
  </si>
  <si>
    <t>100% BCI IN-CONVERSION COTTON</t>
  </si>
  <si>
    <t xml:space="preserve">70% BCI COTTON 25% RECYCLE COTTON 5% ELASTANE </t>
  </si>
  <si>
    <t>INCTL/H&amp;M/029/2023</t>
  </si>
  <si>
    <t>1471-022616-2024</t>
  </si>
  <si>
    <t>1471-022624-2024</t>
  </si>
  <si>
    <t>1471-022627-2024</t>
  </si>
  <si>
    <t>1471-022628-2024</t>
  </si>
  <si>
    <t>1471-022629-2024</t>
  </si>
  <si>
    <t>1471-022635-2024</t>
  </si>
  <si>
    <t>1471-022638-2024</t>
  </si>
  <si>
    <t>1471-022648-2024</t>
  </si>
  <si>
    <t>1471-022651-2024</t>
  </si>
  <si>
    <t>1471-022652-2024</t>
  </si>
  <si>
    <t>1471-022661-2024</t>
  </si>
  <si>
    <t>1471-022664-2024</t>
  </si>
  <si>
    <t>1471-022668-2024</t>
  </si>
  <si>
    <t>1471-022704-2024</t>
  </si>
  <si>
    <t>1471-022670-2024</t>
  </si>
  <si>
    <t>1471-022671-2024</t>
  </si>
  <si>
    <t>913221-1643</t>
  </si>
  <si>
    <t>905146-1643</t>
  </si>
  <si>
    <t>913181-1643</t>
  </si>
  <si>
    <t>899876-5832</t>
  </si>
  <si>
    <t>904304-1643</t>
  </si>
  <si>
    <t>897389-5832</t>
  </si>
  <si>
    <t>894320-5832</t>
  </si>
  <si>
    <t>890657-7952</t>
  </si>
  <si>
    <t>890670-7952</t>
  </si>
  <si>
    <t>879445-5832</t>
  </si>
  <si>
    <t>883253-7952</t>
  </si>
  <si>
    <t>882677-5828</t>
  </si>
  <si>
    <t>906356-5832</t>
  </si>
  <si>
    <t>909895-5832</t>
  </si>
  <si>
    <t>896143-7952</t>
  </si>
  <si>
    <t>891589-5832</t>
  </si>
  <si>
    <t>Order No/PO_NO or SKU/Item</t>
  </si>
  <si>
    <t>CTG1167361</t>
  </si>
  <si>
    <t>CTG1131027</t>
  </si>
  <si>
    <t>CTG1104689</t>
  </si>
  <si>
    <t>CTG1106377</t>
  </si>
  <si>
    <t>CTG1102541</t>
  </si>
  <si>
    <t>CTG1107772</t>
  </si>
  <si>
    <t>CTG1104868</t>
  </si>
  <si>
    <t>CTG1114150</t>
  </si>
  <si>
    <t>CTG1104631</t>
  </si>
  <si>
    <t>CTG1167497</t>
  </si>
  <si>
    <t>CTG1106046</t>
  </si>
  <si>
    <t>CTG1106161</t>
  </si>
  <si>
    <t>CTG1106515</t>
  </si>
  <si>
    <t>CTG1105836</t>
  </si>
  <si>
    <t>CTG1167279</t>
  </si>
  <si>
    <t>CTG1167332</t>
  </si>
  <si>
    <t>Success</t>
  </si>
  <si>
    <t>FCR saved successfully</t>
  </si>
  <si>
    <t>Optionla Field. You may write / Not</t>
  </si>
  <si>
    <t>Will be Field by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</si>
</sst>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2191B"/>
      <name val="Calibri Light"/>
      <family val="2"/>
      <scheme val="maj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/>
      <top/>
      <bottom style="medium">
        <color theme="7"/>
      </bottom>
      <diagonal/>
    </border>
    <border>
      <left/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1" fillId="0" borderId="2" xfId="0" applyFont="1" applyBorder="1"/>
    <xf numFmtId="0" fontId="3" fillId="2" borderId="3" xfId="0" applyFont="1" applyFill="1" applyBorder="1"/>
    <xf numFmtId="0" fontId="3" fillId="0" borderId="3" xfId="0" applyFont="1" applyBorder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14" fontId="0" fillId="0" borderId="0" xfId="0" applyNumberFormat="1"/>
    <xf numFmtId="47" fontId="0" fillId="0" borderId="0" xfId="0" applyNumberForma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0" borderId="11" xfId="0" applyBorder="1" applyAlignment="1">
      <alignment horizontal="center" vertical="center"/>
    </xf>
    <xf numFmtId="0" fontId="0" fillId="4" borderId="12" xfId="0" applyFill="1" applyBorder="1"/>
    <xf numFmtId="0" fontId="0" fillId="0" borderId="12" xfId="0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5" borderId="10" xfId="0" applyFont="1" applyFill="1" applyBorder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6" borderId="12" xfId="0" applyFill="1" applyBorder="1"/>
    <xf numFmtId="0" fontId="10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 applyProtection="1">
      <alignment horizontal="center" vertical="center"/>
      <protection hidden="1"/>
    </xf>
    <xf numFmtId="1" fontId="10" fillId="5" borderId="0" xfId="0" applyNumberFormat="1" applyFont="1" applyFill="1" applyAlignment="1" applyProtection="1">
      <alignment horizontal="center"/>
      <protection hidden="1"/>
    </xf>
    <xf numFmtId="1" fontId="10" fillId="5" borderId="0" xfId="0" applyNumberFormat="1" applyFont="1" applyFill="1" applyAlignment="1" applyProtection="1">
      <alignment horizontal="left"/>
      <protection hidden="1"/>
    </xf>
    <xf numFmtId="0" fontId="10" fillId="5" borderId="0" xfId="0" applyNumberFormat="1" applyFont="1" applyFill="1" applyAlignment="1" applyProtection="1">
      <alignment horizontal="left"/>
      <protection hidden="1"/>
    </xf>
    <xf numFmtId="0" fontId="0" fillId="4" borderId="0" xfId="0" applyFill="1" applyAlignment="1" applyProtection="1">
      <alignment horizontal="center"/>
      <protection hidden="1"/>
    </xf>
    <xf numFmtId="17" fontId="0" fillId="4" borderId="0" xfId="0" applyNumberFormat="1" applyFill="1" applyAlignment="1" applyProtection="1">
      <alignment horizontal="center"/>
      <protection hidden="1"/>
    </xf>
    <xf numFmtId="165" fontId="0" fillId="4" borderId="0" xfId="0" applyNumberFormat="1" applyFill="1" applyAlignment="1" applyProtection="1">
      <alignment horizontal="center"/>
      <protection hidden="1"/>
    </xf>
    <xf numFmtId="165" fontId="0" fillId="0" borderId="0" xfId="0" applyNumberFormat="1" applyFill="1" applyAlignment="1" applyProtection="1">
      <alignment horizontal="center"/>
      <protection hidden="1"/>
    </xf>
    <xf numFmtId="49" fontId="0" fillId="4" borderId="0" xfId="0" applyNumberFormat="1" applyFill="1" applyAlignment="1" applyProtection="1">
      <alignment horizontal="left"/>
      <protection hidden="1"/>
    </xf>
    <xf numFmtId="49" fontId="0" fillId="0" borderId="0" xfId="0" applyNumberFormat="1" applyAlignment="1" applyProtection="1">
      <alignment horizontal="center"/>
      <protection hidden="1"/>
    </xf>
    <xf numFmtId="1" fontId="0" fillId="4" borderId="0" xfId="0" applyNumberFormat="1" applyFill="1" applyAlignment="1" applyProtection="1">
      <alignment horizont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1" fontId="0" fillId="0" borderId="0" xfId="0" applyNumberFormat="1" applyProtection="1">
      <protection hidden="1"/>
    </xf>
    <xf numFmtId="165" fontId="0" fillId="0" borderId="0" xfId="0" applyNumberFormat="1" applyAlignment="1" applyProtection="1">
      <alignment horizontal="center"/>
      <protection hidden="1"/>
    </xf>
    <xf numFmtId="0" fontId="0" fillId="3" borderId="0" xfId="0" applyFill="1" applyAlignment="1" applyProtection="1">
      <alignment horizontal="center"/>
      <protection hidden="1"/>
    </xf>
    <xf numFmtId="0" fontId="0" fillId="3" borderId="0" xfId="0" applyFill="1" applyAlignment="1" applyProtection="1">
      <alignment horizontal="left"/>
      <protection hidden="1"/>
    </xf>
    <xf numFmtId="164" fontId="0" fillId="3" borderId="0" xfId="0" applyNumberFormat="1" applyFont="1" applyFill="1" applyAlignment="1" applyProtection="1">
      <alignment horizontal="center" vertical="center"/>
      <protection hidden="1"/>
    </xf>
    <xf numFmtId="0" fontId="0" fillId="4" borderId="0" xfId="0" applyFont="1" applyFill="1" applyAlignment="1" applyProtection="1">
      <alignment horizontal="center"/>
      <protection hidden="1"/>
    </xf>
    <xf numFmtId="17" fontId="0" fillId="4" borderId="0" xfId="0" applyNumberFormat="1" applyFont="1" applyFill="1" applyAlignment="1" applyProtection="1">
      <alignment horizontal="center"/>
      <protection hidden="1"/>
    </xf>
    <xf numFmtId="0" fontId="0" fillId="4" borderId="0" xfId="0" applyNumberFormat="1" applyFill="1" applyAlignment="1" applyProtection="1">
      <alignment horizontal="center"/>
      <protection hidden="1"/>
    </xf>
    <xf numFmtId="49" fontId="0" fillId="4" borderId="0" xfId="0" applyNumberFormat="1" applyFont="1" applyFill="1" applyAlignment="1" applyProtection="1">
      <alignment horizontal="left"/>
      <protection hidden="1"/>
    </xf>
    <xf numFmtId="1" fontId="0" fillId="0" borderId="0" xfId="0" applyNumberFormat="1" applyFont="1" applyFill="1" applyAlignment="1" applyProtection="1">
      <alignment horizontal="center"/>
      <protection hidden="1"/>
    </xf>
    <xf numFmtId="1" fontId="0" fillId="0" borderId="0" xfId="0" applyNumberFormat="1" applyFont="1" applyAlignment="1" applyProtection="1">
      <alignment horizontal="center"/>
      <protection hidden="1"/>
    </xf>
    <xf numFmtId="0" fontId="0" fillId="3" borderId="0" xfId="0" applyNumberFormat="1" applyFont="1" applyFill="1" applyAlignment="1" applyProtection="1">
      <alignment horizontal="left"/>
      <protection hidden="1"/>
    </xf>
    <xf numFmtId="0" fontId="0" fillId="6" borderId="0" xfId="0" applyFont="1" applyFill="1" applyAlignment="1"/>
    <xf numFmtId="0" fontId="0" fillId="6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10" fillId="4" borderId="0" xfId="0" applyNumberFormat="1" applyFont="1" applyFill="1" applyAlignment="1" applyProtection="1">
      <alignment horizontal="center"/>
      <protection hidden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 applyProtection="1">
      <alignment horizontal="center"/>
      <protection hidden="1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 applyProtection="1">
      <alignment horizontal="center"/>
      <protection hidden="1"/>
    </xf>
    <xf numFmtId="0" fontId="0" fillId="6" borderId="0" xfId="0" applyFill="1" applyAlignment="1">
      <alignment wrapText="1"/>
    </xf>
    <xf numFmtId="0" fontId="8" fillId="5" borderId="5" xfId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0" fillId="7" borderId="0" xfId="0" applyNumberFormat="1" applyFill="1" applyAlignment="1" applyProtection="1">
      <alignment horizontal="center"/>
      <protection hidden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 applyProtection="1">
      <alignment horizontal="center"/>
      <protection hidden="1"/>
    </xf>
    <xf numFmtId="0" fontId="0" fillId="8" borderId="0" xfId="0" applyNumberFormat="1" applyFill="1" applyAlignment="1" applyProtection="1">
      <alignment horizontal="center"/>
      <protection hidden="1"/>
    </xf>
    <xf numFmtId="0" fontId="11" fillId="8" borderId="0" xfId="0" applyNumberFormat="1" applyFont="1" applyFill="1" applyAlignment="1" applyProtection="1">
      <alignment horizontal="center"/>
      <protection hidden="1"/>
    </xf>
  </cellXfs>
  <cellStyles count="2">
    <cellStyle name="Hyperlink" xfId="1" builtinId="8"/>
    <cellStyle name="Normal" xfId="0" builtinId="0"/>
  </cellStyles>
  <dxfs count="129"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protection locked="1" hidden="1"/>
    </dxf>
    <dxf>
      <numFmt numFmtId="0" formatCode="General"/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protection locked="1" hidden="1"/>
    </dxf>
    <dxf>
      <numFmt numFmtId="165" formatCode="[$-409]d\-mmm\-yyyy;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165" formatCode="[$-409]d\-mmm\-yyyy;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0" formatCode="General"/>
      <fill>
        <patternFill patternType="solid">
          <fgColor indexed="64"/>
          <bgColor rgb="FF00FF00"/>
        </patternFill>
      </fill>
      <alignment horizontal="center" vertical="bottom" textRotation="0" wrapText="0" indent="0" justifyLastLine="0" shrinkToFit="0" readingOrder="0"/>
      <protection locked="1" hidden="1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191B"/>
        <name val="Calibri Light"/>
        <family val="2"/>
        <scheme val="major"/>
      </font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/>
        </top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191B"/>
        <name val="Calibri Light"/>
        <family val="2"/>
        <scheme val="major"/>
      </font>
    </dxf>
    <dxf>
      <border outline="0">
        <bottom style="medium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191B"/>
        <name val="Calibri Light"/>
        <family val="2"/>
        <scheme val="maj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/>
        </top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191B"/>
        <name val="Calibri Light"/>
        <family val="2"/>
        <scheme val="major"/>
      </font>
      <fill>
        <patternFill patternType="solid">
          <fgColor theme="7" tint="0.79998168889431442"/>
          <bgColor theme="7" tint="0.79998168889431442"/>
        </patternFill>
      </fill>
    </dxf>
    <dxf>
      <border outline="0">
        <bottom style="medium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numFmt numFmtId="29" formatCode="mm:ss.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165" formatCode="[$-409]d\-mmm\-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yyyy\-mm\-dd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43C45-B406-466D-B64D-E9D07B9E9F4B}" name="Table1" displayName="Table1" ref="A1:AE137" totalsRowShown="0" headerRowDxfId="128" dataDxfId="127">
  <autoFilter ref="A1:AE137" xr:uid="{21143C45-B406-466D-B64D-E9D07B9E9F4B}"/>
  <tableColumns count="31">
    <tableColumn id="1" xr3:uid="{3FC9AF81-D579-4B72-97B5-14F1F3A50CF6}" name="SL_NO" dataDxfId="47">
      <calculatedColumnFormula>IF(Table1[[#This Row],[INVOICE NO]]&lt;&gt;"",ROWS($A$2:Table1[[#This Row],['#OREDER NO]]),"")</calculatedColumnFormula>
    </tableColumn>
    <tableColumn id="36" xr3:uid="{08A188B2-6416-44C2-85C2-8A3154EA5743}" name="INV QTY" dataDxfId="126">
      <calculatedColumnFormula>IF(Table1[[#This Row],[INVOICE NO]]&lt;&gt;"",COUNTIF($K$2:K2,K2),"")</calculatedColumnFormula>
    </tableColumn>
    <tableColumn id="38" xr3:uid="{43E13B72-BCD6-4695-9C9C-0805A81A85B8}" name="Booking confirmation number" dataDxfId="49">
      <calculatedColumnFormula array="1">IF(Table1[[#This Row],[BOOKING CONFIRMATION NO]]&lt;&gt;"",IF(Table1[[#This Row],[INV QTY]]=1,_xlfn.TEXTJOIN(",",TRUE,IF(K2=K2:K48,J2:J48,"")),""),"")</calculatedColumnFormula>
    </tableColumn>
    <tableColumn id="6" xr3:uid="{2F1E7B29-9F32-4825-A4DB-10F7BF190DD5}" name="COMBINE ORDER NO" dataDxfId="125">
      <calculatedColumnFormula array="1">IF(Table1[[#This Row],[PO NO]]&lt;&gt;"",IF(Table1[[#This Row],[INV QTY]]=1,_xlfn.TEXTJOIN(",",TRUE,IF(K2=K2:K48,G2:G48,"")),""),"")</calculatedColumnFormula>
    </tableColumn>
    <tableColumn id="5" xr3:uid="{2E8E62B8-A553-49AF-9CA9-44FE2EFC6444}" name="PO number" dataDxfId="124">
      <calculatedColumnFormula array="1">IF(Table1[[#This Row],[PO NO]]&lt;&gt;"",IF(Table1[[#This Row],[INV QTY]]=1,_xlfn.TEXTJOIN(",",TRUE,IF(K2=K2:K48,F2:F48,"")),""),"")</calculatedColumnFormula>
    </tableColumn>
    <tableColumn id="3" xr3:uid="{CD98C853-6C1A-4EF4-9213-92FFD2DBE10F}" name="#OREDER NO" dataDxfId="48">
      <calculatedColumnFormula>IF(Table1[[#This Row],[PO NO]]&lt;&gt;"",LEFT(Table1[[#This Row],[PO NO]],6)&amp;"*","")</calculatedColumnFormula>
    </tableColumn>
    <tableColumn id="7" xr3:uid="{2A463F32-A464-4C68-9B9A-CBA156277D51}" name="PO NO" dataDxfId="123"/>
    <tableColumn id="4" xr3:uid="{3E185427-9659-4DC0-8D76-123D52B65F86}" name="#SKU/Item" dataDxfId="45"/>
    <tableColumn id="31" xr3:uid="{D0E8AADF-0BC2-44D5-B926-98B3C52D088F}" name="Qty" dataDxfId="46"/>
    <tableColumn id="34" xr3:uid="{15680724-2267-49F2-9FBF-EC4FAE503049}" name="BOOKING CONFIRMATION NO" dataDxfId="11"/>
    <tableColumn id="30" xr3:uid="{27713963-963F-4921-9600-2EDF8D92CF3C}" name="INVOICE NO" dataDxfId="9"/>
    <tableColumn id="42" xr3:uid="{2ABCB101-6BE4-4A68-9F8D-9082F68FAA5E}" name="INVOICE DT" dataDxfId="10"/>
    <tableColumn id="17" xr3:uid="{F1DAF061-3CC2-4801-860B-4FAAC4CB34B9}" name="#ITEM-01" dataDxfId="122"/>
    <tableColumn id="39" xr3:uid="{F290182F-05FF-46D5-BA1B-4F1B16E48616}" name="#ITEM-02" dataDxfId="121"/>
    <tableColumn id="22" xr3:uid="{4B0DDAF2-6728-4E49-9A28-31C055657550}" name="#COMPOSITION-01" dataDxfId="120"/>
    <tableColumn id="40" xr3:uid="{D76CC0E7-3989-4F5A-89AA-CD210F35F9CF}" name="#COMPOSITION-02" dataDxfId="119"/>
    <tableColumn id="41" xr3:uid="{120E3A71-D40F-47D8-BE54-F70DA0710F96}" name="HS CODE-01" dataDxfId="118"/>
    <tableColumn id="25" xr3:uid="{70392491-36E9-4479-93CB-27064F757AB0}" name="#CAT-01" dataDxfId="117"/>
    <tableColumn id="23" xr3:uid="{102235F7-16F7-4D26-8C88-334D0FAC5690}" name="HS CODE-02" dataDxfId="116"/>
    <tableColumn id="21" xr3:uid="{5917CBB1-56CC-41C2-89AE-DA9ADC5CED7C}" name="#CAT-02" dataDxfId="115"/>
    <tableColumn id="18" xr3:uid="{6C43299D-91A0-4C07-A6BF-E7CA3D0964BB}" name="HS CODE-03" dataDxfId="114"/>
    <tableColumn id="44" xr3:uid="{5151B064-9244-4091-91BB-D01958641A46}" name="#CAT-03" dataDxfId="113"/>
    <tableColumn id="29" xr3:uid="{DFA08F84-6713-413B-91CE-FE39A0275B88}" name="#S/C" dataDxfId="112"/>
    <tableColumn id="28" xr3:uid="{24A76399-28DC-422A-9D62-3C21537B3633}" name="#S/C DT" dataDxfId="111"/>
    <tableColumn id="27" xr3:uid="{52C47FB4-9D61-47A0-AEB7-F86ED8947D2C}" name="#EXP NO" dataDxfId="110"/>
    <tableColumn id="26" xr3:uid="{BC503323-80A3-4669-BDE7-806852D332A4}" name="#EXP DT" dataDxfId="109"/>
    <tableColumn id="16" xr3:uid="{D89A5F9C-1D3D-4F45-B78F-A42B45D4756A}" name="Summary field description" dataDxfId="8"/>
    <tableColumn id="12" xr3:uid="{1CFE1678-3C4C-426D-8E43-63313B76C4C8}" name="FCR NO" dataDxfId="108"/>
    <tableColumn id="2" xr3:uid="{10C1A27D-638B-4087-AB54-EB9DA313111C}" name="Status" dataDxfId="107"/>
    <tableColumn id="13" xr3:uid="{6D8C5FA9-E788-4352-A7B4-2CD2A58C5B18}" name="Comment" dataDxfId="106"/>
    <tableColumn id="14" xr3:uid="{30A62EB7-53FF-46E3-A8B6-DB42F6D50DBA}" name="Error Column" dataDxfId="105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4968A8-43DC-45C5-B36D-9CE62E4D76A0}" name="Table19" displayName="Table19" ref="A1:AE17" totalsRowShown="0" headerRowDxfId="44" dataDxfId="43">
  <autoFilter ref="A1:AE17" xr:uid="{21143C45-B406-466D-B64D-E9D07B9E9F4B}"/>
  <tableColumns count="31">
    <tableColumn id="1" xr3:uid="{FD4EC13A-6A27-42FD-BB52-5D79FBBFEF17}" name="SL_NO" dataDxfId="42">
      <calculatedColumnFormula>IF(Table19[[#This Row],[INVOICE NO]]&lt;&gt;"",ROWS($A$2:Table19[[#This Row],['#OREDER NO]]),"")</calculatedColumnFormula>
    </tableColumn>
    <tableColumn id="36" xr3:uid="{5C04644C-CA5A-4598-B11C-8E49846AA7E4}" name="INV QTY" dataDxfId="41">
      <calculatedColumnFormula>IF(Table19[[#This Row],[INVOICE NO]]&lt;&gt;"",COUNTIF($K$2:K2,K2),"")</calculatedColumnFormula>
    </tableColumn>
    <tableColumn id="38" xr3:uid="{7EFAC576-FD6F-4A22-9B2B-10503D1F3C7A}" name="Booking confirmation number" dataDxfId="40">
      <calculatedColumnFormula array="1">IF(Table19[[#This Row],[BOOKING CONFIRMATION NO]]&lt;&gt;"",IF(Table19[[#This Row],[INV QTY]]=1,_xlfn.TEXTJOIN(",",TRUE,IF(K2=K2:K17,J2:J17,"")),""),"")</calculatedColumnFormula>
    </tableColumn>
    <tableColumn id="6" xr3:uid="{23216C48-FA0F-4F61-8BDC-560D0C449D1C}" name="COMBINE ORDER NO" dataDxfId="39">
      <calculatedColumnFormula array="1">IF(Table19[[#This Row],[PO NO]]&lt;&gt;"",IF(Table19[[#This Row],[INV QTY]]=1,_xlfn.TEXTJOIN(",",TRUE,IF(K2=K2:K17,G2:G17,"")),""),"")</calculatedColumnFormula>
    </tableColumn>
    <tableColumn id="5" xr3:uid="{65AAE584-5EB5-4473-9341-8035FEB3C31F}" name="PO number" dataDxfId="38">
      <calculatedColumnFormula array="1">IF(Table19[[#This Row],[PO NO]]&lt;&gt;"",IF(Table19[[#This Row],[INV QTY]]=1,_xlfn.TEXTJOIN(",",TRUE,IF(K2=K2:K17,F2:F17,"")),""),"")</calculatedColumnFormula>
    </tableColumn>
    <tableColumn id="3" xr3:uid="{61C958A7-218B-46FA-A442-175D3472A35A}" name="#OREDER NO" dataDxfId="37">
      <calculatedColumnFormula>IF(Table19[[#This Row],[PO NO]]&lt;&gt;"",LEFT(Table19[[#This Row],[PO NO]],6)&amp;"*","")</calculatedColumnFormula>
    </tableColumn>
    <tableColumn id="7" xr3:uid="{F16732DC-C6CE-49AD-AE95-6BD836B8FE95}" name="PO NO" dataDxfId="36"/>
    <tableColumn id="4" xr3:uid="{E6085C0A-D466-4FF3-A7A5-7ABD43D70476}" name="#SKU/Item" dataDxfId="35"/>
    <tableColumn id="31" xr3:uid="{75A1ABF9-8256-49BE-BA6B-CE16BB14110D}" name="Qty" dataDxfId="34"/>
    <tableColumn id="34" xr3:uid="{82700874-6BEA-4B37-9F2E-F8BBFF661294}" name="BOOKING CONFIRMATION NO" dataDxfId="33"/>
    <tableColumn id="30" xr3:uid="{EF1DE0DA-6D1D-4528-884E-6DE927F7C55A}" name="INVOICE NO" dataDxfId="32"/>
    <tableColumn id="42" xr3:uid="{908E989F-29AE-4479-96B3-49B0D4B08776}" name="INVOICE DT" dataDxfId="31"/>
    <tableColumn id="17" xr3:uid="{89E92F44-5532-42AF-9E86-EA051CCB0BA9}" name="#ITEM-01" dataDxfId="30"/>
    <tableColumn id="39" xr3:uid="{373DA327-E1AA-4D09-9E03-5370EF55D112}" name="#ITEM-02" dataDxfId="29"/>
    <tableColumn id="22" xr3:uid="{4118C8FB-B68D-44A6-90C7-21AD4102753E}" name="#COMPOSITION-01" dataDxfId="28"/>
    <tableColumn id="40" xr3:uid="{1A1C56FE-98A2-4AE3-86B8-1066E4A187C1}" name="#COMPOSITION-02" dataDxfId="27"/>
    <tableColumn id="41" xr3:uid="{FC824695-B426-4F30-9C75-6F09558C5C85}" name="HS CODE-01" dataDxfId="26"/>
    <tableColumn id="25" xr3:uid="{649BC4E4-65D2-4665-81DC-CCBED81D3FCE}" name="#CAT-01" dataDxfId="25"/>
    <tableColumn id="23" xr3:uid="{D10A1E32-7A78-4742-BF4A-D56A2ED79937}" name="HS CODE-02" dataDxfId="24"/>
    <tableColumn id="21" xr3:uid="{CB1A790D-2D09-439F-B1B5-6289FE5C092D}" name="#CAT-02" dataDxfId="23"/>
    <tableColumn id="18" xr3:uid="{B3F94318-BEB7-4B7B-8D39-6559A2B8659E}" name="HS CODE-03" dataDxfId="22"/>
    <tableColumn id="44" xr3:uid="{ACAA391F-23D0-4004-82FC-7F01037FE7B1}" name="#CAT-03" dataDxfId="21"/>
    <tableColumn id="29" xr3:uid="{97E8A137-D60F-4E19-8D10-D76A08A6C3BC}" name="#S/C" dataDxfId="20"/>
    <tableColumn id="28" xr3:uid="{FA0F0EBA-E840-424D-A9B0-D2E0328BB69E}" name="#S/C DT" dataDxfId="19"/>
    <tableColumn id="27" xr3:uid="{7E26C147-8FD4-4171-B9D6-F200D686C4C2}" name="#EXP NO" dataDxfId="18"/>
    <tableColumn id="26" xr3:uid="{2A91B4C5-66B2-4C9A-9033-2421EE713CFC}" name="#EXP DT" dataDxfId="17"/>
    <tableColumn id="16" xr3:uid="{40CD3A55-7788-4938-A769-740D85489B3B}" name="Summary field description" dataDxfId="16"/>
    <tableColumn id="12" xr3:uid="{84059EB7-E617-4577-BB7E-3CBDDD4A3705}" name="FCR NO" dataDxfId="15"/>
    <tableColumn id="2" xr3:uid="{53495C70-8DF3-4861-B3CE-FA252175A0EF}" name="Status" dataDxfId="14"/>
    <tableColumn id="13" xr3:uid="{44695D1A-372C-4490-9F16-A167B062C8F7}" name="Comment" dataDxfId="13"/>
    <tableColumn id="14" xr3:uid="{A97DA846-9342-4521-BA4E-DBC7F1C6A67A}" name="Error Column" dataDxfId="12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BCD288-13B3-41AE-B2EF-AAC02FFF3490}" name="Table18" displayName="Table18" ref="A1:AE4" totalsRowShown="0" headerRowDxfId="104">
  <autoFilter ref="A1:AE4" xr:uid="{21143C45-B406-466D-B64D-E9D07B9E9F4B}"/>
  <tableColumns count="31">
    <tableColumn id="1" xr3:uid="{5DA82771-DFE9-4CC6-BA26-09B65397160A}" name="SL_NO" dataDxfId="103">
      <calculatedColumnFormula>IF(Table1[[#This Row],['#OREDER NO]]&lt;&gt;"",ROWS($A$2:Table1[[#This Row],['#OREDER NO]]),"")</calculatedColumnFormula>
    </tableColumn>
    <tableColumn id="11" xr3:uid="{261F5772-8DB3-4ADF-8C00-95EDC4C4D8B0}" name="INV QTY" dataDxfId="102">
      <calculatedColumnFormula>COUNTIF($J$2:J2,J2)</calculatedColumnFormula>
    </tableColumn>
    <tableColumn id="3" xr3:uid="{5D4C5463-5777-4C66-94B0-DECA328650B1}" name="COMBINE S/O" dataDxfId="101">
      <calculatedColumnFormula array="1">IF(Table1[[#This Row],[INV QTY]]=1,_xlfn.TEXTJOIN(",",TRUE,IF(J2=J2:J15,I2:I15,"")),"")</calculatedColumnFormula>
    </tableColumn>
    <tableColumn id="4" xr3:uid="{40CFD086-2AC5-4AFD-8B69-C49A614D372B}" name="COMBINE ORDER NO" dataDxfId="100">
      <calculatedColumnFormula array="1">IF(Table1[[#This Row],[INV QTY]]=1,_xlfn.TEXTJOIN(CHAR(10),TRUE,IF(J2=J2:J15,E2:E15,"")),"")</calculatedColumnFormula>
    </tableColumn>
    <tableColumn id="5" xr3:uid="{2BFE0554-1C50-4890-AB36-E75B0E19D70B}" name="#OREDER NO" dataDxfId="99"/>
    <tableColumn id="6" xr3:uid="{3A3DF61B-3DED-48F2-A44D-7762497FB14E}" name="#SKU/Item" dataDxfId="98"/>
    <tableColumn id="7" xr3:uid="{0D7A2EAD-A3F7-4F60-88D4-693F368DFCEA}" name="Qty" dataDxfId="97"/>
    <tableColumn id="8" xr3:uid="{88CBFE12-A637-4D14-A068-54A66C72DB4E}" name="PO NO FOR FCR" dataDxfId="96"/>
    <tableColumn id="9" xr3:uid="{658E6343-34F6-4C2A-8286-AC9BE9F3B794}" name="BOOKING CONFIRMATION NO" dataDxfId="95"/>
    <tableColumn id="10" xr3:uid="{B55AF12F-5B45-427A-BF82-80F7EDD94F82}" name="INVOICE NO" dataDxfId="94"/>
    <tableColumn id="15" xr3:uid="{E2AE3BDD-A88E-42A5-AE38-41AD69A68B14}" name="INVOICE DT" dataDxfId="93"/>
    <tableColumn id="24" xr3:uid="{DEC3BC12-D31E-4867-9F50-5AAF78BAAC4F}" name="MARKS &amp; NUMBERS" dataDxfId="92"/>
    <tableColumn id="23" xr3:uid="{29AF76F8-CEDC-47AD-A4CB-E8339837B5D3}" name="#ITEM-01" dataDxfId="91"/>
    <tableColumn id="18" xr3:uid="{7C4932BE-19CB-4D1F-B8E9-40F95AB58818}" name="#ITEM-02" dataDxfId="90"/>
    <tableColumn id="17" xr3:uid="{0E8B1988-CBE8-4B69-B398-014DD886D4B0}" name="#COMPOSITION-01" dataDxfId="89"/>
    <tableColumn id="25" xr3:uid="{5BC4BCDA-0286-443F-B082-83D982B33866}" name="#COMPOSITION-02" dataDxfId="88"/>
    <tableColumn id="22" xr3:uid="{76120E24-09CF-4BC1-83B0-1BF02A2FA445}" name="HS CODE-01" dataDxfId="87"/>
    <tableColumn id="21" xr3:uid="{0A0D1F3F-A8C2-492D-AAD3-E34BD3FAC698}" name="#CAT-01" dataDxfId="86"/>
    <tableColumn id="20" xr3:uid="{901EF3D4-AF01-41DE-99F6-CF6D62453B2B}" name="HS CODE-02" dataDxfId="85"/>
    <tableColumn id="19" xr3:uid="{086D8B9F-58F1-4DB0-BDEF-C9F9EEDFE0B6}" name="#CAT-02" dataDxfId="84"/>
    <tableColumn id="29" xr3:uid="{AD1D36F0-673A-4E8A-82D4-505090C9FC4E}" name="HS CODE-03" dataDxfId="83"/>
    <tableColumn id="28" xr3:uid="{BBC90264-F41F-4C13-A6BA-8E1ADF2B7642}" name="#CAT-03" dataDxfId="82"/>
    <tableColumn id="27" xr3:uid="{1E3A69F9-D156-47DA-B1C8-F2CD40F2B04B}" name="#S/C" dataDxfId="81"/>
    <tableColumn id="26" xr3:uid="{49BBEDC7-C3FB-49A5-B5D3-3F4C24BD1827}" name="#S/C DT" dataDxfId="80"/>
    <tableColumn id="16" xr3:uid="{9139CCA3-E8B6-49EC-A0CB-937777249489}" name="#EXP NO" dataDxfId="79"/>
    <tableColumn id="12" xr3:uid="{5D81C903-06DF-4D90-BCFE-BEBBE75B9D36}" name="#EXP DT" dataDxfId="78"/>
    <tableColumn id="2" xr3:uid="{1985A9BA-D6A0-43F9-96E9-7F572CC78316}" name="DESCRIPTION OF GOODS" dataDxfId="77">
      <calculatedColumnFormula>IF(Table1[[#This Row],[INV QTY]]=1,CONCATENATE("ITEM : "&amp;Table1[[#This Row],['#ITEM-01]],CHAR(10),Table1[[#This Row],['#ITEM-02]],CHAR(10),"COMPOSITION : "&amp;Table1[[#This Row],['#COMPOSITION-01]],CHAR(10),Table1[[#This Row],['#COMPOSITION-02]],CHAR(10),"ORDER NO : "&amp;CHAR(10),#REF!,CHAR(10),CHAR(10),"S/C NO : "&amp;Table1[[#This Row],['#S/C]],CHAR(10),"S/C DT : "&amp;TEXT(Table1[[#This Row],['#S/C DT]],"DD-MM-YYYY"),CHAR(10),"EXP NO : "&amp;Table1[[#This Row],['#EXP NO]],CHAR(10),"EXP DT : "&amp;TEXT(Table1[[#This Row],['#EXP DT]],"DD-MM-YYYY"),CHAR(10),"HS CODE : "&amp;Table1[[#This Row],[HS CODE-01]]&amp;IF(Table1[[#This Row],['#CAT-01]]&lt;&gt;"","      CAT : ","")&amp;Table1[[#This Row],['#CAT-01]],CHAR(10),IF(Table1[[#This Row],[HS CODE-02]]&lt;&gt;"","HS CODE : ","")&amp;Table1[[#This Row],[HS CODE-02]]&amp;IF(Table1[[#This Row],['#CAT-02]]&lt;&gt;"","      CAT : ","")&amp;Table1[[#This Row],['#CAT-02]],CHAR(10),IF(Table1[[#This Row],[HS CODE-03]]&lt;&gt;"","HS CODE : ","")&amp;Table1[[#This Row],[HS CODE-03]]&amp;IF(Table1[[#This Row],['#CAT-03]]&lt;&gt;"","      CAT : ","")&amp;Table1[[#This Row],['#CAT-03]]),"")</calculatedColumnFormula>
    </tableColumn>
    <tableColumn id="13" xr3:uid="{A842FABB-A2D9-4C82-B511-AB1C6ACD4547}" name="FCR NO" dataDxfId="76"/>
    <tableColumn id="14" xr3:uid="{4EE1C500-505C-47A9-9109-2B230BF39A36}" name="Status" dataDxfId="75"/>
    <tableColumn id="30" xr3:uid="{31790A3E-EBFF-4D5D-A911-6227075A6356}" name="Comment" dataDxfId="74"/>
    <tableColumn id="31" xr3:uid="{F69E03DB-C1E8-4344-BAA2-65140FF76CF3}" name="Error Column" dataDxfId="73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A1B1D8-AE63-4BE4-81AD-82BFC644EB06}" name="Table16" displayName="Table16" ref="A1:AC132" totalsRowShown="0" headerRowDxfId="72">
  <autoFilter ref="A1:AC132" xr:uid="{3EA1B1D8-AE63-4BE4-81AD-82BFC644EB06}"/>
  <sortState xmlns:xlrd2="http://schemas.microsoft.com/office/spreadsheetml/2017/richdata2" ref="A2:AC132">
    <sortCondition ref="E1:E132"/>
  </sortState>
  <tableColumns count="29">
    <tableColumn id="28" xr3:uid="{E72447DD-D837-4219-BCE9-9476B9762766}" name="SL_NO" dataDxfId="71"/>
    <tableColumn id="27" xr3:uid="{F83242F4-AB6E-4185-9911-C693AEAC42B9}" name="COMBINE (PO_SKU)" dataDxfId="70">
      <calculatedColumnFormula>LEFT(Table16[[#This Row],[PO number ]],6)&amp;"-"&amp;LEFT(Table16[[#This Row],[SKU/Item]],2)</calculatedColumnFormula>
    </tableColumn>
    <tableColumn id="29" xr3:uid="{BE8E52F7-B260-47EB-AB4F-C9EF2A8C2C13}" name="FREE_JONE" dataDxfId="69">
      <calculatedColumnFormula>"FREE_JONE"</calculatedColumnFormula>
    </tableColumn>
    <tableColumn id="1" xr3:uid="{87AD016D-343C-4B76-A7B2-DF5997E5FDDE}" name="Booking Number"/>
    <tableColumn id="2" xr3:uid="{EA7D8399-876B-4605-8717-AEBE38E522F3}" name="Booking Submission Date" dataDxfId="68"/>
    <tableColumn id="3" xr3:uid="{DA2ADA54-9003-43C9-8B82-6D420362766C}" name="Estimated delivery date" dataDxfId="67"/>
    <tableColumn id="4" xr3:uid="{E629093B-EA09-47BB-A8BC-C048ADD1D06F}" name="Booking reference"/>
    <tableColumn id="5" xr3:uid="{88C4754E-BDEB-43AB-92CA-28208302719D}" name="Booking confirmation number"/>
    <tableColumn id="6" xr3:uid="{7F0CFBC1-8D02-457B-BB87-576E7F1811D3}" name="Booking status"/>
    <tableColumn id="7" xr3:uid="{3E5A913A-FAE8-4D3C-99E2-C60200144669}" name="Consignee"/>
    <tableColumn id="8" xr3:uid="{511FAF1D-337C-4A88-99CD-E2008D30EF3B}" name="Shipper"/>
    <tableColumn id="9" xr3:uid="{C035E7A5-D205-4D2F-BD51-26D0FB8FD146}" name="Office"/>
    <tableColumn id="10" xr3:uid="{C13E3B8A-5FA5-4A9F-9406-8CCCFFB23CB0}" name="Service type" dataDxfId="66"/>
    <tableColumn id="11" xr3:uid="{6324BDEF-3A62-45C8-A71E-CCBED1521D7E}" name="Transportation mode"/>
    <tableColumn id="12" xr3:uid="{772F9A31-5990-492F-96D3-B93B22D16426}" name="FOB Point"/>
    <tableColumn id="13" xr3:uid="{5C123060-1814-4AB6-B25A-3071E03F17D9}" name="PO number "/>
    <tableColumn id="14" xr3:uid="{9F964664-6EA5-4BB5-8001-7014303B8B48}" name="SKU/Item"/>
    <tableColumn id="15" xr3:uid="{40FEB0CF-FF3D-4AAE-8E3E-CD7FE70FC530}" name="Freight"/>
    <tableColumn id="16" xr3:uid="{0767EB95-FC89-4DBB-AB32-7270EA95FE04}" name="Letter of credit"/>
    <tableColumn id="17" xr3:uid="{16F04D0B-E31C-48DF-B7EB-EAD0AB3350BF}" name="Export License"/>
    <tableColumn id="18" xr3:uid="{DF78EE27-EFC2-4F45-8775-4CD332B577CB}" name="Place of delivery"/>
    <tableColumn id="19" xr3:uid="{65BBBF25-5C8F-4E58-8472-06A50E430D4C}" name="Place of discharge"/>
    <tableColumn id="20" xr3:uid="{06966DFB-E805-4359-B5CF-90CD29F798A1}" name="Place of loading"/>
    <tableColumn id="21" xr3:uid="{6C9FA921-45A8-454E-9241-AC9FB3691B13}" name="Total quantity"/>
    <tableColumn id="22" xr3:uid="{2272D8DB-082D-4377-B8DC-3E40C10EF0B4}" name="Total packages"/>
    <tableColumn id="23" xr3:uid="{20FBFA5A-762E-4C5D-A72A-B34A0D531B38}" name="Total gross weight"/>
    <tableColumn id="24" xr3:uid="{2B3ACF50-F8C0-443F-A7EB-B0D21FE4FFB7}" name="Total measurement"/>
    <tableColumn id="25" xr3:uid="{D4FE2EFA-DA47-49F0-B18F-0A0E61ACDBB6}" name="Creator"/>
    <tableColumn id="26" xr3:uid="{041049B6-4909-4651-8F8F-860274449A03}" name="Creation Time" dataDxfId="65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D73521-5F24-4AC8-89AD-21E575D2B413}" name="Table2" displayName="Table2" ref="A1:B146" totalsRowShown="0" dataDxfId="64">
  <autoFilter ref="A1:B146" xr:uid="{33D73521-5F24-4AC8-89AD-21E575D2B413}"/>
  <tableColumns count="2">
    <tableColumn id="1" xr3:uid="{77747800-3F3A-4D19-BE18-EB57606CFB0F}" name="SL_NO" dataDxfId="63"/>
    <tableColumn id="2" xr3:uid="{3243EF87-DD61-432C-8D00-4DBFD558E6CE}" name="Product Type" dataDxfId="62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22A3AE-6179-4387-A4C8-34C1F1645B8B}" name="Table3" displayName="Table3" ref="D1:D14" totalsRowShown="0" headerRowDxfId="61" dataDxfId="59" headerRowBorderDxfId="60" tableBorderDxfId="58" totalsRowBorderDxfId="57">
  <autoFilter ref="D1:D14" xr:uid="{9222A3AE-6179-4387-A4C8-34C1F1645B8B}"/>
  <tableColumns count="1">
    <tableColumn id="1" xr3:uid="{F6A8853C-4014-487C-B6F6-490413E54762}" name="Gender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7FF1BA-0307-4173-BB98-F31CFE2DF226}" name="Table4" displayName="Table4" ref="F1:F31" totalsRowShown="0" headerRowDxfId="55" dataDxfId="53" headerRowBorderDxfId="54" tableBorderDxfId="52" totalsRowBorderDxfId="51">
  <autoFilter ref="F1:F31" xr:uid="{657FF1BA-0307-4173-BB98-F31CFE2DF226}"/>
  <tableColumns count="1">
    <tableColumn id="1" xr3:uid="{395822CC-E4EB-4D40-AE24-033A4AB471DF}" name="Construction" dataDxfId="5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8B6AE8-6D4A-42F2-B04E-8FA15D213B62}" name="Table6" displayName="Table6" ref="H1:H16" totalsRowShown="0">
  <autoFilter ref="H1:H16" xr:uid="{388B6AE8-6D4A-42F2-B04E-8FA15D213B62}"/>
  <tableColumns count="1">
    <tableColumn id="1" xr3:uid="{45B99F90-6303-4C10-8B77-694BEDDD8099}" name="Pack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uicommercial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6A9A-562B-4A0F-B1F9-F96F257A725C}">
  <sheetPr codeName="Sheet1">
    <tabColor rgb="FF0070C0"/>
  </sheetPr>
  <dimension ref="A1:AE137"/>
  <sheetViews>
    <sheetView tabSelected="1" zoomScaleNormal="100" workbookViewId="0">
      <selection activeCell="X7" sqref="X7"/>
    </sheetView>
  </sheetViews>
  <sheetFormatPr defaultRowHeight="14.4" x14ac:dyDescent="0.3"/>
  <cols>
    <col min="1" max="1" width="8.88671875" style="67"/>
    <col min="2" max="2" width="11.21875" style="67" hidden="1" customWidth="1"/>
    <col min="3" max="6" width="16.33203125" style="67" hidden="1" customWidth="1"/>
    <col min="7" max="7" width="13.6640625" style="67" customWidth="1"/>
    <col min="8" max="9" width="10.109375" style="67" customWidth="1"/>
    <col min="10" max="10" width="15" style="67" customWidth="1"/>
    <col min="11" max="11" width="10.109375" style="67" customWidth="1"/>
    <col min="12" max="12" width="12.5546875" style="67" customWidth="1"/>
    <col min="13" max="13" width="32.21875" style="68" customWidth="1"/>
    <col min="14" max="14" width="14.77734375" style="68" customWidth="1"/>
    <col min="15" max="15" width="19.77734375" style="68" customWidth="1"/>
    <col min="16" max="16" width="13.5546875" style="68" customWidth="1"/>
    <col min="17" max="17" width="14.109375" style="68" customWidth="1"/>
    <col min="18" max="18" width="10.5546875" style="68" customWidth="1"/>
    <col min="19" max="20" width="12.33203125" style="68" customWidth="1"/>
    <col min="21" max="22" width="13.88671875" style="68" customWidth="1"/>
    <col min="23" max="23" width="19.6640625" style="67" bestFit="1" customWidth="1"/>
    <col min="24" max="24" width="13.88671875" style="67" customWidth="1"/>
    <col min="25" max="25" width="16.88671875" style="67" customWidth="1"/>
    <col min="26" max="26" width="13.88671875" style="67" customWidth="1"/>
    <col min="27" max="27" width="18.33203125" style="67" hidden="1" customWidth="1"/>
    <col min="28" max="28" width="13.33203125" style="69" customWidth="1"/>
    <col min="29" max="29" width="14.6640625" style="67" customWidth="1"/>
    <col min="30" max="30" width="23.33203125" style="67" customWidth="1"/>
    <col min="31" max="31" width="14.6640625" style="67" customWidth="1"/>
    <col min="32" max="16384" width="8.88671875" style="67"/>
  </cols>
  <sheetData>
    <row r="1" spans="1:31" customFormat="1" ht="53.4" customHeight="1" x14ac:dyDescent="0.3">
      <c r="A1" s="13" t="s">
        <v>0</v>
      </c>
      <c r="B1" s="33" t="s">
        <v>252</v>
      </c>
      <c r="C1" s="33" t="s">
        <v>201</v>
      </c>
      <c r="D1" s="33" t="s">
        <v>262</v>
      </c>
      <c r="E1" s="33" t="s">
        <v>272</v>
      </c>
      <c r="F1" s="13" t="s">
        <v>196</v>
      </c>
      <c r="G1" s="63" t="s">
        <v>280</v>
      </c>
      <c r="H1" s="34" t="s">
        <v>261</v>
      </c>
      <c r="I1" s="34" t="s">
        <v>250</v>
      </c>
      <c r="J1" s="18" t="s">
        <v>192</v>
      </c>
      <c r="K1" s="79" t="s">
        <v>249</v>
      </c>
      <c r="L1" s="18" t="s">
        <v>260</v>
      </c>
      <c r="M1" s="36" t="s">
        <v>255</v>
      </c>
      <c r="N1" s="10" t="s">
        <v>256</v>
      </c>
      <c r="O1" s="36" t="s">
        <v>257</v>
      </c>
      <c r="P1" s="10" t="s">
        <v>258</v>
      </c>
      <c r="Q1" s="36" t="s">
        <v>259</v>
      </c>
      <c r="R1" s="10" t="s">
        <v>263</v>
      </c>
      <c r="S1" s="1" t="s">
        <v>242</v>
      </c>
      <c r="T1" s="10" t="s">
        <v>264</v>
      </c>
      <c r="U1" s="1" t="s">
        <v>243</v>
      </c>
      <c r="V1" s="1" t="s">
        <v>265</v>
      </c>
      <c r="W1" s="10" t="s">
        <v>244</v>
      </c>
      <c r="X1" s="10" t="s">
        <v>245</v>
      </c>
      <c r="Y1" s="10" t="s">
        <v>246</v>
      </c>
      <c r="Z1" s="10" t="s">
        <v>247</v>
      </c>
      <c r="AA1" s="13" t="s">
        <v>271</v>
      </c>
      <c r="AB1" s="29" t="s">
        <v>267</v>
      </c>
      <c r="AC1" s="30" t="s">
        <v>193</v>
      </c>
      <c r="AD1" s="30" t="s">
        <v>194</v>
      </c>
      <c r="AE1" s="30" t="s">
        <v>195</v>
      </c>
    </row>
    <row r="2" spans="1:31" customFormat="1" ht="18" customHeight="1" x14ac:dyDescent="0.3">
      <c r="A2" s="37" t="str">
        <f>IF(Table1[[#This Row],[INVOICE NO]]&lt;&gt;"",ROWS($A$2:Table1[[#This Row],['#OREDER NO]]),"")</f>
        <v/>
      </c>
      <c r="B2" s="38" t="str">
        <f>IF(Table1[[#This Row],[INVOICE NO]]&lt;&gt;"",COUNTIF($K$2:K2,K2),"")</f>
        <v/>
      </c>
      <c r="C2" s="40" t="str" cm="1">
        <f t="array" ref="C2">IF(Table1[[#This Row],[BOOKING CONFIRMATION NO]]&lt;&gt;"",IF(Table1[[#This Row],[INV QTY]]=1,_xlfn.TEXTJOIN(",",TRUE,IF(K2=K2:K48,J2:J48,"")),""),"")</f>
        <v/>
      </c>
      <c r="D2" s="39" t="str" cm="1">
        <f t="array" ref="D2">IF(Table1[[#This Row],[PO NO]]&lt;&gt;"",IF(Table1[[#This Row],[INV QTY]]=1,_xlfn.TEXTJOIN(",",TRUE,IF(K2=K2:K48,G2:G48,"")),""),"")</f>
        <v/>
      </c>
      <c r="E2" s="40" t="str" cm="1">
        <f t="array" ref="E2">IF(Table1[[#This Row],[PO NO]]&lt;&gt;"",IF(Table1[[#This Row],[INV QTY]]=1,_xlfn.TEXTJOIN(",",TRUE,IF(K2=K2:K48,F2:F48,"")),""),"")</f>
        <v/>
      </c>
      <c r="F2" s="51" t="str">
        <f>IF(Table1[[#This Row],[PO NO]]&lt;&gt;"",LEFT(Table1[[#This Row],[PO NO]],6)&amp;"*","")</f>
        <v/>
      </c>
      <c r="G2" s="64"/>
      <c r="H2" s="42"/>
      <c r="I2" s="41"/>
      <c r="J2" s="41"/>
      <c r="K2" s="80"/>
      <c r="L2" s="43"/>
      <c r="M2" s="45"/>
      <c r="N2" s="46"/>
      <c r="O2" s="45"/>
      <c r="P2" s="46"/>
      <c r="Q2" s="47"/>
      <c r="R2" s="48"/>
      <c r="S2" s="49"/>
      <c r="T2" s="48"/>
      <c r="U2" s="49"/>
      <c r="V2" s="48"/>
      <c r="W2" s="46"/>
      <c r="X2" s="50"/>
      <c r="Y2" s="46"/>
      <c r="Z2" s="50"/>
      <c r="AA2" s="52"/>
      <c r="AB2" s="31"/>
      <c r="AC2" s="30"/>
      <c r="AD2" s="71"/>
      <c r="AE2" s="31"/>
    </row>
    <row r="3" spans="1:31" customFormat="1" x14ac:dyDescent="0.3">
      <c r="A3" s="37" t="str">
        <f>IF(Table1[[#This Row],[INVOICE NO]]&lt;&gt;"",ROWS($A$2:Table1[[#This Row],['#OREDER NO]]),"")</f>
        <v/>
      </c>
      <c r="B3" s="38" t="str">
        <f>IF(Table1[[#This Row],[INVOICE NO]]&lt;&gt;"",COUNTIF($K$2:K3,K3),"")</f>
        <v/>
      </c>
      <c r="C3" s="40" t="str" cm="1">
        <f t="array" ref="C3">IF(Table1[[#This Row],[BOOKING CONFIRMATION NO]]&lt;&gt;"",IF(Table1[[#This Row],[INV QTY]]=1,_xlfn.TEXTJOIN(",",TRUE,IF(K3=K3:K49,J3:J49,"")),""),"")</f>
        <v/>
      </c>
      <c r="D3" s="39" t="str" cm="1">
        <f t="array" ref="D3">IF(Table1[[#This Row],[PO NO]]&lt;&gt;"",IF(Table1[[#This Row],[INV QTY]]=1,_xlfn.TEXTJOIN(",",TRUE,IF(K3=K3:K49,G3:G49,"")),""),"")</f>
        <v/>
      </c>
      <c r="E3" s="40" t="str" cm="1">
        <f t="array" ref="E3">IF(Table1[[#This Row],[PO NO]]&lt;&gt;"",IF(Table1[[#This Row],[INV QTY]]=1,_xlfn.TEXTJOIN(",",TRUE,IF(K3=K3:K49,F3:F49,"")),""),"")</f>
        <v/>
      </c>
      <c r="F3" s="51" t="str">
        <f>IF(Table1[[#This Row],[PO NO]]&lt;&gt;"",LEFT(Table1[[#This Row],[PO NO]],6)&amp;"*","")</f>
        <v/>
      </c>
      <c r="G3" s="64"/>
      <c r="H3" s="42"/>
      <c r="I3" s="41"/>
      <c r="J3" s="41"/>
      <c r="K3" s="80"/>
      <c r="L3" s="43"/>
      <c r="M3" s="45"/>
      <c r="N3" s="46"/>
      <c r="O3" s="45"/>
      <c r="P3" s="46"/>
      <c r="Q3" s="47"/>
      <c r="R3" s="48"/>
      <c r="S3" s="49"/>
      <c r="T3" s="48"/>
      <c r="U3" s="49"/>
      <c r="V3" s="48"/>
      <c r="W3" s="46"/>
      <c r="X3" s="50"/>
      <c r="Y3" s="46"/>
      <c r="Z3" s="50"/>
      <c r="AA3" s="52"/>
      <c r="AB3" s="31"/>
      <c r="AC3" s="30"/>
      <c r="AD3" s="31"/>
      <c r="AE3" s="31"/>
    </row>
    <row r="4" spans="1:31" customFormat="1" x14ac:dyDescent="0.3">
      <c r="A4" s="37" t="str">
        <f>IF(Table1[[#This Row],[INVOICE NO]]&lt;&gt;"",ROWS($A$2:Table1[[#This Row],['#OREDER NO]]),"")</f>
        <v/>
      </c>
      <c r="B4" s="38" t="str">
        <f>IF(Table1[[#This Row],[INVOICE NO]]&lt;&gt;"",COUNTIF($K$2:K4,K4),"")</f>
        <v/>
      </c>
      <c r="C4" s="40" t="str" cm="1">
        <f t="array" ref="C4">IF(Table1[[#This Row],[BOOKING CONFIRMATION NO]]&lt;&gt;"",IF(Table1[[#This Row],[INV QTY]]=1,_xlfn.TEXTJOIN(",",TRUE,IF(K4=K4:K50,J4:J50,"")),""),"")</f>
        <v/>
      </c>
      <c r="D4" s="39" t="str" cm="1">
        <f t="array" ref="D4">IF(Table1[[#This Row],[PO NO]]&lt;&gt;"",IF(Table1[[#This Row],[INV QTY]]=1,_xlfn.TEXTJOIN(",",TRUE,IF(K4=K4:K50,G4:G50,"")),""),"")</f>
        <v/>
      </c>
      <c r="E4" s="40" t="str" cm="1">
        <f t="array" ref="E4">IF(Table1[[#This Row],[PO NO]]&lt;&gt;"",IF(Table1[[#This Row],[INV QTY]]=1,_xlfn.TEXTJOIN(",",TRUE,IF(K4=K4:K50,F4:F50,"")),""),"")</f>
        <v/>
      </c>
      <c r="F4" s="51" t="str">
        <f>IF(Table1[[#This Row],[PO NO]]&lt;&gt;"",LEFT(Table1[[#This Row],[PO NO]],6)&amp;"*","")</f>
        <v/>
      </c>
      <c r="G4" s="64"/>
      <c r="H4" s="42"/>
      <c r="I4" s="41"/>
      <c r="J4" s="41"/>
      <c r="K4" s="80"/>
      <c r="L4" s="43"/>
      <c r="M4" s="45"/>
      <c r="N4" s="46"/>
      <c r="O4" s="45"/>
      <c r="P4" s="46"/>
      <c r="Q4" s="47"/>
      <c r="R4" s="48"/>
      <c r="S4" s="49"/>
      <c r="T4" s="48"/>
      <c r="U4" s="49"/>
      <c r="V4" s="48"/>
      <c r="W4" s="46"/>
      <c r="X4" s="50"/>
      <c r="Y4" s="46"/>
      <c r="Z4" s="50"/>
      <c r="AA4" s="52"/>
      <c r="AB4" s="31"/>
      <c r="AC4" s="30"/>
      <c r="AD4" s="31"/>
      <c r="AE4" s="31"/>
    </row>
    <row r="5" spans="1:31" customFormat="1" x14ac:dyDescent="0.3">
      <c r="A5" s="37" t="str">
        <f>IF(Table1[[#This Row],[INVOICE NO]]&lt;&gt;"",ROWS($A$2:Table1[[#This Row],['#OREDER NO]]),"")</f>
        <v/>
      </c>
      <c r="B5" s="38" t="str">
        <f>IF(Table1[[#This Row],[INVOICE NO]]&lt;&gt;"",COUNTIF($K$2:K5,K5),"")</f>
        <v/>
      </c>
      <c r="C5" s="40" t="str" cm="1">
        <f t="array" ref="C5">IF(Table1[[#This Row],[BOOKING CONFIRMATION NO]]&lt;&gt;"",IF(Table1[[#This Row],[INV QTY]]=1,_xlfn.TEXTJOIN(",",TRUE,IF(K5=K5:K51,J5:J51,"")),""),"")</f>
        <v/>
      </c>
      <c r="D5" s="39" t="str" cm="1">
        <f t="array" ref="D5">IF(Table1[[#This Row],[PO NO]]&lt;&gt;"",IF(Table1[[#This Row],[INV QTY]]=1,_xlfn.TEXTJOIN(",",TRUE,IF(K5=K5:K51,G5:G51,"")),""),"")</f>
        <v/>
      </c>
      <c r="E5" s="40" t="str" cm="1">
        <f t="array" ref="E5">IF(Table1[[#This Row],[PO NO]]&lt;&gt;"",IF(Table1[[#This Row],[INV QTY]]=1,_xlfn.TEXTJOIN(",",TRUE,IF(K5=K5:K51,F5:F51,"")),""),"")</f>
        <v/>
      </c>
      <c r="F5" s="51" t="str">
        <f>IF(Table1[[#This Row],[PO NO]]&lt;&gt;"",LEFT(Table1[[#This Row],[PO NO]],6)&amp;"*","")</f>
        <v/>
      </c>
      <c r="G5" s="64"/>
      <c r="H5" s="42"/>
      <c r="I5" s="41"/>
      <c r="J5" s="41"/>
      <c r="K5" s="80"/>
      <c r="L5" s="43"/>
      <c r="M5" s="45"/>
      <c r="N5" s="46"/>
      <c r="O5" s="45"/>
      <c r="P5" s="46"/>
      <c r="Q5" s="47"/>
      <c r="R5" s="48"/>
      <c r="S5" s="49"/>
      <c r="T5" s="48"/>
      <c r="U5" s="49"/>
      <c r="V5" s="48"/>
      <c r="W5" s="46"/>
      <c r="X5" s="50"/>
      <c r="Y5" s="46"/>
      <c r="Z5" s="50"/>
      <c r="AA5" s="52"/>
      <c r="AB5" s="31"/>
      <c r="AC5" s="30"/>
      <c r="AD5" s="31"/>
      <c r="AE5" s="31"/>
    </row>
    <row r="6" spans="1:31" customFormat="1" x14ac:dyDescent="0.3">
      <c r="A6" s="37" t="str">
        <f>IF(Table1[[#This Row],[INVOICE NO]]&lt;&gt;"",ROWS($A$2:Table1[[#This Row],['#OREDER NO]]),"")</f>
        <v/>
      </c>
      <c r="B6" s="38" t="str">
        <f>IF(Table1[[#This Row],[INVOICE NO]]&lt;&gt;"",COUNTIF($K$2:K6,K6),"")</f>
        <v/>
      </c>
      <c r="C6" s="40" t="str" cm="1">
        <f t="array" ref="C6">IF(Table1[[#This Row],[BOOKING CONFIRMATION NO]]&lt;&gt;"",IF(Table1[[#This Row],[INV QTY]]=1,_xlfn.TEXTJOIN(",",TRUE,IF(K6=K6:K52,J6:J52,"")),""),"")</f>
        <v/>
      </c>
      <c r="D6" s="39" t="str" cm="1">
        <f t="array" ref="D6">IF(Table1[[#This Row],[PO NO]]&lt;&gt;"",IF(Table1[[#This Row],[INV QTY]]=1,_xlfn.TEXTJOIN(",",TRUE,IF(K6=K6:K52,G6:G52,"")),""),"")</f>
        <v/>
      </c>
      <c r="E6" s="40" t="str" cm="1">
        <f t="array" ref="E6">IF(Table1[[#This Row],[PO NO]]&lt;&gt;"",IF(Table1[[#This Row],[INV QTY]]=1,_xlfn.TEXTJOIN(",",TRUE,IF(K6=K6:K52,F6:F52,"")),""),"")</f>
        <v/>
      </c>
      <c r="F6" s="51" t="str">
        <f>IF(Table1[[#This Row],[PO NO]]&lt;&gt;"",LEFT(Table1[[#This Row],[PO NO]],6)&amp;"*","")</f>
        <v/>
      </c>
      <c r="G6" s="64"/>
      <c r="H6" s="42"/>
      <c r="I6" s="41"/>
      <c r="J6" s="41"/>
      <c r="K6" s="80"/>
      <c r="L6" s="43"/>
      <c r="M6" s="45"/>
      <c r="N6" s="46"/>
      <c r="O6" s="45"/>
      <c r="P6" s="46"/>
      <c r="Q6" s="47"/>
      <c r="R6" s="48"/>
      <c r="S6" s="49"/>
      <c r="T6" s="48"/>
      <c r="U6" s="49"/>
      <c r="V6" s="48"/>
      <c r="W6" s="46"/>
      <c r="X6" s="50"/>
      <c r="Y6" s="46"/>
      <c r="Z6" s="50"/>
      <c r="AA6" s="52"/>
      <c r="AB6" s="31"/>
      <c r="AC6" s="30"/>
      <c r="AD6" s="31"/>
      <c r="AE6" s="31"/>
    </row>
    <row r="7" spans="1:31" customFormat="1" x14ac:dyDescent="0.3">
      <c r="A7" s="37" t="str">
        <f>IF(Table1[[#This Row],[INVOICE NO]]&lt;&gt;"",ROWS($A$2:Table1[[#This Row],['#OREDER NO]]),"")</f>
        <v/>
      </c>
      <c r="B7" s="38" t="str">
        <f>IF(Table1[[#This Row],[INVOICE NO]]&lt;&gt;"",COUNTIF($K$2:K7,K7),"")</f>
        <v/>
      </c>
      <c r="C7" s="40" t="str" cm="1">
        <f t="array" ref="C7">IF(Table1[[#This Row],[BOOKING CONFIRMATION NO]]&lt;&gt;"",IF(Table1[[#This Row],[INV QTY]]=1,_xlfn.TEXTJOIN(",",TRUE,IF(K7=K7:K53,J7:J53,"")),""),"")</f>
        <v/>
      </c>
      <c r="D7" s="39" t="str" cm="1">
        <f t="array" ref="D7">IF(Table1[[#This Row],[PO NO]]&lt;&gt;"",IF(Table1[[#This Row],[INV QTY]]=1,_xlfn.TEXTJOIN(",",TRUE,IF(K7=K7:K53,G7:G53,"")),""),"")</f>
        <v/>
      </c>
      <c r="E7" s="40" t="str" cm="1">
        <f t="array" ref="E7">IF(Table1[[#This Row],[PO NO]]&lt;&gt;"",IF(Table1[[#This Row],[INV QTY]]=1,_xlfn.TEXTJOIN(",",TRUE,IF(K7=K7:K53,F7:F53,"")),""),"")</f>
        <v/>
      </c>
      <c r="F7" s="51" t="str">
        <f>IF(Table1[[#This Row],[PO NO]]&lt;&gt;"",LEFT(Table1[[#This Row],[PO NO]],6)&amp;"*","")</f>
        <v/>
      </c>
      <c r="G7" s="64"/>
      <c r="H7" s="42"/>
      <c r="I7" s="41"/>
      <c r="J7" s="41"/>
      <c r="K7" s="80"/>
      <c r="L7" s="43"/>
      <c r="M7" s="45"/>
      <c r="N7" s="46"/>
      <c r="O7" s="45"/>
      <c r="P7" s="46"/>
      <c r="Q7" s="47"/>
      <c r="R7" s="48"/>
      <c r="S7" s="49"/>
      <c r="T7" s="48"/>
      <c r="U7" s="49"/>
      <c r="V7" s="48"/>
      <c r="W7" s="46"/>
      <c r="X7" s="50"/>
      <c r="Y7" s="46"/>
      <c r="Z7" s="50"/>
      <c r="AA7" s="52"/>
      <c r="AB7" s="31"/>
      <c r="AC7" s="30"/>
      <c r="AD7" s="31"/>
      <c r="AE7" s="31"/>
    </row>
    <row r="8" spans="1:31" customFormat="1" x14ac:dyDescent="0.3">
      <c r="A8" s="37" t="str">
        <f>IF(Table1[[#This Row],[INVOICE NO]]&lt;&gt;"",ROWS($A$2:Table1[[#This Row],['#OREDER NO]]),"")</f>
        <v/>
      </c>
      <c r="B8" s="38" t="str">
        <f>IF(Table1[[#This Row],[INVOICE NO]]&lt;&gt;"",COUNTIF($K$2:K8,K8),"")</f>
        <v/>
      </c>
      <c r="C8" s="40" t="str" cm="1">
        <f t="array" ref="C8">IF(Table1[[#This Row],[BOOKING CONFIRMATION NO]]&lt;&gt;"",IF(Table1[[#This Row],[INV QTY]]=1,_xlfn.TEXTJOIN(",",TRUE,IF(K8=K8:K54,J8:J54,"")),""),"")</f>
        <v/>
      </c>
      <c r="D8" s="39" t="str" cm="1">
        <f t="array" ref="D8">IF(Table1[[#This Row],[PO NO]]&lt;&gt;"",IF(Table1[[#This Row],[INV QTY]]=1,_xlfn.TEXTJOIN(",",TRUE,IF(K8=K8:K54,G8:G54,"")),""),"")</f>
        <v/>
      </c>
      <c r="E8" s="40" t="str" cm="1">
        <f t="array" ref="E8">IF(Table1[[#This Row],[PO NO]]&lt;&gt;"",IF(Table1[[#This Row],[INV QTY]]=1,_xlfn.TEXTJOIN(",",TRUE,IF(K8=K8:K54,F8:F54,"")),""),"")</f>
        <v/>
      </c>
      <c r="F8" s="51" t="str">
        <f>IF(Table1[[#This Row],[PO NO]]&lt;&gt;"",LEFT(Table1[[#This Row],[PO NO]],6)&amp;"*","")</f>
        <v/>
      </c>
      <c r="G8" s="64"/>
      <c r="H8" s="42"/>
      <c r="I8" s="41"/>
      <c r="J8" s="41"/>
      <c r="K8" s="80"/>
      <c r="L8" s="43"/>
      <c r="M8" s="45"/>
      <c r="N8" s="46"/>
      <c r="O8" s="45"/>
      <c r="P8" s="46"/>
      <c r="Q8" s="47"/>
      <c r="R8" s="48"/>
      <c r="S8" s="49"/>
      <c r="T8" s="48"/>
      <c r="U8" s="49"/>
      <c r="V8" s="48"/>
      <c r="W8" s="46"/>
      <c r="X8" s="50"/>
      <c r="Y8" s="46"/>
      <c r="Z8" s="50"/>
      <c r="AA8" s="52"/>
      <c r="AB8" s="31"/>
      <c r="AC8" s="30"/>
      <c r="AD8" s="31"/>
      <c r="AE8" s="31"/>
    </row>
    <row r="9" spans="1:31" customFormat="1" x14ac:dyDescent="0.3">
      <c r="A9" s="37" t="str">
        <f>IF(Table1[[#This Row],[INVOICE NO]]&lt;&gt;"",ROWS($A$2:Table1[[#This Row],['#OREDER NO]]),"")</f>
        <v/>
      </c>
      <c r="B9" s="38" t="str">
        <f>IF(Table1[[#This Row],[INVOICE NO]]&lt;&gt;"",COUNTIF($K$2:K9,K9),"")</f>
        <v/>
      </c>
      <c r="C9" s="40" t="str" cm="1">
        <f t="array" ref="C9">IF(Table1[[#This Row],[BOOKING CONFIRMATION NO]]&lt;&gt;"",IF(Table1[[#This Row],[INV QTY]]=1,_xlfn.TEXTJOIN(",",TRUE,IF(K9=K9:K55,J9:J55,"")),""),"")</f>
        <v/>
      </c>
      <c r="D9" s="39" t="str" cm="1">
        <f t="array" ref="D9">IF(Table1[[#This Row],[PO NO]]&lt;&gt;"",IF(Table1[[#This Row],[INV QTY]]=1,_xlfn.TEXTJOIN(",",TRUE,IF(K9=K9:K55,G9:G55,"")),""),"")</f>
        <v/>
      </c>
      <c r="E9" s="40" t="str" cm="1">
        <f t="array" ref="E9">IF(Table1[[#This Row],[PO NO]]&lt;&gt;"",IF(Table1[[#This Row],[INV QTY]]=1,_xlfn.TEXTJOIN(",",TRUE,IF(K9=K9:K55,F9:F55,"")),""),"")</f>
        <v/>
      </c>
      <c r="F9" s="51" t="str">
        <f>IF(Table1[[#This Row],[PO NO]]&lt;&gt;"",LEFT(Table1[[#This Row],[PO NO]],6)&amp;"*","")</f>
        <v/>
      </c>
      <c r="G9" s="64"/>
      <c r="H9" s="42"/>
      <c r="I9" s="41"/>
      <c r="J9" s="41"/>
      <c r="K9" s="80"/>
      <c r="L9" s="43"/>
      <c r="M9" s="45"/>
      <c r="N9" s="46"/>
      <c r="O9" s="45"/>
      <c r="P9" s="46"/>
      <c r="Q9" s="47"/>
      <c r="R9" s="48"/>
      <c r="S9" s="49"/>
      <c r="T9" s="48"/>
      <c r="U9" s="49"/>
      <c r="V9" s="48"/>
      <c r="W9" s="46"/>
      <c r="X9" s="50"/>
      <c r="Y9" s="46"/>
      <c r="Z9" s="50"/>
      <c r="AA9" s="52"/>
      <c r="AB9" s="31"/>
      <c r="AC9" s="30"/>
      <c r="AD9" s="31"/>
      <c r="AE9" s="31"/>
    </row>
    <row r="10" spans="1:31" customFormat="1" x14ac:dyDescent="0.3">
      <c r="A10" s="37" t="str">
        <f>IF(Table1[[#This Row],[INVOICE NO]]&lt;&gt;"",ROWS($A$2:Table1[[#This Row],['#OREDER NO]]),"")</f>
        <v/>
      </c>
      <c r="B10" s="38" t="str">
        <f>IF(Table1[[#This Row],[INVOICE NO]]&lt;&gt;"",COUNTIF($K$2:K10,K10),"")</f>
        <v/>
      </c>
      <c r="C10" s="40" t="str" cm="1">
        <f t="array" ref="C10">IF(Table1[[#This Row],[BOOKING CONFIRMATION NO]]&lt;&gt;"",IF(Table1[[#This Row],[INV QTY]]=1,_xlfn.TEXTJOIN(",",TRUE,IF(K10=K10:K56,J10:J56,"")),""),"")</f>
        <v/>
      </c>
      <c r="D10" s="39" t="str" cm="1">
        <f t="array" ref="D10">IF(Table1[[#This Row],[PO NO]]&lt;&gt;"",IF(Table1[[#This Row],[INV QTY]]=1,_xlfn.TEXTJOIN(",",TRUE,IF(K10=K10:K56,G10:G56,"")),""),"")</f>
        <v/>
      </c>
      <c r="E10" s="40" t="str" cm="1">
        <f t="array" ref="E10">IF(Table1[[#This Row],[PO NO]]&lt;&gt;"",IF(Table1[[#This Row],[INV QTY]]=1,_xlfn.TEXTJOIN(",",TRUE,IF(K10=K10:K56,F10:F56,"")),""),"")</f>
        <v/>
      </c>
      <c r="F10" s="51" t="str">
        <f>IF(Table1[[#This Row],[PO NO]]&lt;&gt;"",LEFT(Table1[[#This Row],[PO NO]],6)&amp;"*","")</f>
        <v/>
      </c>
      <c r="G10" s="64"/>
      <c r="H10" s="42"/>
      <c r="I10" s="41"/>
      <c r="J10" s="41"/>
      <c r="K10" s="80"/>
      <c r="L10" s="43"/>
      <c r="M10" s="45"/>
      <c r="N10" s="46"/>
      <c r="O10" s="45"/>
      <c r="P10" s="46"/>
      <c r="Q10" s="47"/>
      <c r="R10" s="48"/>
      <c r="S10" s="49"/>
      <c r="T10" s="48"/>
      <c r="U10" s="49"/>
      <c r="V10" s="48"/>
      <c r="W10" s="46"/>
      <c r="X10" s="50"/>
      <c r="Y10" s="46"/>
      <c r="Z10" s="50"/>
      <c r="AA10" s="52"/>
      <c r="AB10" s="31"/>
      <c r="AC10" s="30"/>
      <c r="AD10" s="31"/>
      <c r="AE10" s="31"/>
    </row>
    <row r="11" spans="1:31" customFormat="1" x14ac:dyDescent="0.3">
      <c r="A11" s="37" t="str">
        <f>IF(Table1[[#This Row],[INVOICE NO]]&lt;&gt;"",ROWS($A$2:Table1[[#This Row],['#OREDER NO]]),"")</f>
        <v/>
      </c>
      <c r="B11" s="38" t="str">
        <f>IF(Table1[[#This Row],[INVOICE NO]]&lt;&gt;"",COUNTIF($K$2:K11,K11),"")</f>
        <v/>
      </c>
      <c r="C11" s="40" t="str" cm="1">
        <f t="array" ref="C11">IF(Table1[[#This Row],[BOOKING CONFIRMATION NO]]&lt;&gt;"",IF(Table1[[#This Row],[INV QTY]]=1,_xlfn.TEXTJOIN(",",TRUE,IF(K11=K11:K57,J11:J57,"")),""),"")</f>
        <v/>
      </c>
      <c r="D11" s="39" t="str" cm="1">
        <f t="array" ref="D11">IF(Table1[[#This Row],[PO NO]]&lt;&gt;"",IF(Table1[[#This Row],[INV QTY]]=1,_xlfn.TEXTJOIN(",",TRUE,IF(K11=K11:K57,G11:G57,"")),""),"")</f>
        <v/>
      </c>
      <c r="E11" s="40" t="str" cm="1">
        <f t="array" ref="E11">IF(Table1[[#This Row],[PO NO]]&lt;&gt;"",IF(Table1[[#This Row],[INV QTY]]=1,_xlfn.TEXTJOIN(",",TRUE,IF(K11=K11:K57,F11:F57,"")),""),"")</f>
        <v/>
      </c>
      <c r="F11" s="51" t="str">
        <f>IF(Table1[[#This Row],[PO NO]]&lt;&gt;"",LEFT(Table1[[#This Row],[PO NO]],6)&amp;"*","")</f>
        <v/>
      </c>
      <c r="G11" s="64"/>
      <c r="H11" s="42"/>
      <c r="I11" s="41"/>
      <c r="J11" s="41"/>
      <c r="K11" s="80"/>
      <c r="L11" s="43"/>
      <c r="M11" s="45"/>
      <c r="N11" s="46"/>
      <c r="O11" s="45"/>
      <c r="P11" s="46"/>
      <c r="Q11" s="47"/>
      <c r="R11" s="48"/>
      <c r="S11" s="49"/>
      <c r="T11" s="48"/>
      <c r="U11" s="49"/>
      <c r="V11" s="48"/>
      <c r="W11" s="46"/>
      <c r="X11" s="50"/>
      <c r="Y11" s="46"/>
      <c r="Z11" s="50"/>
      <c r="AA11" s="52"/>
      <c r="AB11" s="31"/>
      <c r="AC11" s="30"/>
      <c r="AD11" s="31"/>
      <c r="AE11" s="31"/>
    </row>
    <row r="12" spans="1:31" customFormat="1" x14ac:dyDescent="0.3">
      <c r="A12" s="37" t="str">
        <f>IF(Table1[[#This Row],[INVOICE NO]]&lt;&gt;"",ROWS($A$2:Table1[[#This Row],['#OREDER NO]]),"")</f>
        <v/>
      </c>
      <c r="B12" s="38" t="str">
        <f>IF(Table1[[#This Row],[INVOICE NO]]&lt;&gt;"",COUNTIF($K$2:K12,K12),"")</f>
        <v/>
      </c>
      <c r="C12" s="40" t="str" cm="1">
        <f t="array" ref="C12">IF(Table1[[#This Row],[BOOKING CONFIRMATION NO]]&lt;&gt;"",IF(Table1[[#This Row],[INV QTY]]=1,_xlfn.TEXTJOIN(",",TRUE,IF(K12=K12:K58,J12:J58,"")),""),"")</f>
        <v/>
      </c>
      <c r="D12" s="39" t="str" cm="1">
        <f t="array" ref="D12">IF(Table1[[#This Row],[PO NO]]&lt;&gt;"",IF(Table1[[#This Row],[INV QTY]]=1,_xlfn.TEXTJOIN(",",TRUE,IF(K12=K12:K58,G12:G58,"")),""),"")</f>
        <v/>
      </c>
      <c r="E12" s="40" t="str" cm="1">
        <f t="array" ref="E12">IF(Table1[[#This Row],[PO NO]]&lt;&gt;"",IF(Table1[[#This Row],[INV QTY]]=1,_xlfn.TEXTJOIN(",",TRUE,IF(K12=K12:K58,F12:F58,"")),""),"")</f>
        <v/>
      </c>
      <c r="F12" s="51" t="str">
        <f>IF(Table1[[#This Row],[PO NO]]&lt;&gt;"",LEFT(Table1[[#This Row],[PO NO]],6)&amp;"*","")</f>
        <v/>
      </c>
      <c r="G12" s="64"/>
      <c r="H12" s="41"/>
      <c r="I12" s="41"/>
      <c r="J12" s="41"/>
      <c r="K12" s="80"/>
      <c r="L12" s="43"/>
      <c r="M12" s="45"/>
      <c r="N12" s="46"/>
      <c r="O12" s="45"/>
      <c r="P12" s="46"/>
      <c r="Q12" s="47"/>
      <c r="R12" s="48"/>
      <c r="S12" s="49"/>
      <c r="T12" s="48"/>
      <c r="U12" s="49"/>
      <c r="V12" s="48"/>
      <c r="W12" s="46"/>
      <c r="X12" s="50"/>
      <c r="Y12" s="46"/>
      <c r="Z12" s="50"/>
      <c r="AA12" s="52"/>
      <c r="AB12" s="31"/>
      <c r="AC12" s="30"/>
      <c r="AD12" s="31"/>
      <c r="AE12" s="31"/>
    </row>
    <row r="13" spans="1:31" customFormat="1" x14ac:dyDescent="0.3">
      <c r="A13" s="37" t="str">
        <f>IF(Table1[[#This Row],[INVOICE NO]]&lt;&gt;"",ROWS($A$2:Table1[[#This Row],['#OREDER NO]]),"")</f>
        <v/>
      </c>
      <c r="B13" s="38" t="str">
        <f>IF(Table1[[#This Row],[INVOICE NO]]&lt;&gt;"",COUNTIF($K$2:K13,K13),"")</f>
        <v/>
      </c>
      <c r="C13" s="40" t="str" cm="1">
        <f t="array" ref="C13">IF(Table1[[#This Row],[BOOKING CONFIRMATION NO]]&lt;&gt;"",IF(Table1[[#This Row],[INV QTY]]=1,_xlfn.TEXTJOIN(",",TRUE,IF(K13=K13:K59,J13:J59,"")),""),"")</f>
        <v/>
      </c>
      <c r="D13" s="39" t="str" cm="1">
        <f t="array" ref="D13">IF(Table1[[#This Row],[PO NO]]&lt;&gt;"",IF(Table1[[#This Row],[INV QTY]]=1,_xlfn.TEXTJOIN(",",TRUE,IF(K13=K13:K59,G13:G59,"")),""),"")</f>
        <v/>
      </c>
      <c r="E13" s="40" t="str" cm="1">
        <f t="array" ref="E13">IF(Table1[[#This Row],[PO NO]]&lt;&gt;"",IF(Table1[[#This Row],[INV QTY]]=1,_xlfn.TEXTJOIN(",",TRUE,IF(K13=K13:K59,F13:F59,"")),""),"")</f>
        <v/>
      </c>
      <c r="F13" s="51" t="str">
        <f>IF(Table1[[#This Row],[PO NO]]&lt;&gt;"",LEFT(Table1[[#This Row],[PO NO]],6)&amp;"*","")</f>
        <v/>
      </c>
      <c r="G13" s="64"/>
      <c r="H13" s="41"/>
      <c r="I13" s="41"/>
      <c r="J13" s="41"/>
      <c r="K13" s="80"/>
      <c r="L13" s="43"/>
      <c r="M13" s="45"/>
      <c r="N13" s="46"/>
      <c r="O13" s="45"/>
      <c r="P13" s="46"/>
      <c r="Q13" s="47"/>
      <c r="R13" s="48"/>
      <c r="S13" s="49"/>
      <c r="T13" s="48"/>
      <c r="U13" s="49"/>
      <c r="V13" s="48"/>
      <c r="W13" s="46"/>
      <c r="X13" s="50"/>
      <c r="Y13" s="46"/>
      <c r="Z13" s="50"/>
      <c r="AA13" s="52"/>
      <c r="AB13" s="31"/>
      <c r="AC13" s="30"/>
      <c r="AD13" s="31"/>
      <c r="AE13" s="31"/>
    </row>
    <row r="14" spans="1:31" customFormat="1" x14ac:dyDescent="0.3">
      <c r="A14" s="37" t="str">
        <f>IF(Table1[[#This Row],[INVOICE NO]]&lt;&gt;"",ROWS($A$2:Table1[[#This Row],['#OREDER NO]]),"")</f>
        <v/>
      </c>
      <c r="B14" s="38" t="str">
        <f>IF(Table1[[#This Row],[INVOICE NO]]&lt;&gt;"",COUNTIF($K$2:K14,K14),"")</f>
        <v/>
      </c>
      <c r="C14" s="40" t="str" cm="1">
        <f t="array" ref="C14">IF(Table1[[#This Row],[BOOKING CONFIRMATION NO]]&lt;&gt;"",IF(Table1[[#This Row],[INV QTY]]=1,_xlfn.TEXTJOIN(",",TRUE,IF(K14=K14:K60,J14:J60,"")),""),"")</f>
        <v/>
      </c>
      <c r="D14" s="39" t="str" cm="1">
        <f t="array" ref="D14">IF(Table1[[#This Row],[PO NO]]&lt;&gt;"",IF(Table1[[#This Row],[INV QTY]]=1,_xlfn.TEXTJOIN(",",TRUE,IF(K14=K14:K60,G14:G60,"")),""),"")</f>
        <v/>
      </c>
      <c r="E14" s="40" t="str" cm="1">
        <f t="array" ref="E14">IF(Table1[[#This Row],[PO NO]]&lt;&gt;"",IF(Table1[[#This Row],[INV QTY]]=1,_xlfn.TEXTJOIN(",",TRUE,IF(K14=K14:K60,F14:F60,"")),""),"")</f>
        <v/>
      </c>
      <c r="F14" s="51" t="str">
        <f>IF(Table1[[#This Row],[PO NO]]&lt;&gt;"",LEFT(Table1[[#This Row],[PO NO]],6)&amp;"*","")</f>
        <v/>
      </c>
      <c r="G14" s="64"/>
      <c r="H14" s="41"/>
      <c r="I14" s="41"/>
      <c r="J14" s="41"/>
      <c r="K14" s="80"/>
      <c r="L14" s="43"/>
      <c r="M14" s="45"/>
      <c r="N14" s="46"/>
      <c r="O14" s="45"/>
      <c r="P14" s="46"/>
      <c r="Q14" s="47"/>
      <c r="R14" s="48"/>
      <c r="S14" s="49"/>
      <c r="T14" s="48"/>
      <c r="U14" s="49"/>
      <c r="V14" s="48"/>
      <c r="W14" s="46"/>
      <c r="X14" s="50"/>
      <c r="Y14" s="46"/>
      <c r="Z14" s="50"/>
      <c r="AA14" s="52"/>
      <c r="AB14" s="31"/>
      <c r="AC14" s="30"/>
      <c r="AD14" s="31"/>
      <c r="AE14" s="31"/>
    </row>
    <row r="15" spans="1:31" customFormat="1" x14ac:dyDescent="0.3">
      <c r="A15" s="37" t="str">
        <f>IF(Table1[[#This Row],[INVOICE NO]]&lt;&gt;"",ROWS($A$2:Table1[[#This Row],['#OREDER NO]]),"")</f>
        <v/>
      </c>
      <c r="B15" s="38" t="str">
        <f>IF(Table1[[#This Row],[INVOICE NO]]&lt;&gt;"",COUNTIF($K$2:K15,K15),"")</f>
        <v/>
      </c>
      <c r="C15" s="40" t="str" cm="1">
        <f t="array" ref="C15">IF(Table1[[#This Row],[BOOKING CONFIRMATION NO]]&lt;&gt;"",IF(Table1[[#This Row],[INV QTY]]=1,_xlfn.TEXTJOIN(",",TRUE,IF(K15=K15:K61,J15:J61,"")),""),"")</f>
        <v/>
      </c>
      <c r="D15" s="39" t="str" cm="1">
        <f t="array" ref="D15">IF(Table1[[#This Row],[PO NO]]&lt;&gt;"",IF(Table1[[#This Row],[INV QTY]]=1,_xlfn.TEXTJOIN(",",TRUE,IF(K15=K15:K61,G15:G61,"")),""),"")</f>
        <v/>
      </c>
      <c r="E15" s="40" t="str" cm="1">
        <f t="array" ref="E15">IF(Table1[[#This Row],[PO NO]]&lt;&gt;"",IF(Table1[[#This Row],[INV QTY]]=1,_xlfn.TEXTJOIN(",",TRUE,IF(K15=K15:K61,F15:F61,"")),""),"")</f>
        <v/>
      </c>
      <c r="F15" s="51" t="str">
        <f>IF(Table1[[#This Row],[PO NO]]&lt;&gt;"",LEFT(Table1[[#This Row],[PO NO]],6)&amp;"*","")</f>
        <v/>
      </c>
      <c r="G15" s="64"/>
      <c r="H15" s="42"/>
      <c r="I15" s="41"/>
      <c r="J15" s="41"/>
      <c r="K15" s="80"/>
      <c r="L15" s="43"/>
      <c r="M15" s="45"/>
      <c r="N15" s="46"/>
      <c r="O15" s="45"/>
      <c r="P15" s="46"/>
      <c r="Q15" s="47"/>
      <c r="R15" s="48"/>
      <c r="S15" s="49"/>
      <c r="T15" s="48"/>
      <c r="U15" s="49"/>
      <c r="V15" s="48"/>
      <c r="W15" s="46"/>
      <c r="X15" s="50"/>
      <c r="Y15" s="46"/>
      <c r="Z15" s="50"/>
      <c r="AA15" s="52"/>
      <c r="AB15" s="31"/>
      <c r="AC15" s="30"/>
      <c r="AD15" s="31"/>
      <c r="AE15" s="31"/>
    </row>
    <row r="16" spans="1:31" customFormat="1" x14ac:dyDescent="0.3">
      <c r="A16" s="53" t="str">
        <f>IF(Table1[[#This Row],[INVOICE NO]]&lt;&gt;"",ROWS($A$2:Table1[[#This Row],['#OREDER NO]]),"")</f>
        <v/>
      </c>
      <c r="B16" s="38" t="str">
        <f>IF(Table1[[#This Row],[INVOICE NO]]&lt;&gt;"",COUNTIF($K$2:K16,K16),"")</f>
        <v/>
      </c>
      <c r="C16" s="40" t="str" cm="1">
        <f t="array" ref="C16">IF(Table1[[#This Row],[BOOKING CONFIRMATION NO]]&lt;&gt;"",IF(Table1[[#This Row],[INV QTY]]=1,_xlfn.TEXTJOIN(",",TRUE,IF(K16=K16:K62,J16:J62,"")),""),"")</f>
        <v/>
      </c>
      <c r="D16" s="39" t="str" cm="1">
        <f t="array" ref="D16">IF(Table1[[#This Row],[PO NO]]&lt;&gt;"",IF(Table1[[#This Row],[INV QTY]]=1,_xlfn.TEXTJOIN(",",TRUE,IF(K16=K16:K62,G16:G62,"")),""),"")</f>
        <v/>
      </c>
      <c r="E16" s="40" t="str" cm="1">
        <f t="array" ref="E16">IF(Table1[[#This Row],[PO NO]]&lt;&gt;"",IF(Table1[[#This Row],[INV QTY]]=1,_xlfn.TEXTJOIN(",",TRUE,IF(K16=K16:K62,F16:F62,"")),""),"")</f>
        <v/>
      </c>
      <c r="F16" s="70" t="str">
        <f>IF(Table1[[#This Row],[PO NO]]&lt;&gt;"",LEFT(Table1[[#This Row],[PO NO]],6)&amp;"*","")</f>
        <v/>
      </c>
      <c r="G16" s="64"/>
      <c r="H16" s="55"/>
      <c r="I16" s="41"/>
      <c r="J16" s="56"/>
      <c r="K16" s="81"/>
      <c r="L16" s="43"/>
      <c r="M16" s="57"/>
      <c r="N16" s="46"/>
      <c r="O16" s="57"/>
      <c r="P16" s="46"/>
      <c r="Q16" s="47"/>
      <c r="R16" s="48"/>
      <c r="S16" s="58"/>
      <c r="T16" s="59"/>
      <c r="U16" s="58"/>
      <c r="V16" s="48"/>
      <c r="W16" s="46"/>
      <c r="X16" s="50"/>
      <c r="Y16" s="46"/>
      <c r="Z16" s="50"/>
      <c r="AA16" s="60"/>
      <c r="AB16" s="61"/>
      <c r="AC16" s="62"/>
      <c r="AD16" s="61"/>
      <c r="AE16" s="61"/>
    </row>
    <row r="17" spans="1:31" customFormat="1" x14ac:dyDescent="0.3">
      <c r="A17" s="53" t="str">
        <f>IF(Table1[[#This Row],[INVOICE NO]]&lt;&gt;"",ROWS($A$2:Table1[[#This Row],['#OREDER NO]]),"")</f>
        <v/>
      </c>
      <c r="B17" s="38" t="str">
        <f>IF(Table1[[#This Row],[INVOICE NO]]&lt;&gt;"",COUNTIF($K$2:K17,K17),"")</f>
        <v/>
      </c>
      <c r="C17" s="40" t="str" cm="1">
        <f t="array" ref="C17">IF(Table1[[#This Row],[BOOKING CONFIRMATION NO]]&lt;&gt;"",IF(Table1[[#This Row],[INV QTY]]=1,_xlfn.TEXTJOIN(",",TRUE,IF(K17=K17:K63,J17:J63,"")),""),"")</f>
        <v/>
      </c>
      <c r="D17" s="39" t="str" cm="1">
        <f t="array" ref="D17">IF(Table1[[#This Row],[PO NO]]&lt;&gt;"",IF(Table1[[#This Row],[INV QTY]]=1,_xlfn.TEXTJOIN(",",TRUE,IF(K17=K17:K63,G17:G63,"")),""),"")</f>
        <v/>
      </c>
      <c r="E17" s="40" t="str" cm="1">
        <f t="array" ref="E17">IF(Table1[[#This Row],[PO NO]]&lt;&gt;"",IF(Table1[[#This Row],[INV QTY]]=1,_xlfn.TEXTJOIN(",",TRUE,IF(K17=K17:K63,F17:F63,"")),""),"")</f>
        <v/>
      </c>
      <c r="F17" s="70" t="str">
        <f>IF(Table1[[#This Row],[PO NO]]&lt;&gt;"",LEFT(Table1[[#This Row],[PO NO]],6)&amp;"*","")</f>
        <v/>
      </c>
      <c r="G17" s="64"/>
      <c r="H17" s="55"/>
      <c r="I17" s="41"/>
      <c r="J17" s="56"/>
      <c r="K17" s="81"/>
      <c r="L17" s="43"/>
      <c r="M17" s="57"/>
      <c r="N17" s="46"/>
      <c r="O17" s="57"/>
      <c r="P17" s="46"/>
      <c r="Q17" s="47"/>
      <c r="R17" s="48"/>
      <c r="S17" s="58"/>
      <c r="T17" s="59"/>
      <c r="U17" s="58"/>
      <c r="V17" s="48"/>
      <c r="W17" s="46"/>
      <c r="X17" s="50"/>
      <c r="Y17" s="46"/>
      <c r="Z17" s="50"/>
      <c r="AA17" s="60"/>
      <c r="AB17" s="61"/>
      <c r="AC17" s="62"/>
      <c r="AD17" s="61"/>
      <c r="AE17" s="61"/>
    </row>
    <row r="18" spans="1:31" customFormat="1" x14ac:dyDescent="0.3">
      <c r="A18" s="53" t="str">
        <f>IF(Table1[[#This Row],[INVOICE NO]]&lt;&gt;"",ROWS($A$2:Table1[[#This Row],['#OREDER NO]]),"")</f>
        <v/>
      </c>
      <c r="B18" s="38" t="str">
        <f>IF(Table1[[#This Row],[INVOICE NO]]&lt;&gt;"",COUNTIF($K$2:K18,K18),"")</f>
        <v/>
      </c>
      <c r="C18" s="40" t="str" cm="1">
        <f t="array" ref="C18">IF(Table1[[#This Row],[BOOKING CONFIRMATION NO]]&lt;&gt;"",IF(Table1[[#This Row],[INV QTY]]=1,_xlfn.TEXTJOIN(",",TRUE,IF(K18=K18:K64,J18:J64,"")),""),"")</f>
        <v/>
      </c>
      <c r="D18" s="39" t="str" cm="1">
        <f t="array" ref="D18">IF(Table1[[#This Row],[PO NO]]&lt;&gt;"",IF(Table1[[#This Row],[INV QTY]]=1,_xlfn.TEXTJOIN(",",TRUE,IF(K18=K18:K64,G18:G64,"")),""),"")</f>
        <v/>
      </c>
      <c r="E18" s="40" t="str" cm="1">
        <f t="array" ref="E18">IF(Table1[[#This Row],[PO NO]]&lt;&gt;"",IF(Table1[[#This Row],[INV QTY]]=1,_xlfn.TEXTJOIN(",",TRUE,IF(K18=K18:K64,F18:F64,"")),""),"")</f>
        <v/>
      </c>
      <c r="F18" s="70" t="str">
        <f>IF(Table1[[#This Row],[PO NO]]&lt;&gt;"",LEFT(Table1[[#This Row],[PO NO]],6)&amp;"*","")</f>
        <v/>
      </c>
      <c r="G18" s="64"/>
      <c r="H18" s="55"/>
      <c r="I18" s="41"/>
      <c r="J18" s="56"/>
      <c r="K18" s="81"/>
      <c r="L18" s="43"/>
      <c r="M18" s="57"/>
      <c r="N18" s="46"/>
      <c r="O18" s="57"/>
      <c r="P18" s="46"/>
      <c r="Q18" s="47"/>
      <c r="R18" s="48"/>
      <c r="S18" s="58"/>
      <c r="T18" s="59"/>
      <c r="U18" s="58"/>
      <c r="V18" s="48"/>
      <c r="W18" s="46"/>
      <c r="X18" s="50"/>
      <c r="Y18" s="46"/>
      <c r="Z18" s="50"/>
      <c r="AA18" s="60"/>
      <c r="AB18" s="61"/>
      <c r="AC18" s="62"/>
      <c r="AD18" s="61"/>
      <c r="AE18" s="61"/>
    </row>
    <row r="19" spans="1:31" customFormat="1" x14ac:dyDescent="0.3">
      <c r="A19" s="53" t="str">
        <f>IF(Table1[[#This Row],[INVOICE NO]]&lt;&gt;"",ROWS($A$2:Table1[[#This Row],['#OREDER NO]]),"")</f>
        <v/>
      </c>
      <c r="B19" s="38" t="str">
        <f>IF(Table1[[#This Row],[INVOICE NO]]&lt;&gt;"",COUNTIF($K$2:K19,K19),"")</f>
        <v/>
      </c>
      <c r="C19" s="40" t="str" cm="1">
        <f t="array" ref="C19">IF(Table1[[#This Row],[BOOKING CONFIRMATION NO]]&lt;&gt;"",IF(Table1[[#This Row],[INV QTY]]=1,_xlfn.TEXTJOIN(",",TRUE,IF(K19=K19:K65,J19:J65,"")),""),"")</f>
        <v/>
      </c>
      <c r="D19" s="39" t="str" cm="1">
        <f t="array" ref="D19">IF(Table1[[#This Row],[PO NO]]&lt;&gt;"",IF(Table1[[#This Row],[INV QTY]]=1,_xlfn.TEXTJOIN(",",TRUE,IF(K19=K19:K65,G19:G65,"")),""),"")</f>
        <v/>
      </c>
      <c r="E19" s="40" t="str" cm="1">
        <f t="array" ref="E19">IF(Table1[[#This Row],[PO NO]]&lt;&gt;"",IF(Table1[[#This Row],[INV QTY]]=1,_xlfn.TEXTJOIN(",",TRUE,IF(K19=K19:K65,F19:F65,"")),""),"")</f>
        <v/>
      </c>
      <c r="F19" s="70" t="str">
        <f>IF(Table1[[#This Row],[PO NO]]&lt;&gt;"",LEFT(Table1[[#This Row],[PO NO]],6)&amp;"*","")</f>
        <v/>
      </c>
      <c r="G19" s="64"/>
      <c r="H19" s="55"/>
      <c r="I19" s="41"/>
      <c r="J19" s="56"/>
      <c r="K19" s="81"/>
      <c r="L19" s="43"/>
      <c r="M19" s="57"/>
      <c r="N19" s="46"/>
      <c r="O19" s="57"/>
      <c r="P19" s="46"/>
      <c r="Q19" s="47"/>
      <c r="R19" s="48"/>
      <c r="S19" s="58"/>
      <c r="T19" s="59"/>
      <c r="U19" s="58"/>
      <c r="V19" s="48"/>
      <c r="W19" s="46"/>
      <c r="X19" s="50"/>
      <c r="Y19" s="46"/>
      <c r="Z19" s="50"/>
      <c r="AA19" s="60"/>
      <c r="AB19" s="61"/>
      <c r="AC19" s="62"/>
      <c r="AD19" s="61"/>
      <c r="AE19" s="61"/>
    </row>
    <row r="20" spans="1:31" customFormat="1" x14ac:dyDescent="0.3">
      <c r="A20" s="53" t="str">
        <f>IF(Table1[[#This Row],[INVOICE NO]]&lt;&gt;"",ROWS($A$2:Table1[[#This Row],['#OREDER NO]]),"")</f>
        <v/>
      </c>
      <c r="B20" s="38" t="str">
        <f>IF(Table1[[#This Row],[INVOICE NO]]&lt;&gt;"",COUNTIF($K$2:K20,K20),"")</f>
        <v/>
      </c>
      <c r="C20" s="40" t="str" cm="1">
        <f t="array" ref="C20">IF(Table1[[#This Row],[BOOKING CONFIRMATION NO]]&lt;&gt;"",IF(Table1[[#This Row],[INV QTY]]=1,_xlfn.TEXTJOIN(",",TRUE,IF(K20=K20:K66,J20:J66,"")),""),"")</f>
        <v/>
      </c>
      <c r="D20" s="39" t="str" cm="1">
        <f t="array" ref="D20">IF(Table1[[#This Row],[PO NO]]&lt;&gt;"",IF(Table1[[#This Row],[INV QTY]]=1,_xlfn.TEXTJOIN(",",TRUE,IF(K20=K20:K66,G20:G66,"")),""),"")</f>
        <v/>
      </c>
      <c r="E20" s="40" t="str" cm="1">
        <f t="array" ref="E20">IF(Table1[[#This Row],[PO NO]]&lt;&gt;"",IF(Table1[[#This Row],[INV QTY]]=1,_xlfn.TEXTJOIN(",",TRUE,IF(K20=K20:K66,F20:F66,"")),""),"")</f>
        <v/>
      </c>
      <c r="F20" s="70" t="str">
        <f>IF(Table1[[#This Row],[PO NO]]&lt;&gt;"",LEFT(Table1[[#This Row],[PO NO]],6)&amp;"*","")</f>
        <v/>
      </c>
      <c r="G20" s="64"/>
      <c r="H20" s="55"/>
      <c r="I20" s="41"/>
      <c r="J20" s="56"/>
      <c r="K20" s="81"/>
      <c r="L20" s="43"/>
      <c r="M20" s="57"/>
      <c r="N20" s="46"/>
      <c r="O20" s="57"/>
      <c r="P20" s="46"/>
      <c r="Q20" s="47"/>
      <c r="R20" s="48"/>
      <c r="S20" s="58"/>
      <c r="T20" s="59"/>
      <c r="U20" s="58"/>
      <c r="V20" s="48"/>
      <c r="W20" s="46"/>
      <c r="X20" s="50"/>
      <c r="Y20" s="46"/>
      <c r="Z20" s="50"/>
      <c r="AA20" s="60"/>
      <c r="AB20" s="61"/>
      <c r="AC20" s="62"/>
      <c r="AD20" s="61"/>
      <c r="AE20" s="61"/>
    </row>
    <row r="21" spans="1:31" customFormat="1" x14ac:dyDescent="0.3">
      <c r="A21" s="53" t="str">
        <f>IF(Table1[[#This Row],[INVOICE NO]]&lt;&gt;"",ROWS($A$2:Table1[[#This Row],['#OREDER NO]]),"")</f>
        <v/>
      </c>
      <c r="B21" s="38" t="str">
        <f>IF(Table1[[#This Row],[INVOICE NO]]&lt;&gt;"",COUNTIF($K$2:K21,K21),"")</f>
        <v/>
      </c>
      <c r="C21" s="40" t="str" cm="1">
        <f t="array" ref="C21">IF(Table1[[#This Row],[BOOKING CONFIRMATION NO]]&lt;&gt;"",IF(Table1[[#This Row],[INV QTY]]=1,_xlfn.TEXTJOIN(",",TRUE,IF(K21=K21:K67,J21:J67,"")),""),"")</f>
        <v/>
      </c>
      <c r="D21" s="39" t="str" cm="1">
        <f t="array" ref="D21">IF(Table1[[#This Row],[PO NO]]&lt;&gt;"",IF(Table1[[#This Row],[INV QTY]]=1,_xlfn.TEXTJOIN(",",TRUE,IF(K21=K21:K67,G21:G67,"")),""),"")</f>
        <v/>
      </c>
      <c r="E21" s="40" t="str" cm="1">
        <f t="array" ref="E21">IF(Table1[[#This Row],[PO NO]]&lt;&gt;"",IF(Table1[[#This Row],[INV QTY]]=1,_xlfn.TEXTJOIN(",",TRUE,IF(K21=K21:K67,F21:F67,"")),""),"")</f>
        <v/>
      </c>
      <c r="F21" s="70" t="str">
        <f>IF(Table1[[#This Row],[PO NO]]&lt;&gt;"",LEFT(Table1[[#This Row],[PO NO]],6)&amp;"*","")</f>
        <v/>
      </c>
      <c r="G21" s="64"/>
      <c r="H21" s="55"/>
      <c r="I21" s="41"/>
      <c r="J21" s="56"/>
      <c r="K21" s="81"/>
      <c r="L21" s="43"/>
      <c r="M21" s="57"/>
      <c r="N21" s="46"/>
      <c r="O21" s="57"/>
      <c r="P21" s="46"/>
      <c r="Q21" s="47"/>
      <c r="R21" s="48"/>
      <c r="S21" s="58"/>
      <c r="T21" s="59"/>
      <c r="U21" s="58"/>
      <c r="V21" s="48"/>
      <c r="W21" s="46"/>
      <c r="X21" s="50"/>
      <c r="Y21" s="46"/>
      <c r="Z21" s="50"/>
      <c r="AA21" s="60"/>
      <c r="AB21" s="61"/>
      <c r="AC21" s="62"/>
      <c r="AD21" s="61"/>
      <c r="AE21" s="61"/>
    </row>
    <row r="22" spans="1:31" customFormat="1" x14ac:dyDescent="0.3">
      <c r="A22" s="53" t="str">
        <f>IF(Table1[[#This Row],[INVOICE NO]]&lt;&gt;"",ROWS($A$2:Table1[[#This Row],['#OREDER NO]]),"")</f>
        <v/>
      </c>
      <c r="B22" s="38" t="str">
        <f>IF(Table1[[#This Row],[INVOICE NO]]&lt;&gt;"",COUNTIF($K$2:K22,K22),"")</f>
        <v/>
      </c>
      <c r="C22" s="40" t="str" cm="1">
        <f t="array" ref="C22">IF(Table1[[#This Row],[BOOKING CONFIRMATION NO]]&lt;&gt;"",IF(Table1[[#This Row],[INV QTY]]=1,_xlfn.TEXTJOIN(",",TRUE,IF(K22=K22:K68,J22:J68,"")),""),"")</f>
        <v/>
      </c>
      <c r="D22" s="39" t="str" cm="1">
        <f t="array" ref="D22">IF(Table1[[#This Row],[PO NO]]&lt;&gt;"",IF(Table1[[#This Row],[INV QTY]]=1,_xlfn.TEXTJOIN(",",TRUE,IF(K22=K22:K68,G22:G68,"")),""),"")</f>
        <v/>
      </c>
      <c r="E22" s="40" t="str" cm="1">
        <f t="array" ref="E22">IF(Table1[[#This Row],[PO NO]]&lt;&gt;"",IF(Table1[[#This Row],[INV QTY]]=1,_xlfn.TEXTJOIN(",",TRUE,IF(K22=K22:K68,F22:F68,"")),""),"")</f>
        <v/>
      </c>
      <c r="F22" s="70" t="str">
        <f>IF(Table1[[#This Row],[PO NO]]&lt;&gt;"",LEFT(Table1[[#This Row],[PO NO]],6)&amp;"*","")</f>
        <v/>
      </c>
      <c r="G22" s="64"/>
      <c r="H22" s="55"/>
      <c r="I22" s="41"/>
      <c r="J22" s="56"/>
      <c r="K22" s="81"/>
      <c r="L22" s="43"/>
      <c r="M22" s="57"/>
      <c r="N22" s="46"/>
      <c r="O22" s="57"/>
      <c r="P22" s="46"/>
      <c r="Q22" s="47"/>
      <c r="R22" s="48"/>
      <c r="S22" s="58"/>
      <c r="T22" s="59"/>
      <c r="U22" s="58"/>
      <c r="V22" s="48"/>
      <c r="W22" s="46"/>
      <c r="X22" s="50"/>
      <c r="Y22" s="46"/>
      <c r="Z22" s="50"/>
      <c r="AA22" s="60"/>
      <c r="AB22" s="61"/>
      <c r="AC22" s="62"/>
      <c r="AD22" s="61"/>
      <c r="AE22" s="61"/>
    </row>
    <row r="23" spans="1:31" customFormat="1" x14ac:dyDescent="0.3">
      <c r="A23" s="53" t="str">
        <f>IF(Table1[[#This Row],[INVOICE NO]]&lt;&gt;"",ROWS($A$2:Table1[[#This Row],['#OREDER NO]]),"")</f>
        <v/>
      </c>
      <c r="B23" s="38" t="str">
        <f>IF(Table1[[#This Row],[INVOICE NO]]&lt;&gt;"",COUNTIF($K$2:K23,K23),"")</f>
        <v/>
      </c>
      <c r="C23" s="40" t="str" cm="1">
        <f t="array" ref="C23">IF(Table1[[#This Row],[BOOKING CONFIRMATION NO]]&lt;&gt;"",IF(Table1[[#This Row],[INV QTY]]=1,_xlfn.TEXTJOIN(",",TRUE,IF(K23=K23:K69,J23:J69,"")),""),"")</f>
        <v/>
      </c>
      <c r="D23" s="39" t="str" cm="1">
        <f t="array" ref="D23">IF(Table1[[#This Row],[PO NO]]&lt;&gt;"",IF(Table1[[#This Row],[INV QTY]]=1,_xlfn.TEXTJOIN(",",TRUE,IF(K23=K23:K69,G23:G69,"")),""),"")</f>
        <v/>
      </c>
      <c r="E23" s="40" t="str" cm="1">
        <f t="array" ref="E23">IF(Table1[[#This Row],[PO NO]]&lt;&gt;"",IF(Table1[[#This Row],[INV QTY]]=1,_xlfn.TEXTJOIN(",",TRUE,IF(K23=K23:K69,F23:F69,"")),""),"")</f>
        <v/>
      </c>
      <c r="F23" s="70" t="str">
        <f>IF(Table1[[#This Row],[PO NO]]&lt;&gt;"",LEFT(Table1[[#This Row],[PO NO]],6)&amp;"*","")</f>
        <v/>
      </c>
      <c r="G23" s="64"/>
      <c r="H23" s="55"/>
      <c r="I23" s="41"/>
      <c r="J23" s="56"/>
      <c r="K23" s="81"/>
      <c r="L23" s="43"/>
      <c r="M23" s="57"/>
      <c r="N23" s="46"/>
      <c r="O23" s="57"/>
      <c r="P23" s="46"/>
      <c r="Q23" s="47"/>
      <c r="R23" s="48"/>
      <c r="S23" s="58"/>
      <c r="T23" s="59"/>
      <c r="U23" s="58"/>
      <c r="V23" s="48"/>
      <c r="W23" s="46"/>
      <c r="X23" s="50"/>
      <c r="Y23" s="46"/>
      <c r="Z23" s="50"/>
      <c r="AA23" s="60"/>
      <c r="AB23" s="61"/>
      <c r="AC23" s="62"/>
      <c r="AD23" s="61"/>
      <c r="AE23" s="61"/>
    </row>
    <row r="24" spans="1:31" customFormat="1" x14ac:dyDescent="0.3">
      <c r="A24" s="53" t="str">
        <f>IF(Table1[[#This Row],[INVOICE NO]]&lt;&gt;"",ROWS($A$2:Table1[[#This Row],['#OREDER NO]]),"")</f>
        <v/>
      </c>
      <c r="B24" s="38" t="str">
        <f>IF(Table1[[#This Row],[INVOICE NO]]&lt;&gt;"",COUNTIF($K$2:K24,K24),"")</f>
        <v/>
      </c>
      <c r="C24" s="40" t="str" cm="1">
        <f t="array" ref="C24">IF(Table1[[#This Row],[BOOKING CONFIRMATION NO]]&lt;&gt;"",IF(Table1[[#This Row],[INV QTY]]=1,_xlfn.TEXTJOIN(",",TRUE,IF(K24=K24:K70,J24:J70,"")),""),"")</f>
        <v/>
      </c>
      <c r="D24" s="39" t="str" cm="1">
        <f t="array" ref="D24">IF(Table1[[#This Row],[PO NO]]&lt;&gt;"",IF(Table1[[#This Row],[INV QTY]]=1,_xlfn.TEXTJOIN(",",TRUE,IF(K24=K24:K70,G24:G70,"")),""),"")</f>
        <v/>
      </c>
      <c r="E24" s="40" t="str" cm="1">
        <f t="array" ref="E24">IF(Table1[[#This Row],[PO NO]]&lt;&gt;"",IF(Table1[[#This Row],[INV QTY]]=1,_xlfn.TEXTJOIN(",",TRUE,IF(K24=K24:K70,F24:F70,"")),""),"")</f>
        <v/>
      </c>
      <c r="F24" s="70" t="str">
        <f>IF(Table1[[#This Row],[PO NO]]&lt;&gt;"",LEFT(Table1[[#This Row],[PO NO]],6)&amp;"*","")</f>
        <v/>
      </c>
      <c r="G24" s="64"/>
      <c r="H24" s="55"/>
      <c r="I24" s="41"/>
      <c r="J24" s="56"/>
      <c r="K24" s="81"/>
      <c r="L24" s="43"/>
      <c r="M24" s="57"/>
      <c r="N24" s="46"/>
      <c r="O24" s="57"/>
      <c r="P24" s="46"/>
      <c r="Q24" s="47"/>
      <c r="R24" s="48"/>
      <c r="S24" s="58"/>
      <c r="T24" s="59"/>
      <c r="U24" s="58"/>
      <c r="V24" s="48"/>
      <c r="W24" s="46"/>
      <c r="X24" s="50"/>
      <c r="Y24" s="46"/>
      <c r="Z24" s="50"/>
      <c r="AA24" s="60"/>
      <c r="AB24" s="61"/>
      <c r="AC24" s="62"/>
      <c r="AD24" s="61"/>
      <c r="AE24" s="61"/>
    </row>
    <row r="25" spans="1:31" customFormat="1" x14ac:dyDescent="0.3">
      <c r="A25" s="53" t="str">
        <f>IF(Table1[[#This Row],[INVOICE NO]]&lt;&gt;"",ROWS($A$2:Table1[[#This Row],['#OREDER NO]]),"")</f>
        <v/>
      </c>
      <c r="B25" s="38" t="str">
        <f>IF(Table1[[#This Row],[INVOICE NO]]&lt;&gt;"",COUNTIF($K$2:K25,K25),"")</f>
        <v/>
      </c>
      <c r="C25" s="40" t="str" cm="1">
        <f t="array" ref="C25">IF(Table1[[#This Row],[BOOKING CONFIRMATION NO]]&lt;&gt;"",IF(Table1[[#This Row],[INV QTY]]=1,_xlfn.TEXTJOIN(",",TRUE,IF(K25=K25:K71,J25:J71,"")),""),"")</f>
        <v/>
      </c>
      <c r="D25" s="39" t="str" cm="1">
        <f t="array" ref="D25">IF(Table1[[#This Row],[PO NO]]&lt;&gt;"",IF(Table1[[#This Row],[INV QTY]]=1,_xlfn.TEXTJOIN(",",TRUE,IF(K25=K25:K71,G25:G71,"")),""),"")</f>
        <v/>
      </c>
      <c r="E25" s="40" t="str" cm="1">
        <f t="array" ref="E25">IF(Table1[[#This Row],[PO NO]]&lt;&gt;"",IF(Table1[[#This Row],[INV QTY]]=1,_xlfn.TEXTJOIN(",",TRUE,IF(K25=K25:K71,F25:F71,"")),""),"")</f>
        <v/>
      </c>
      <c r="F25" s="70" t="str">
        <f>IF(Table1[[#This Row],[PO NO]]&lt;&gt;"",LEFT(Table1[[#This Row],[PO NO]],6)&amp;"*","")</f>
        <v/>
      </c>
      <c r="G25" s="64"/>
      <c r="H25" s="55"/>
      <c r="I25" s="41"/>
      <c r="J25" s="56"/>
      <c r="K25" s="81"/>
      <c r="L25" s="43"/>
      <c r="M25" s="57"/>
      <c r="N25" s="46"/>
      <c r="O25" s="57"/>
      <c r="P25" s="46"/>
      <c r="Q25" s="47"/>
      <c r="R25" s="48"/>
      <c r="S25" s="58"/>
      <c r="T25" s="59"/>
      <c r="U25" s="58"/>
      <c r="V25" s="48"/>
      <c r="W25" s="46"/>
      <c r="X25" s="50"/>
      <c r="Y25" s="46"/>
      <c r="Z25" s="50"/>
      <c r="AA25" s="60"/>
      <c r="AB25" s="61"/>
      <c r="AC25" s="62"/>
      <c r="AD25" s="61"/>
      <c r="AE25" s="61"/>
    </row>
    <row r="26" spans="1:31" customFormat="1" x14ac:dyDescent="0.3">
      <c r="A26" s="53" t="str">
        <f>IF(Table1[[#This Row],[INVOICE NO]]&lt;&gt;"",ROWS($A$2:Table1[[#This Row],['#OREDER NO]]),"")</f>
        <v/>
      </c>
      <c r="B26" s="38" t="str">
        <f>IF(Table1[[#This Row],[INVOICE NO]]&lt;&gt;"",COUNTIF($K$2:K26,K26),"")</f>
        <v/>
      </c>
      <c r="C26" s="40" t="str" cm="1">
        <f t="array" ref="C26">IF(Table1[[#This Row],[BOOKING CONFIRMATION NO]]&lt;&gt;"",IF(Table1[[#This Row],[INV QTY]]=1,_xlfn.TEXTJOIN(",",TRUE,IF(K26=K26:K72,J26:J72,"")),""),"")</f>
        <v/>
      </c>
      <c r="D26" s="39" t="str" cm="1">
        <f t="array" ref="D26">IF(Table1[[#This Row],[PO NO]]&lt;&gt;"",IF(Table1[[#This Row],[INV QTY]]=1,_xlfn.TEXTJOIN(",",TRUE,IF(K26=K26:K72,G26:G72,"")),""),"")</f>
        <v/>
      </c>
      <c r="E26" s="40" t="str" cm="1">
        <f t="array" ref="E26">IF(Table1[[#This Row],[PO NO]]&lt;&gt;"",IF(Table1[[#This Row],[INV QTY]]=1,_xlfn.TEXTJOIN(",",TRUE,IF(K26=K26:K72,F26:F72,"")),""),"")</f>
        <v/>
      </c>
      <c r="F26" s="70" t="str">
        <f>IF(Table1[[#This Row],[PO NO]]&lt;&gt;"",LEFT(Table1[[#This Row],[PO NO]],6)&amp;"*","")</f>
        <v/>
      </c>
      <c r="G26" s="64"/>
      <c r="H26" s="55"/>
      <c r="I26" s="41"/>
      <c r="J26" s="56"/>
      <c r="K26" s="81"/>
      <c r="L26" s="43"/>
      <c r="M26" s="57"/>
      <c r="N26" s="46"/>
      <c r="O26" s="57"/>
      <c r="P26" s="46"/>
      <c r="Q26" s="47"/>
      <c r="R26" s="48"/>
      <c r="S26" s="58"/>
      <c r="T26" s="59"/>
      <c r="U26" s="58"/>
      <c r="V26" s="48"/>
      <c r="W26" s="46"/>
      <c r="X26" s="50"/>
      <c r="Y26" s="46"/>
      <c r="Z26" s="50"/>
      <c r="AA26" s="60"/>
      <c r="AB26" s="61"/>
      <c r="AC26" s="62"/>
      <c r="AD26" s="61"/>
      <c r="AE26" s="61"/>
    </row>
    <row r="27" spans="1:31" customFormat="1" x14ac:dyDescent="0.3">
      <c r="A27" s="53" t="str">
        <f>IF(Table1[[#This Row],[INVOICE NO]]&lt;&gt;"",ROWS($A$2:Table1[[#This Row],['#OREDER NO]]),"")</f>
        <v/>
      </c>
      <c r="B27" s="38" t="str">
        <f>IF(Table1[[#This Row],[INVOICE NO]]&lt;&gt;"",COUNTIF($K$2:K27,K27),"")</f>
        <v/>
      </c>
      <c r="C27" s="40" t="str" cm="1">
        <f t="array" ref="C27">IF(Table1[[#This Row],[BOOKING CONFIRMATION NO]]&lt;&gt;"",IF(Table1[[#This Row],[INV QTY]]=1,_xlfn.TEXTJOIN(",",TRUE,IF(K27=K27:K73,J27:J73,"")),""),"")</f>
        <v/>
      </c>
      <c r="D27" s="39" t="str" cm="1">
        <f t="array" ref="D27">IF(Table1[[#This Row],[PO NO]]&lt;&gt;"",IF(Table1[[#This Row],[INV QTY]]=1,_xlfn.TEXTJOIN(",",TRUE,IF(K27=K27:K73,G27:G73,"")),""),"")</f>
        <v/>
      </c>
      <c r="E27" s="40" t="str" cm="1">
        <f t="array" ref="E27">IF(Table1[[#This Row],[PO NO]]&lt;&gt;"",IF(Table1[[#This Row],[INV QTY]]=1,_xlfn.TEXTJOIN(",",TRUE,IF(K27=K27:K73,F27:F73,"")),""),"")</f>
        <v/>
      </c>
      <c r="F27" s="70" t="str">
        <f>IF(Table1[[#This Row],[PO NO]]&lt;&gt;"",LEFT(Table1[[#This Row],[PO NO]],6)&amp;"*","")</f>
        <v/>
      </c>
      <c r="G27" s="64"/>
      <c r="H27" s="55"/>
      <c r="I27" s="41"/>
      <c r="J27" s="56"/>
      <c r="K27" s="81"/>
      <c r="L27" s="43"/>
      <c r="M27" s="57"/>
      <c r="N27" s="46"/>
      <c r="O27" s="57"/>
      <c r="P27" s="46"/>
      <c r="Q27" s="47"/>
      <c r="R27" s="48"/>
      <c r="S27" s="58"/>
      <c r="T27" s="59"/>
      <c r="U27" s="58"/>
      <c r="V27" s="48"/>
      <c r="W27" s="46"/>
      <c r="X27" s="50"/>
      <c r="Y27" s="46"/>
      <c r="Z27" s="50"/>
      <c r="AA27" s="60"/>
      <c r="AB27" s="61"/>
      <c r="AC27" s="62"/>
      <c r="AD27" s="61"/>
      <c r="AE27" s="61"/>
    </row>
    <row r="28" spans="1:31" customFormat="1" x14ac:dyDescent="0.3">
      <c r="A28" s="53" t="str">
        <f>IF(Table1[[#This Row],[INVOICE NO]]&lt;&gt;"",ROWS($A$2:Table1[[#This Row],['#OREDER NO]]),"")</f>
        <v/>
      </c>
      <c r="B28" s="38" t="str">
        <f>IF(Table1[[#This Row],[INVOICE NO]]&lt;&gt;"",COUNTIF($K$2:K28,K28),"")</f>
        <v/>
      </c>
      <c r="C28" s="40" t="str" cm="1">
        <f t="array" ref="C28">IF(Table1[[#This Row],[BOOKING CONFIRMATION NO]]&lt;&gt;"",IF(Table1[[#This Row],[INV QTY]]=1,_xlfn.TEXTJOIN(",",TRUE,IF(K28=K28:K74,J28:J74,"")),""),"")</f>
        <v/>
      </c>
      <c r="D28" s="39" t="str" cm="1">
        <f t="array" ref="D28">IF(Table1[[#This Row],[PO NO]]&lt;&gt;"",IF(Table1[[#This Row],[INV QTY]]=1,_xlfn.TEXTJOIN(",",TRUE,IF(K28=K28:K74,G28:G74,"")),""),"")</f>
        <v/>
      </c>
      <c r="E28" s="40" t="str" cm="1">
        <f t="array" ref="E28">IF(Table1[[#This Row],[PO NO]]&lt;&gt;"",IF(Table1[[#This Row],[INV QTY]]=1,_xlfn.TEXTJOIN(",",TRUE,IF(K28=K28:K74,F28:F74,"")),""),"")</f>
        <v/>
      </c>
      <c r="F28" s="70" t="str">
        <f>IF(Table1[[#This Row],[PO NO]]&lt;&gt;"",LEFT(Table1[[#This Row],[PO NO]],6)&amp;"*","")</f>
        <v/>
      </c>
      <c r="G28" s="64"/>
      <c r="H28" s="55"/>
      <c r="I28" s="41"/>
      <c r="J28" s="56"/>
      <c r="K28" s="81"/>
      <c r="L28" s="43"/>
      <c r="M28" s="57"/>
      <c r="N28" s="46"/>
      <c r="O28" s="57"/>
      <c r="P28" s="46"/>
      <c r="Q28" s="47"/>
      <c r="R28" s="48"/>
      <c r="S28" s="58"/>
      <c r="T28" s="59"/>
      <c r="U28" s="58"/>
      <c r="V28" s="48"/>
      <c r="W28" s="46"/>
      <c r="X28" s="50"/>
      <c r="Y28" s="46"/>
      <c r="Z28" s="50"/>
      <c r="AA28" s="60"/>
      <c r="AB28" s="61"/>
      <c r="AC28" s="62"/>
      <c r="AD28" s="61"/>
      <c r="AE28" s="61"/>
    </row>
    <row r="29" spans="1:31" customFormat="1" x14ac:dyDescent="0.3">
      <c r="A29" s="53" t="str">
        <f>IF(Table1[[#This Row],[INVOICE NO]]&lt;&gt;"",ROWS($A$2:Table1[[#This Row],['#OREDER NO]]),"")</f>
        <v/>
      </c>
      <c r="B29" s="38" t="str">
        <f>IF(Table1[[#This Row],[INVOICE NO]]&lt;&gt;"",COUNTIF($K$2:K29,K29),"")</f>
        <v/>
      </c>
      <c r="C29" s="40" t="str" cm="1">
        <f t="array" ref="C29">IF(Table1[[#This Row],[BOOKING CONFIRMATION NO]]&lt;&gt;"",IF(Table1[[#This Row],[INV QTY]]=1,_xlfn.TEXTJOIN(",",TRUE,IF(K29=K29:K75,J29:J75,"")),""),"")</f>
        <v/>
      </c>
      <c r="D29" s="39" t="str" cm="1">
        <f t="array" ref="D29">IF(Table1[[#This Row],[PO NO]]&lt;&gt;"",IF(Table1[[#This Row],[INV QTY]]=1,_xlfn.TEXTJOIN(",",TRUE,IF(K29=K29:K75,G29:G75,"")),""),"")</f>
        <v/>
      </c>
      <c r="E29" s="40" t="str" cm="1">
        <f t="array" ref="E29">IF(Table1[[#This Row],[PO NO]]&lt;&gt;"",IF(Table1[[#This Row],[INV QTY]]=1,_xlfn.TEXTJOIN(",",TRUE,IF(K29=K29:K75,F29:F75,"")),""),"")</f>
        <v/>
      </c>
      <c r="F29" s="70" t="str">
        <f>IF(Table1[[#This Row],[PO NO]]&lt;&gt;"",LEFT(Table1[[#This Row],[PO NO]],6)&amp;"*","")</f>
        <v/>
      </c>
      <c r="G29" s="64"/>
      <c r="H29" s="55"/>
      <c r="I29" s="41"/>
      <c r="J29" s="56"/>
      <c r="K29" s="81"/>
      <c r="L29" s="43"/>
      <c r="M29" s="57"/>
      <c r="N29" s="46"/>
      <c r="O29" s="57"/>
      <c r="P29" s="46"/>
      <c r="Q29" s="47"/>
      <c r="R29" s="48"/>
      <c r="S29" s="58"/>
      <c r="T29" s="59"/>
      <c r="U29" s="58"/>
      <c r="V29" s="48"/>
      <c r="W29" s="46"/>
      <c r="X29" s="50"/>
      <c r="Y29" s="46"/>
      <c r="Z29" s="50"/>
      <c r="AA29" s="60"/>
      <c r="AB29" s="61"/>
      <c r="AC29" s="62"/>
      <c r="AD29" s="61"/>
      <c r="AE29" s="61" t="s">
        <v>331</v>
      </c>
    </row>
    <row r="30" spans="1:31" customFormat="1" x14ac:dyDescent="0.3">
      <c r="A30" s="53" t="str">
        <f>IF(Table1[[#This Row],[INVOICE NO]]&lt;&gt;"",ROWS($A$2:Table1[[#This Row],['#OREDER NO]]),"")</f>
        <v/>
      </c>
      <c r="B30" s="38" t="str">
        <f>IF(Table1[[#This Row],[INVOICE NO]]&lt;&gt;"",COUNTIF($K$2:K30,K30),"")</f>
        <v/>
      </c>
      <c r="C30" s="40" t="str" cm="1">
        <f t="array" ref="C30">IF(Table1[[#This Row],[BOOKING CONFIRMATION NO]]&lt;&gt;"",IF(Table1[[#This Row],[INV QTY]]=1,_xlfn.TEXTJOIN(",",TRUE,IF(K30=K30:K76,J30:J76,"")),""),"")</f>
        <v/>
      </c>
      <c r="D30" s="39" t="str" cm="1">
        <f t="array" ref="D30">IF(Table1[[#This Row],[PO NO]]&lt;&gt;"",IF(Table1[[#This Row],[INV QTY]]=1,_xlfn.TEXTJOIN(",",TRUE,IF(K30=K30:K76,G30:G76,"")),""),"")</f>
        <v/>
      </c>
      <c r="E30" s="40" t="str" cm="1">
        <f t="array" ref="E30">IF(Table1[[#This Row],[PO NO]]&lt;&gt;"",IF(Table1[[#This Row],[INV QTY]]=1,_xlfn.TEXTJOIN(",",TRUE,IF(K30=K30:K76,F30:F76,"")),""),"")</f>
        <v/>
      </c>
      <c r="F30" s="70" t="str">
        <f>IF(Table1[[#This Row],[PO NO]]&lt;&gt;"",LEFT(Table1[[#This Row],[PO NO]],6)&amp;"*","")</f>
        <v/>
      </c>
      <c r="G30" s="64"/>
      <c r="H30" s="55"/>
      <c r="I30" s="41"/>
      <c r="J30" s="56"/>
      <c r="K30" s="81"/>
      <c r="L30" s="43"/>
      <c r="M30" s="57"/>
      <c r="N30" s="46"/>
      <c r="O30" s="57"/>
      <c r="P30" s="46"/>
      <c r="Q30" s="47"/>
      <c r="R30" s="48"/>
      <c r="S30" s="58"/>
      <c r="T30" s="59"/>
      <c r="U30" s="58"/>
      <c r="V30" s="48"/>
      <c r="W30" s="46"/>
      <c r="X30" s="50"/>
      <c r="Y30" s="46"/>
      <c r="Z30" s="50"/>
      <c r="AA30" s="60"/>
      <c r="AB30" s="61"/>
      <c r="AC30" s="62"/>
      <c r="AD30" s="61"/>
      <c r="AE30" s="61" t="s">
        <v>331</v>
      </c>
    </row>
    <row r="31" spans="1:31" customFormat="1" x14ac:dyDescent="0.3">
      <c r="A31" s="53" t="str">
        <f>IF(Table1[[#This Row],[INVOICE NO]]&lt;&gt;"",ROWS($A$2:Table1[[#This Row],['#OREDER NO]]),"")</f>
        <v/>
      </c>
      <c r="B31" s="38" t="str">
        <f>IF(Table1[[#This Row],[INVOICE NO]]&lt;&gt;"",COUNTIF($K$2:K31,K31),"")</f>
        <v/>
      </c>
      <c r="C31" s="40" t="str" cm="1">
        <f t="array" ref="C31">IF(Table1[[#This Row],[BOOKING CONFIRMATION NO]]&lt;&gt;"",IF(Table1[[#This Row],[INV QTY]]=1,_xlfn.TEXTJOIN(",",TRUE,IF(K31=K31:K77,J31:J77,"")),""),"")</f>
        <v/>
      </c>
      <c r="D31" s="39" t="str" cm="1">
        <f t="array" ref="D31">IF(Table1[[#This Row],[PO NO]]&lt;&gt;"",IF(Table1[[#This Row],[INV QTY]]=1,_xlfn.TEXTJOIN(",",TRUE,IF(K31=K31:K77,G31:G77,"")),""),"")</f>
        <v/>
      </c>
      <c r="E31" s="40" t="str" cm="1">
        <f t="array" ref="E31">IF(Table1[[#This Row],[PO NO]]&lt;&gt;"",IF(Table1[[#This Row],[INV QTY]]=1,_xlfn.TEXTJOIN(",",TRUE,IF(K31=K31:K77,F31:F77,"")),""),"")</f>
        <v/>
      </c>
      <c r="F31" s="70" t="str">
        <f>IF(Table1[[#This Row],[PO NO]]&lt;&gt;"",LEFT(Table1[[#This Row],[PO NO]],6)&amp;"*","")</f>
        <v/>
      </c>
      <c r="G31" s="64"/>
      <c r="H31" s="55"/>
      <c r="I31" s="41"/>
      <c r="J31" s="56"/>
      <c r="K31" s="81"/>
      <c r="L31" s="43"/>
      <c r="M31" s="57"/>
      <c r="N31" s="46"/>
      <c r="O31" s="57"/>
      <c r="P31" s="46"/>
      <c r="Q31" s="47"/>
      <c r="R31" s="48"/>
      <c r="S31" s="58"/>
      <c r="T31" s="59"/>
      <c r="U31" s="58"/>
      <c r="V31" s="48"/>
      <c r="W31" s="46"/>
      <c r="X31" s="50"/>
      <c r="Y31" s="46"/>
      <c r="Z31" s="50"/>
      <c r="AA31" s="60"/>
      <c r="AB31" s="61"/>
      <c r="AC31" s="62"/>
      <c r="AD31" s="61"/>
      <c r="AE31" s="61"/>
    </row>
    <row r="32" spans="1:31" customFormat="1" x14ac:dyDescent="0.3">
      <c r="A32" s="53" t="str">
        <f>IF(Table1[[#This Row],[INVOICE NO]]&lt;&gt;"",ROWS($A$2:Table1[[#This Row],['#OREDER NO]]),"")</f>
        <v/>
      </c>
      <c r="B32" s="38" t="str">
        <f>IF(Table1[[#This Row],[INVOICE NO]]&lt;&gt;"",COUNTIF($K$2:K32,K32),"")</f>
        <v/>
      </c>
      <c r="C32" s="40" t="str" cm="1">
        <f t="array" ref="C32">IF(Table1[[#This Row],[BOOKING CONFIRMATION NO]]&lt;&gt;"",IF(Table1[[#This Row],[INV QTY]]=1,_xlfn.TEXTJOIN(",",TRUE,IF(K32=K32:K78,J32:J78,"")),""),"")</f>
        <v/>
      </c>
      <c r="D32" s="39" t="str" cm="1">
        <f t="array" ref="D32">IF(Table1[[#This Row],[PO NO]]&lt;&gt;"",IF(Table1[[#This Row],[INV QTY]]=1,_xlfn.TEXTJOIN(",",TRUE,IF(K32=K32:K78,G32:G78,"")),""),"")</f>
        <v/>
      </c>
      <c r="E32" s="40" t="str" cm="1">
        <f t="array" ref="E32">IF(Table1[[#This Row],[PO NO]]&lt;&gt;"",IF(Table1[[#This Row],[INV QTY]]=1,_xlfn.TEXTJOIN(",",TRUE,IF(K32=K32:K78,F32:F78,"")),""),"")</f>
        <v/>
      </c>
      <c r="F32" s="70" t="str">
        <f>IF(Table1[[#This Row],[PO NO]]&lt;&gt;"",LEFT(Table1[[#This Row],[PO NO]],6)&amp;"*","")</f>
        <v/>
      </c>
      <c r="G32" s="64"/>
      <c r="H32" s="55"/>
      <c r="I32" s="41"/>
      <c r="J32" s="56"/>
      <c r="K32" s="81"/>
      <c r="L32" s="43"/>
      <c r="M32" s="57"/>
      <c r="N32" s="46"/>
      <c r="O32" s="57"/>
      <c r="P32" s="46"/>
      <c r="Q32" s="47"/>
      <c r="R32" s="48"/>
      <c r="S32" s="58"/>
      <c r="T32" s="59"/>
      <c r="U32" s="58"/>
      <c r="V32" s="48"/>
      <c r="W32" s="46"/>
      <c r="X32" s="50"/>
      <c r="Y32" s="46"/>
      <c r="Z32" s="50"/>
      <c r="AA32" s="60"/>
      <c r="AB32" s="61"/>
      <c r="AC32" s="62"/>
      <c r="AD32" s="61"/>
      <c r="AE32" s="61"/>
    </row>
    <row r="33" spans="1:31" customFormat="1" x14ac:dyDescent="0.3">
      <c r="A33" s="53" t="str">
        <f>IF(Table1[[#This Row],[INVOICE NO]]&lt;&gt;"",ROWS($A$2:Table1[[#This Row],['#OREDER NO]]),"")</f>
        <v/>
      </c>
      <c r="B33" s="38" t="str">
        <f>IF(Table1[[#This Row],[INVOICE NO]]&lt;&gt;"",COUNTIF($K$2:K33,K33),"")</f>
        <v/>
      </c>
      <c r="C33" s="40" t="str" cm="1">
        <f t="array" ref="C33">IF(Table1[[#This Row],[BOOKING CONFIRMATION NO]]&lt;&gt;"",IF(Table1[[#This Row],[INV QTY]]=1,_xlfn.TEXTJOIN(",",TRUE,IF(K33=K33:K79,J33:J79,"")),""),"")</f>
        <v/>
      </c>
      <c r="D33" s="39" t="str" cm="1">
        <f t="array" ref="D33">IF(Table1[[#This Row],[PO NO]]&lt;&gt;"",IF(Table1[[#This Row],[INV QTY]]=1,_xlfn.TEXTJOIN(",",TRUE,IF(K33=K33:K79,G33:G79,"")),""),"")</f>
        <v/>
      </c>
      <c r="E33" s="40" t="str" cm="1">
        <f t="array" ref="E33">IF(Table1[[#This Row],[PO NO]]&lt;&gt;"",IF(Table1[[#This Row],[INV QTY]]=1,_xlfn.TEXTJOIN(",",TRUE,IF(K33=K33:K79,F33:F79,"")),""),"")</f>
        <v/>
      </c>
      <c r="F33" s="70" t="str">
        <f>IF(Table1[[#This Row],[PO NO]]&lt;&gt;"",LEFT(Table1[[#This Row],[PO NO]],6)&amp;"*","")</f>
        <v/>
      </c>
      <c r="G33" s="64"/>
      <c r="H33" s="55"/>
      <c r="I33" s="41"/>
      <c r="J33" s="56"/>
      <c r="K33" s="81"/>
      <c r="L33" s="43"/>
      <c r="M33" s="57"/>
      <c r="N33" s="46"/>
      <c r="O33" s="57"/>
      <c r="P33" s="46"/>
      <c r="Q33" s="47"/>
      <c r="R33" s="48"/>
      <c r="S33" s="58"/>
      <c r="T33" s="59"/>
      <c r="U33" s="58"/>
      <c r="V33" s="48"/>
      <c r="W33" s="46"/>
      <c r="X33" s="50"/>
      <c r="Y33" s="46"/>
      <c r="Z33" s="50"/>
      <c r="AA33" s="60"/>
      <c r="AB33" s="61"/>
      <c r="AC33" s="62"/>
      <c r="AD33" s="61"/>
      <c r="AE33" s="61"/>
    </row>
    <row r="34" spans="1:31" customFormat="1" x14ac:dyDescent="0.3">
      <c r="A34" s="53" t="str">
        <f>IF(Table1[[#This Row],[INVOICE NO]]&lt;&gt;"",ROWS($A$2:Table1[[#This Row],['#OREDER NO]]),"")</f>
        <v/>
      </c>
      <c r="B34" s="38" t="str">
        <f>IF(Table1[[#This Row],[INVOICE NO]]&lt;&gt;"",COUNTIF($K$2:K34,K34),"")</f>
        <v/>
      </c>
      <c r="C34" s="40" t="str" cm="1">
        <f t="array" ref="C34">IF(Table1[[#This Row],[BOOKING CONFIRMATION NO]]&lt;&gt;"",IF(Table1[[#This Row],[INV QTY]]=1,_xlfn.TEXTJOIN(",",TRUE,IF(K34=K34:K80,J34:J80,"")),""),"")</f>
        <v/>
      </c>
      <c r="D34" s="39" t="str" cm="1">
        <f t="array" ref="D34">IF(Table1[[#This Row],[PO NO]]&lt;&gt;"",IF(Table1[[#This Row],[INV QTY]]=1,_xlfn.TEXTJOIN(",",TRUE,IF(K34=K34:K80,G34:G80,"")),""),"")</f>
        <v/>
      </c>
      <c r="E34" s="40" t="str" cm="1">
        <f t="array" ref="E34">IF(Table1[[#This Row],[PO NO]]&lt;&gt;"",IF(Table1[[#This Row],[INV QTY]]=1,_xlfn.TEXTJOIN(",",TRUE,IF(K34=K34:K80,F34:F80,"")),""),"")</f>
        <v/>
      </c>
      <c r="F34" s="70" t="str">
        <f>IF(Table1[[#This Row],[PO NO]]&lt;&gt;"",LEFT(Table1[[#This Row],[PO NO]],6)&amp;"*","")</f>
        <v/>
      </c>
      <c r="G34" s="64"/>
      <c r="H34" s="55"/>
      <c r="I34" s="41"/>
      <c r="J34" s="56"/>
      <c r="K34" s="81"/>
      <c r="L34" s="43"/>
      <c r="M34" s="57"/>
      <c r="N34" s="46"/>
      <c r="O34" s="57"/>
      <c r="P34" s="46"/>
      <c r="Q34" s="47"/>
      <c r="R34" s="48"/>
      <c r="S34" s="58"/>
      <c r="T34" s="59"/>
      <c r="U34" s="58"/>
      <c r="V34" s="48"/>
      <c r="W34" s="46"/>
      <c r="X34" s="50"/>
      <c r="Y34" s="46"/>
      <c r="Z34" s="50"/>
      <c r="AA34" s="60"/>
      <c r="AB34" s="61"/>
      <c r="AC34" s="62"/>
      <c r="AD34" s="61"/>
      <c r="AE34" s="61"/>
    </row>
    <row r="35" spans="1:31" customFormat="1" x14ac:dyDescent="0.3">
      <c r="A35" s="53" t="str">
        <f>IF(Table1[[#This Row],[INVOICE NO]]&lt;&gt;"",ROWS($A$2:Table1[[#This Row],['#OREDER NO]]),"")</f>
        <v/>
      </c>
      <c r="B35" s="38" t="str">
        <f>IF(Table1[[#This Row],[INVOICE NO]]&lt;&gt;"",COUNTIF($K$2:K35,K35),"")</f>
        <v/>
      </c>
      <c r="C35" s="40" t="str" cm="1">
        <f t="array" ref="C35">IF(Table1[[#This Row],[BOOKING CONFIRMATION NO]]&lt;&gt;"",IF(Table1[[#This Row],[INV QTY]]=1,_xlfn.TEXTJOIN(",",TRUE,IF(K35=K35:K81,J35:J81,"")),""),"")</f>
        <v/>
      </c>
      <c r="D35" s="39" t="str" cm="1">
        <f t="array" ref="D35">IF(Table1[[#This Row],[PO NO]]&lt;&gt;"",IF(Table1[[#This Row],[INV QTY]]=1,_xlfn.TEXTJOIN(",",TRUE,IF(K35=K35:K81,G35:G81,"")),""),"")</f>
        <v/>
      </c>
      <c r="E35" s="40" t="str" cm="1">
        <f t="array" ref="E35">IF(Table1[[#This Row],[PO NO]]&lt;&gt;"",IF(Table1[[#This Row],[INV QTY]]=1,_xlfn.TEXTJOIN(",",TRUE,IF(K35=K35:K81,F35:F81,"")),""),"")</f>
        <v/>
      </c>
      <c r="F35" s="70" t="str">
        <f>IF(Table1[[#This Row],[PO NO]]&lt;&gt;"",LEFT(Table1[[#This Row],[PO NO]],6)&amp;"*","")</f>
        <v/>
      </c>
      <c r="G35" s="64"/>
      <c r="H35" s="55"/>
      <c r="I35" s="41"/>
      <c r="J35" s="56"/>
      <c r="K35" s="81"/>
      <c r="L35" s="43"/>
      <c r="M35" s="57"/>
      <c r="N35" s="46"/>
      <c r="O35" s="57"/>
      <c r="P35" s="46"/>
      <c r="Q35" s="47"/>
      <c r="R35" s="48"/>
      <c r="S35" s="58"/>
      <c r="T35" s="59"/>
      <c r="U35" s="58"/>
      <c r="V35" s="48"/>
      <c r="W35" s="46"/>
      <c r="X35" s="50"/>
      <c r="Y35" s="46"/>
      <c r="Z35" s="50"/>
      <c r="AA35" s="60"/>
      <c r="AB35" s="61"/>
      <c r="AC35" s="62"/>
      <c r="AD35" s="61"/>
      <c r="AE35" s="61"/>
    </row>
    <row r="36" spans="1:31" customFormat="1" x14ac:dyDescent="0.3">
      <c r="A36" s="53" t="str">
        <f>IF(Table1[[#This Row],[INVOICE NO]]&lt;&gt;"",ROWS($A$2:Table1[[#This Row],['#OREDER NO]]),"")</f>
        <v/>
      </c>
      <c r="B36" s="38" t="str">
        <f>IF(Table1[[#This Row],[INVOICE NO]]&lt;&gt;"",COUNTIF($K$2:K36,K36),"")</f>
        <v/>
      </c>
      <c r="C36" s="40" t="str" cm="1">
        <f t="array" ref="C36">IF(Table1[[#This Row],[BOOKING CONFIRMATION NO]]&lt;&gt;"",IF(Table1[[#This Row],[INV QTY]]=1,_xlfn.TEXTJOIN(",",TRUE,IF(K36=K36:K82,J36:J82,"")),""),"")</f>
        <v/>
      </c>
      <c r="D36" s="39" t="str" cm="1">
        <f t="array" ref="D36">IF(Table1[[#This Row],[PO NO]]&lt;&gt;"",IF(Table1[[#This Row],[INV QTY]]=1,_xlfn.TEXTJOIN(",",TRUE,IF(K36=K36:K82,G36:G82,"")),""),"")</f>
        <v/>
      </c>
      <c r="E36" s="40" t="str" cm="1">
        <f t="array" ref="E36">IF(Table1[[#This Row],[PO NO]]&lt;&gt;"",IF(Table1[[#This Row],[INV QTY]]=1,_xlfn.TEXTJOIN(",",TRUE,IF(K36=K36:K82,F36:F82,"")),""),"")</f>
        <v/>
      </c>
      <c r="F36" s="70" t="str">
        <f>IF(Table1[[#This Row],[PO NO]]&lt;&gt;"",LEFT(Table1[[#This Row],[PO NO]],6)&amp;"*","")</f>
        <v/>
      </c>
      <c r="G36" s="64"/>
      <c r="H36" s="55"/>
      <c r="I36" s="41"/>
      <c r="J36" s="56"/>
      <c r="K36" s="81"/>
      <c r="L36" s="43"/>
      <c r="M36" s="57"/>
      <c r="N36" s="46"/>
      <c r="O36" s="57"/>
      <c r="P36" s="46"/>
      <c r="Q36" s="47"/>
      <c r="R36" s="48"/>
      <c r="S36" s="58"/>
      <c r="T36" s="59"/>
      <c r="U36" s="58"/>
      <c r="V36" s="48"/>
      <c r="W36" s="46"/>
      <c r="X36" s="50"/>
      <c r="Y36" s="46"/>
      <c r="Z36" s="50"/>
      <c r="AA36" s="60"/>
      <c r="AB36" s="61"/>
      <c r="AC36" s="62"/>
      <c r="AD36" s="61"/>
      <c r="AE36" s="61"/>
    </row>
    <row r="37" spans="1:31" customFormat="1" x14ac:dyDescent="0.3">
      <c r="A37" s="53" t="str">
        <f>IF(Table1[[#This Row],[INVOICE NO]]&lt;&gt;"",ROWS($A$2:Table1[[#This Row],['#OREDER NO]]),"")</f>
        <v/>
      </c>
      <c r="B37" s="38" t="str">
        <f>IF(Table1[[#This Row],[INVOICE NO]]&lt;&gt;"",COUNTIF($K$2:K37,K37),"")</f>
        <v/>
      </c>
      <c r="C37" s="40" t="str" cm="1">
        <f t="array" ref="C37">IF(Table1[[#This Row],[BOOKING CONFIRMATION NO]]&lt;&gt;"",IF(Table1[[#This Row],[INV QTY]]=1,_xlfn.TEXTJOIN(",",TRUE,IF(K37=K37:K83,J37:J83,"")),""),"")</f>
        <v/>
      </c>
      <c r="D37" s="39" t="str" cm="1">
        <f t="array" ref="D37">IF(Table1[[#This Row],[PO NO]]&lt;&gt;"",IF(Table1[[#This Row],[INV QTY]]=1,_xlfn.TEXTJOIN(",",TRUE,IF(K37=K37:K83,G37:G83,"")),""),"")</f>
        <v/>
      </c>
      <c r="E37" s="40" t="str" cm="1">
        <f t="array" ref="E37">IF(Table1[[#This Row],[PO NO]]&lt;&gt;"",IF(Table1[[#This Row],[INV QTY]]=1,_xlfn.TEXTJOIN(",",TRUE,IF(K37=K37:K83,F37:F83,"")),""),"")</f>
        <v/>
      </c>
      <c r="F37" s="70" t="str">
        <f>IF(Table1[[#This Row],[PO NO]]&lt;&gt;"",LEFT(Table1[[#This Row],[PO NO]],6)&amp;"*","")</f>
        <v/>
      </c>
      <c r="G37" s="64"/>
      <c r="H37" s="55"/>
      <c r="I37" s="41"/>
      <c r="J37" s="56"/>
      <c r="K37" s="81"/>
      <c r="L37" s="43"/>
      <c r="M37" s="57"/>
      <c r="N37" s="46"/>
      <c r="O37" s="57"/>
      <c r="P37" s="46"/>
      <c r="Q37" s="47"/>
      <c r="R37" s="48"/>
      <c r="S37" s="58"/>
      <c r="T37" s="59"/>
      <c r="U37" s="58"/>
      <c r="V37" s="48"/>
      <c r="W37" s="46"/>
      <c r="X37" s="50"/>
      <c r="Y37" s="46"/>
      <c r="Z37" s="50"/>
      <c r="AA37" s="60"/>
      <c r="AB37" s="61"/>
      <c r="AC37" s="62"/>
      <c r="AD37" s="61"/>
      <c r="AE37" s="61"/>
    </row>
    <row r="38" spans="1:31" customFormat="1" x14ac:dyDescent="0.3">
      <c r="A38" s="53" t="str">
        <f>IF(Table1[[#This Row],[INVOICE NO]]&lt;&gt;"",ROWS($A$2:Table1[[#This Row],['#OREDER NO]]),"")</f>
        <v/>
      </c>
      <c r="B38" s="38" t="str">
        <f>IF(Table1[[#This Row],[INVOICE NO]]&lt;&gt;"",COUNTIF($K$2:K38,K38),"")</f>
        <v/>
      </c>
      <c r="C38" s="40" t="str" cm="1">
        <f t="array" ref="C38">IF(Table1[[#This Row],[BOOKING CONFIRMATION NO]]&lt;&gt;"",IF(Table1[[#This Row],[INV QTY]]=1,_xlfn.TEXTJOIN(",",TRUE,IF(K38=K38:K84,J38:J84,"")),""),"")</f>
        <v/>
      </c>
      <c r="D38" s="39" t="str" cm="1">
        <f t="array" ref="D38">IF(Table1[[#This Row],[PO NO]]&lt;&gt;"",IF(Table1[[#This Row],[INV QTY]]=1,_xlfn.TEXTJOIN(",",TRUE,IF(K38=K38:K84,G38:G84,"")),""),"")</f>
        <v/>
      </c>
      <c r="E38" s="40" t="str" cm="1">
        <f t="array" ref="E38">IF(Table1[[#This Row],[PO NO]]&lt;&gt;"",IF(Table1[[#This Row],[INV QTY]]=1,_xlfn.TEXTJOIN(",",TRUE,IF(K38=K38:K84,F38:F84,"")),""),"")</f>
        <v/>
      </c>
      <c r="F38" s="70" t="str">
        <f>IF(Table1[[#This Row],[PO NO]]&lt;&gt;"",LEFT(Table1[[#This Row],[PO NO]],6)&amp;"*","")</f>
        <v/>
      </c>
      <c r="G38" s="64"/>
      <c r="H38" s="55"/>
      <c r="I38" s="41"/>
      <c r="J38" s="56"/>
      <c r="K38" s="81"/>
      <c r="L38" s="43"/>
      <c r="M38" s="57"/>
      <c r="N38" s="46"/>
      <c r="O38" s="57"/>
      <c r="P38" s="46"/>
      <c r="Q38" s="47"/>
      <c r="R38" s="48"/>
      <c r="S38" s="58"/>
      <c r="T38" s="59"/>
      <c r="U38" s="58"/>
      <c r="V38" s="48"/>
      <c r="W38" s="46"/>
      <c r="X38" s="50"/>
      <c r="Y38" s="46"/>
      <c r="Z38" s="50"/>
      <c r="AA38" s="60"/>
      <c r="AB38" s="61"/>
      <c r="AC38" s="62"/>
      <c r="AD38" s="61"/>
      <c r="AE38" s="61"/>
    </row>
    <row r="39" spans="1:31" customFormat="1" x14ac:dyDescent="0.3">
      <c r="A39" s="53" t="str">
        <f>IF(Table1[[#This Row],[INVOICE NO]]&lt;&gt;"",ROWS($A$2:Table1[[#This Row],['#OREDER NO]]),"")</f>
        <v/>
      </c>
      <c r="B39" s="38" t="str">
        <f>IF(Table1[[#This Row],[INVOICE NO]]&lt;&gt;"",COUNTIF($K$2:K39,K39),"")</f>
        <v/>
      </c>
      <c r="C39" s="40" t="str" cm="1">
        <f t="array" ref="C39">IF(Table1[[#This Row],[BOOKING CONFIRMATION NO]]&lt;&gt;"",IF(Table1[[#This Row],[INV QTY]]=1,_xlfn.TEXTJOIN(",",TRUE,IF(K39=K39:K85,J39:J85,"")),""),"")</f>
        <v/>
      </c>
      <c r="D39" s="39" t="str" cm="1">
        <f t="array" ref="D39">IF(Table1[[#This Row],[PO NO]]&lt;&gt;"",IF(Table1[[#This Row],[INV QTY]]=1,_xlfn.TEXTJOIN(",",TRUE,IF(K39=K39:K85,G39:G85,"")),""),"")</f>
        <v/>
      </c>
      <c r="E39" s="40" t="str" cm="1">
        <f t="array" ref="E39">IF(Table1[[#This Row],[PO NO]]&lt;&gt;"",IF(Table1[[#This Row],[INV QTY]]=1,_xlfn.TEXTJOIN(",",TRUE,IF(K39=K39:K85,F39:F85,"")),""),"")</f>
        <v/>
      </c>
      <c r="F39" s="70" t="str">
        <f>IF(Table1[[#This Row],[PO NO]]&lt;&gt;"",LEFT(Table1[[#This Row],[PO NO]],6)&amp;"*","")</f>
        <v/>
      </c>
      <c r="G39" s="64"/>
      <c r="H39" s="55"/>
      <c r="I39" s="41"/>
      <c r="J39" s="56"/>
      <c r="K39" s="81"/>
      <c r="L39" s="43"/>
      <c r="M39" s="57"/>
      <c r="N39" s="46"/>
      <c r="O39" s="57"/>
      <c r="P39" s="46"/>
      <c r="Q39" s="47"/>
      <c r="R39" s="48"/>
      <c r="S39" s="58"/>
      <c r="T39" s="59"/>
      <c r="U39" s="58"/>
      <c r="V39" s="48"/>
      <c r="W39" s="46"/>
      <c r="X39" s="50"/>
      <c r="Y39" s="46"/>
      <c r="Z39" s="50"/>
      <c r="AA39" s="60"/>
      <c r="AB39" s="61"/>
      <c r="AC39" s="62"/>
      <c r="AD39" s="61"/>
      <c r="AE39" s="61"/>
    </row>
    <row r="40" spans="1:31" customFormat="1" x14ac:dyDescent="0.3">
      <c r="A40" s="53" t="str">
        <f>IF(Table1[[#This Row],[INVOICE NO]]&lt;&gt;"",ROWS($A$2:Table1[[#This Row],['#OREDER NO]]),"")</f>
        <v/>
      </c>
      <c r="B40" s="38" t="str">
        <f>IF(Table1[[#This Row],[INVOICE NO]]&lt;&gt;"",COUNTIF($K$2:K40,K40),"")</f>
        <v/>
      </c>
      <c r="C40" s="40" t="str" cm="1">
        <f t="array" ref="C40">IF(Table1[[#This Row],[BOOKING CONFIRMATION NO]]&lt;&gt;"",IF(Table1[[#This Row],[INV QTY]]=1,_xlfn.TEXTJOIN(",",TRUE,IF(K40=K40:K86,J40:J86,"")),""),"")</f>
        <v/>
      </c>
      <c r="D40" s="39" t="str" cm="1">
        <f t="array" ref="D40">IF(Table1[[#This Row],[PO NO]]&lt;&gt;"",IF(Table1[[#This Row],[INV QTY]]=1,_xlfn.TEXTJOIN(",",TRUE,IF(K40=K40:K86,G40:G86,"")),""),"")</f>
        <v/>
      </c>
      <c r="E40" s="40" t="str" cm="1">
        <f t="array" ref="E40">IF(Table1[[#This Row],[PO NO]]&lt;&gt;"",IF(Table1[[#This Row],[INV QTY]]=1,_xlfn.TEXTJOIN(",",TRUE,IF(K40=K40:K86,F40:F86,"")),""),"")</f>
        <v/>
      </c>
      <c r="F40" s="70" t="str">
        <f>IF(Table1[[#This Row],[PO NO]]&lt;&gt;"",LEFT(Table1[[#This Row],[PO NO]],6)&amp;"*","")</f>
        <v/>
      </c>
      <c r="G40" s="64"/>
      <c r="H40" s="55"/>
      <c r="I40" s="41"/>
      <c r="J40" s="56"/>
      <c r="K40" s="81"/>
      <c r="L40" s="43"/>
      <c r="M40" s="57"/>
      <c r="N40" s="46"/>
      <c r="O40" s="57"/>
      <c r="P40" s="46"/>
      <c r="Q40" s="47"/>
      <c r="R40" s="48"/>
      <c r="S40" s="58"/>
      <c r="T40" s="59"/>
      <c r="U40" s="58"/>
      <c r="V40" s="48"/>
      <c r="W40" s="46"/>
      <c r="X40" s="50"/>
      <c r="Y40" s="46"/>
      <c r="Z40" s="50"/>
      <c r="AA40" s="60"/>
      <c r="AB40" s="61"/>
      <c r="AC40" s="62"/>
      <c r="AD40" s="61"/>
      <c r="AE40" s="61"/>
    </row>
    <row r="41" spans="1:31" customFormat="1" x14ac:dyDescent="0.3">
      <c r="A41" s="53" t="str">
        <f>IF(Table1[[#This Row],[INVOICE NO]]&lt;&gt;"",ROWS($A$2:Table1[[#This Row],['#OREDER NO]]),"")</f>
        <v/>
      </c>
      <c r="B41" s="38" t="str">
        <f>IF(Table1[[#This Row],[INVOICE NO]]&lt;&gt;"",COUNTIF($K$2:K41,K41),"")</f>
        <v/>
      </c>
      <c r="C41" s="40" t="str" cm="1">
        <f t="array" ref="C41">IF(Table1[[#This Row],[BOOKING CONFIRMATION NO]]&lt;&gt;"",IF(Table1[[#This Row],[INV QTY]]=1,_xlfn.TEXTJOIN(",",TRUE,IF(K41=K41:K87,J41:J87,"")),""),"")</f>
        <v/>
      </c>
      <c r="D41" s="39" t="str" cm="1">
        <f t="array" ref="D41">IF(Table1[[#This Row],[PO NO]]&lt;&gt;"",IF(Table1[[#This Row],[INV QTY]]=1,_xlfn.TEXTJOIN(",",TRUE,IF(K41=K41:K87,G41:G87,"")),""),"")</f>
        <v/>
      </c>
      <c r="E41" s="40" t="str" cm="1">
        <f t="array" ref="E41">IF(Table1[[#This Row],[PO NO]]&lt;&gt;"",IF(Table1[[#This Row],[INV QTY]]=1,_xlfn.TEXTJOIN(",",TRUE,IF(K41=K41:K87,F41:F87,"")),""),"")</f>
        <v/>
      </c>
      <c r="F41" s="70" t="str">
        <f>IF(Table1[[#This Row],[PO NO]]&lt;&gt;"",LEFT(Table1[[#This Row],[PO NO]],6)&amp;"*","")</f>
        <v/>
      </c>
      <c r="G41" s="64"/>
      <c r="H41" s="55"/>
      <c r="I41" s="41"/>
      <c r="J41" s="56"/>
      <c r="K41" s="81"/>
      <c r="L41" s="43"/>
      <c r="M41" s="57"/>
      <c r="N41" s="46"/>
      <c r="O41" s="57"/>
      <c r="P41" s="46"/>
      <c r="Q41" s="47"/>
      <c r="R41" s="48"/>
      <c r="S41" s="58"/>
      <c r="T41" s="59"/>
      <c r="U41" s="58"/>
      <c r="V41" s="48"/>
      <c r="W41" s="46"/>
      <c r="X41" s="50"/>
      <c r="Y41" s="46"/>
      <c r="Z41" s="50"/>
      <c r="AA41" s="60"/>
      <c r="AB41" s="61"/>
      <c r="AC41" s="62"/>
      <c r="AD41" s="61"/>
      <c r="AE41" s="61"/>
    </row>
    <row r="42" spans="1:31" customFormat="1" x14ac:dyDescent="0.3">
      <c r="A42" s="53" t="str">
        <f>IF(Table1[[#This Row],[INVOICE NO]]&lt;&gt;"",ROWS($A$2:Table1[[#This Row],['#OREDER NO]]),"")</f>
        <v/>
      </c>
      <c r="B42" s="38" t="str">
        <f>IF(Table1[[#This Row],[INVOICE NO]]&lt;&gt;"",COUNTIF($K$2:K42,K42),"")</f>
        <v/>
      </c>
      <c r="C42" s="40" t="str" cm="1">
        <f t="array" ref="C42">IF(Table1[[#This Row],[BOOKING CONFIRMATION NO]]&lt;&gt;"",IF(Table1[[#This Row],[INV QTY]]=1,_xlfn.TEXTJOIN(",",TRUE,IF(K42=K42:K88,J42:J88,"")),""),"")</f>
        <v/>
      </c>
      <c r="D42" s="39" t="str" cm="1">
        <f t="array" ref="D42">IF(Table1[[#This Row],[PO NO]]&lt;&gt;"",IF(Table1[[#This Row],[INV QTY]]=1,_xlfn.TEXTJOIN(",",TRUE,IF(K42=K42:K88,G42:G88,"")),""),"")</f>
        <v/>
      </c>
      <c r="E42" s="40" t="str" cm="1">
        <f t="array" ref="E42">IF(Table1[[#This Row],[PO NO]]&lt;&gt;"",IF(Table1[[#This Row],[INV QTY]]=1,_xlfn.TEXTJOIN(",",TRUE,IF(K42=K42:K88,F42:F88,"")),""),"")</f>
        <v/>
      </c>
      <c r="F42" s="70" t="str">
        <f>IF(Table1[[#This Row],[PO NO]]&lt;&gt;"",LEFT(Table1[[#This Row],[PO NO]],6)&amp;"*","")</f>
        <v/>
      </c>
      <c r="G42" s="64"/>
      <c r="H42" s="55"/>
      <c r="I42" s="41"/>
      <c r="J42" s="56"/>
      <c r="K42" s="81"/>
      <c r="L42" s="43"/>
      <c r="M42" s="57"/>
      <c r="N42" s="46"/>
      <c r="O42" s="57"/>
      <c r="P42" s="46"/>
      <c r="Q42" s="47"/>
      <c r="R42" s="48"/>
      <c r="S42" s="58"/>
      <c r="T42" s="59"/>
      <c r="U42" s="58"/>
      <c r="V42" s="48"/>
      <c r="W42" s="46"/>
      <c r="X42" s="50"/>
      <c r="Y42" s="46"/>
      <c r="Z42" s="50"/>
      <c r="AA42" s="60"/>
      <c r="AB42" s="61"/>
      <c r="AC42" s="62"/>
      <c r="AD42" s="61"/>
      <c r="AE42" s="61"/>
    </row>
    <row r="43" spans="1:31" customFormat="1" x14ac:dyDescent="0.3">
      <c r="A43" s="53" t="str">
        <f>IF(Table1[[#This Row],[INVOICE NO]]&lt;&gt;"",ROWS($A$2:Table1[[#This Row],['#OREDER NO]]),"")</f>
        <v/>
      </c>
      <c r="B43" s="38" t="str">
        <f>IF(Table1[[#This Row],[INVOICE NO]]&lt;&gt;"",COUNTIF($K$2:K43,K43),"")</f>
        <v/>
      </c>
      <c r="C43" s="40" t="str" cm="1">
        <f t="array" ref="C43">IF(Table1[[#This Row],[BOOKING CONFIRMATION NO]]&lt;&gt;"",IF(Table1[[#This Row],[INV QTY]]=1,_xlfn.TEXTJOIN(",",TRUE,IF(K43=K43:K89,J43:J89,"")),""),"")</f>
        <v/>
      </c>
      <c r="D43" s="39" t="str" cm="1">
        <f t="array" ref="D43">IF(Table1[[#This Row],[PO NO]]&lt;&gt;"",IF(Table1[[#This Row],[INV QTY]]=1,_xlfn.TEXTJOIN(",",TRUE,IF(K43=K43:K89,G43:G89,"")),""),"")</f>
        <v/>
      </c>
      <c r="E43" s="40" t="str" cm="1">
        <f t="array" ref="E43">IF(Table1[[#This Row],[PO NO]]&lt;&gt;"",IF(Table1[[#This Row],[INV QTY]]=1,_xlfn.TEXTJOIN(",",TRUE,IF(K43=K43:K89,F43:F89,"")),""),"")</f>
        <v/>
      </c>
      <c r="F43" s="70" t="str">
        <f>IF(Table1[[#This Row],[PO NO]]&lt;&gt;"",LEFT(Table1[[#This Row],[PO NO]],6)&amp;"*","")</f>
        <v/>
      </c>
      <c r="G43" s="64"/>
      <c r="H43" s="55"/>
      <c r="I43" s="41"/>
      <c r="J43" s="56"/>
      <c r="K43" s="81"/>
      <c r="L43" s="43"/>
      <c r="M43" s="57"/>
      <c r="N43" s="46"/>
      <c r="O43" s="57"/>
      <c r="P43" s="46"/>
      <c r="Q43" s="47"/>
      <c r="R43" s="48"/>
      <c r="S43" s="58"/>
      <c r="T43" s="59"/>
      <c r="U43" s="58"/>
      <c r="V43" s="48"/>
      <c r="W43" s="46"/>
      <c r="X43" s="50"/>
      <c r="Y43" s="46"/>
      <c r="Z43" s="50"/>
      <c r="AA43" s="60"/>
      <c r="AB43" s="61"/>
      <c r="AC43" s="62"/>
      <c r="AD43" s="61"/>
      <c r="AE43" s="61"/>
    </row>
    <row r="44" spans="1:31" customFormat="1" x14ac:dyDescent="0.3">
      <c r="A44" s="53" t="str">
        <f>IF(Table1[[#This Row],[INVOICE NO]]&lt;&gt;"",ROWS($A$2:Table1[[#This Row],['#OREDER NO]]),"")</f>
        <v/>
      </c>
      <c r="B44" s="38" t="str">
        <f>IF(Table1[[#This Row],[INVOICE NO]]&lt;&gt;"",COUNTIF($K$2:K44,K44),"")</f>
        <v/>
      </c>
      <c r="C44" s="40" t="str" cm="1">
        <f t="array" ref="C44">IF(Table1[[#This Row],[BOOKING CONFIRMATION NO]]&lt;&gt;"",IF(Table1[[#This Row],[INV QTY]]=1,_xlfn.TEXTJOIN(",",TRUE,IF(K44=K44:K90,J44:J90,"")),""),"")</f>
        <v/>
      </c>
      <c r="D44" s="39" t="str" cm="1">
        <f t="array" ref="D44">IF(Table1[[#This Row],[PO NO]]&lt;&gt;"",IF(Table1[[#This Row],[INV QTY]]=1,_xlfn.TEXTJOIN(",",TRUE,IF(K44=K44:K90,G44:G90,"")),""),"")</f>
        <v/>
      </c>
      <c r="E44" s="40" t="str" cm="1">
        <f t="array" ref="E44">IF(Table1[[#This Row],[PO NO]]&lt;&gt;"",IF(Table1[[#This Row],[INV QTY]]=1,_xlfn.TEXTJOIN(",",TRUE,IF(K44=K44:K90,F44:F90,"")),""),"")</f>
        <v/>
      </c>
      <c r="F44" s="70" t="str">
        <f>IF(Table1[[#This Row],[PO NO]]&lt;&gt;"",LEFT(Table1[[#This Row],[PO NO]],6)&amp;"*","")</f>
        <v/>
      </c>
      <c r="G44" s="64"/>
      <c r="H44" s="55"/>
      <c r="I44" s="41"/>
      <c r="J44" s="56"/>
      <c r="K44" s="81"/>
      <c r="L44" s="43"/>
      <c r="M44" s="57"/>
      <c r="N44" s="46"/>
      <c r="O44" s="57"/>
      <c r="P44" s="46"/>
      <c r="Q44" s="47"/>
      <c r="R44" s="48"/>
      <c r="S44" s="58"/>
      <c r="T44" s="59"/>
      <c r="U44" s="58"/>
      <c r="V44" s="48"/>
      <c r="W44" s="46"/>
      <c r="X44" s="50"/>
      <c r="Y44" s="46"/>
      <c r="Z44" s="50"/>
      <c r="AA44" s="60"/>
      <c r="AB44" s="61"/>
      <c r="AC44" s="62"/>
      <c r="AD44" s="61"/>
      <c r="AE44" s="61"/>
    </row>
    <row r="45" spans="1:31" customFormat="1" x14ac:dyDescent="0.3">
      <c r="A45" s="53" t="str">
        <f>IF(Table1[[#This Row],[INVOICE NO]]&lt;&gt;"",ROWS($A$2:Table1[[#This Row],['#OREDER NO]]),"")</f>
        <v/>
      </c>
      <c r="B45" s="38" t="str">
        <f>IF(Table1[[#This Row],[INVOICE NO]]&lt;&gt;"",COUNTIF($K$2:K45,K45),"")</f>
        <v/>
      </c>
      <c r="C45" s="40" t="str" cm="1">
        <f t="array" ref="C45">IF(Table1[[#This Row],[BOOKING CONFIRMATION NO]]&lt;&gt;"",IF(Table1[[#This Row],[INV QTY]]=1,_xlfn.TEXTJOIN(",",TRUE,IF(K45=K45:K91,J45:J91,"")),""),"")</f>
        <v/>
      </c>
      <c r="D45" s="39" t="str" cm="1">
        <f t="array" ref="D45">IF(Table1[[#This Row],[PO NO]]&lt;&gt;"",IF(Table1[[#This Row],[INV QTY]]=1,_xlfn.TEXTJOIN(",",TRUE,IF(K45=K45:K91,G45:G91,"")),""),"")</f>
        <v/>
      </c>
      <c r="E45" s="40" t="str" cm="1">
        <f t="array" ref="E45">IF(Table1[[#This Row],[PO NO]]&lt;&gt;"",IF(Table1[[#This Row],[INV QTY]]=1,_xlfn.TEXTJOIN(",",TRUE,IF(K45=K45:K91,F45:F91,"")),""),"")</f>
        <v/>
      </c>
      <c r="F45" s="70" t="str">
        <f>IF(Table1[[#This Row],[PO NO]]&lt;&gt;"",LEFT(Table1[[#This Row],[PO NO]],6)&amp;"*","")</f>
        <v/>
      </c>
      <c r="G45" s="64"/>
      <c r="H45" s="55"/>
      <c r="I45" s="41"/>
      <c r="J45" s="56"/>
      <c r="K45" s="81"/>
      <c r="L45" s="43"/>
      <c r="M45" s="57"/>
      <c r="N45" s="46"/>
      <c r="O45" s="57"/>
      <c r="P45" s="46"/>
      <c r="Q45" s="47"/>
      <c r="R45" s="48"/>
      <c r="S45" s="58"/>
      <c r="T45" s="59"/>
      <c r="U45" s="58"/>
      <c r="V45" s="48"/>
      <c r="W45" s="46"/>
      <c r="X45" s="50"/>
      <c r="Y45" s="46"/>
      <c r="Z45" s="50"/>
      <c r="AA45" s="60"/>
      <c r="AB45" s="61"/>
      <c r="AC45" s="62"/>
      <c r="AD45" s="61"/>
      <c r="AE45" s="61"/>
    </row>
    <row r="46" spans="1:31" customFormat="1" x14ac:dyDescent="0.3">
      <c r="A46" s="53" t="str">
        <f>IF(Table1[[#This Row],[INVOICE NO]]&lt;&gt;"",ROWS($A$2:Table1[[#This Row],['#OREDER NO]]),"")</f>
        <v/>
      </c>
      <c r="B46" s="38" t="str">
        <f>IF(Table1[[#This Row],[INVOICE NO]]&lt;&gt;"",COUNTIF($K$2:K46,K46),"")</f>
        <v/>
      </c>
      <c r="C46" s="40" t="str" cm="1">
        <f t="array" ref="C46">IF(Table1[[#This Row],[BOOKING CONFIRMATION NO]]&lt;&gt;"",IF(Table1[[#This Row],[INV QTY]]=1,_xlfn.TEXTJOIN(",",TRUE,IF(K46=K46:K92,J46:J92,"")),""),"")</f>
        <v/>
      </c>
      <c r="D46" s="39" t="str" cm="1">
        <f t="array" ref="D46">IF(Table1[[#This Row],[PO NO]]&lt;&gt;"",IF(Table1[[#This Row],[INV QTY]]=1,_xlfn.TEXTJOIN(",",TRUE,IF(K46=K46:K92,G46:G92,"")),""),"")</f>
        <v/>
      </c>
      <c r="E46" s="40" t="str" cm="1">
        <f t="array" ref="E46">IF(Table1[[#This Row],[PO NO]]&lt;&gt;"",IF(Table1[[#This Row],[INV QTY]]=1,_xlfn.TEXTJOIN(",",TRUE,IF(K46=K46:K92,F46:F92,"")),""),"")</f>
        <v/>
      </c>
      <c r="F46" s="70" t="str">
        <f>IF(Table1[[#This Row],[PO NO]]&lt;&gt;"",LEFT(Table1[[#This Row],[PO NO]],6)&amp;"*","")</f>
        <v/>
      </c>
      <c r="G46" s="64"/>
      <c r="H46" s="55"/>
      <c r="I46" s="41"/>
      <c r="J46" s="56"/>
      <c r="K46" s="81"/>
      <c r="L46" s="43"/>
      <c r="M46" s="57"/>
      <c r="N46" s="46"/>
      <c r="O46" s="57"/>
      <c r="P46" s="46"/>
      <c r="Q46" s="47"/>
      <c r="R46" s="48"/>
      <c r="S46" s="58"/>
      <c r="T46" s="59"/>
      <c r="U46" s="58"/>
      <c r="V46" s="48"/>
      <c r="W46" s="46"/>
      <c r="X46" s="50"/>
      <c r="Y46" s="46"/>
      <c r="Z46" s="50"/>
      <c r="AA46" s="60"/>
      <c r="AB46" s="61"/>
      <c r="AC46" s="62"/>
      <c r="AD46" s="61"/>
      <c r="AE46" s="61"/>
    </row>
    <row r="47" spans="1:31" customFormat="1" x14ac:dyDescent="0.3">
      <c r="A47" s="53" t="str">
        <f>IF(Table1[[#This Row],[INVOICE NO]]&lt;&gt;"",ROWS($A$2:Table1[[#This Row],['#OREDER NO]]),"")</f>
        <v/>
      </c>
      <c r="B47" s="38" t="str">
        <f>IF(Table1[[#This Row],[INVOICE NO]]&lt;&gt;"",COUNTIF($K$2:K47,K47),"")</f>
        <v/>
      </c>
      <c r="C47" s="40" t="str" cm="1">
        <f t="array" ref="C47">IF(Table1[[#This Row],[BOOKING CONFIRMATION NO]]&lt;&gt;"",IF(Table1[[#This Row],[INV QTY]]=1,_xlfn.TEXTJOIN(",",TRUE,IF(K47=K47:K93,J47:J93,"")),""),"")</f>
        <v/>
      </c>
      <c r="D47" s="39" t="str" cm="1">
        <f t="array" ref="D47">IF(Table1[[#This Row],[PO NO]]&lt;&gt;"",IF(Table1[[#This Row],[INV QTY]]=1,_xlfn.TEXTJOIN(",",TRUE,IF(K47=K47:K93,G47:G93,"")),""),"")</f>
        <v/>
      </c>
      <c r="E47" s="40" t="str" cm="1">
        <f t="array" ref="E47">IF(Table1[[#This Row],[PO NO]]&lt;&gt;"",IF(Table1[[#This Row],[INV QTY]]=1,_xlfn.TEXTJOIN(",",TRUE,IF(K47=K47:K93,F47:F93,"")),""),"")</f>
        <v/>
      </c>
      <c r="F47" s="70" t="str">
        <f>IF(Table1[[#This Row],[PO NO]]&lt;&gt;"",LEFT(Table1[[#This Row],[PO NO]],6)&amp;"*","")</f>
        <v/>
      </c>
      <c r="G47" s="64"/>
      <c r="H47" s="55"/>
      <c r="I47" s="41"/>
      <c r="J47" s="56"/>
      <c r="K47" s="81"/>
      <c r="L47" s="43"/>
      <c r="M47" s="57"/>
      <c r="N47" s="46"/>
      <c r="O47" s="57"/>
      <c r="P47" s="46"/>
      <c r="Q47" s="47"/>
      <c r="R47" s="48"/>
      <c r="S47" s="58"/>
      <c r="T47" s="59"/>
      <c r="U47" s="58"/>
      <c r="V47" s="48"/>
      <c r="W47" s="46"/>
      <c r="X47" s="50"/>
      <c r="Y47" s="46"/>
      <c r="Z47" s="50"/>
      <c r="AA47" s="60"/>
      <c r="AB47" s="61"/>
      <c r="AC47" s="62"/>
      <c r="AD47" s="61"/>
      <c r="AE47" s="61"/>
    </row>
    <row r="48" spans="1:31" customFormat="1" x14ac:dyDescent="0.3">
      <c r="A48" s="53" t="str">
        <f>IF(Table1[[#This Row],[INVOICE NO]]&lt;&gt;"",ROWS($A$2:Table1[[#This Row],['#OREDER NO]]),"")</f>
        <v/>
      </c>
      <c r="B48" s="38" t="str">
        <f>IF(Table1[[#This Row],[INVOICE NO]]&lt;&gt;"",COUNTIF($K$2:K48,K48),"")</f>
        <v/>
      </c>
      <c r="C48" s="40" t="str" cm="1">
        <f t="array" ref="C48">IF(Table1[[#This Row],[BOOKING CONFIRMATION NO]]&lt;&gt;"",IF(Table1[[#This Row],[INV QTY]]=1,_xlfn.TEXTJOIN(",",TRUE,IF(K48=K48:K94,J48:J94,"")),""),"")</f>
        <v/>
      </c>
      <c r="D48" s="39" t="str" cm="1">
        <f t="array" ref="D48">IF(Table1[[#This Row],[PO NO]]&lt;&gt;"",IF(Table1[[#This Row],[INV QTY]]=1,_xlfn.TEXTJOIN(",",TRUE,IF(K48=K48:K94,G48:G94,"")),""),"")</f>
        <v/>
      </c>
      <c r="E48" s="40" t="str" cm="1">
        <f t="array" ref="E48">IF(Table1[[#This Row],[PO NO]]&lt;&gt;"",IF(Table1[[#This Row],[INV QTY]]=1,_xlfn.TEXTJOIN(",",TRUE,IF(K48=K48:K94,F48:F94,"")),""),"")</f>
        <v/>
      </c>
      <c r="F48" s="70" t="str">
        <f>IF(Table1[[#This Row],[PO NO]]&lt;&gt;"",LEFT(Table1[[#This Row],[PO NO]],6)&amp;"*","")</f>
        <v/>
      </c>
      <c r="G48" s="64"/>
      <c r="H48" s="55"/>
      <c r="I48" s="41"/>
      <c r="J48" s="56"/>
      <c r="K48" s="81"/>
      <c r="L48" s="43"/>
      <c r="M48" s="57"/>
      <c r="N48" s="46"/>
      <c r="O48" s="57"/>
      <c r="P48" s="46"/>
      <c r="Q48" s="47"/>
      <c r="R48" s="48"/>
      <c r="S48" s="58"/>
      <c r="T48" s="59"/>
      <c r="U48" s="58"/>
      <c r="V48" s="48"/>
      <c r="W48" s="46"/>
      <c r="X48" s="50"/>
      <c r="Y48" s="46"/>
      <c r="Z48" s="50"/>
      <c r="AA48" s="60"/>
      <c r="AB48" s="61"/>
      <c r="AC48" s="62"/>
      <c r="AD48" s="61"/>
      <c r="AE48" s="61"/>
    </row>
    <row r="49" spans="1:31" customFormat="1" x14ac:dyDescent="0.3">
      <c r="A49" s="53" t="str">
        <f>IF(Table1[[#This Row],[INVOICE NO]]&lt;&gt;"",ROWS($A$2:Table1[[#This Row],['#OREDER NO]]),"")</f>
        <v/>
      </c>
      <c r="B49" s="38" t="str">
        <f>IF(Table1[[#This Row],[INVOICE NO]]&lt;&gt;"",COUNTIF($K$2:K49,K49),"")</f>
        <v/>
      </c>
      <c r="C49" s="40" t="str" cm="1">
        <f t="array" ref="C49">IF(Table1[[#This Row],[BOOKING CONFIRMATION NO]]&lt;&gt;"",IF(Table1[[#This Row],[INV QTY]]=1,_xlfn.TEXTJOIN(",",TRUE,IF(K49=K49:K95,J49:J95,"")),""),"")</f>
        <v/>
      </c>
      <c r="D49" s="39" t="str" cm="1">
        <f t="array" ref="D49">IF(Table1[[#This Row],[PO NO]]&lt;&gt;"",IF(Table1[[#This Row],[INV QTY]]=1,_xlfn.TEXTJOIN(",",TRUE,IF(K49=K49:K95,G49:G95,"")),""),"")</f>
        <v/>
      </c>
      <c r="E49" s="40" t="str" cm="1">
        <f t="array" ref="E49">IF(Table1[[#This Row],[PO NO]]&lt;&gt;"",IF(Table1[[#This Row],[INV QTY]]=1,_xlfn.TEXTJOIN(",",TRUE,IF(K49=K49:K95,F49:F95,"")),""),"")</f>
        <v/>
      </c>
      <c r="F49" s="70" t="str">
        <f>IF(Table1[[#This Row],[PO NO]]&lt;&gt;"",LEFT(Table1[[#This Row],[PO NO]],6)&amp;"*","")</f>
        <v/>
      </c>
      <c r="G49" s="64"/>
      <c r="H49" s="55"/>
      <c r="I49" s="41"/>
      <c r="J49" s="56"/>
      <c r="K49" s="81"/>
      <c r="L49" s="43"/>
      <c r="M49" s="57"/>
      <c r="N49" s="46"/>
      <c r="O49" s="57"/>
      <c r="P49" s="46"/>
      <c r="Q49" s="47"/>
      <c r="R49" s="48"/>
      <c r="S49" s="58"/>
      <c r="T49" s="59"/>
      <c r="U49" s="58"/>
      <c r="V49" s="48"/>
      <c r="W49" s="46"/>
      <c r="X49" s="50"/>
      <c r="Y49" s="46"/>
      <c r="Z49" s="50"/>
      <c r="AA49" s="60"/>
      <c r="AB49" s="61"/>
      <c r="AC49" s="62"/>
      <c r="AD49" s="61"/>
      <c r="AE49" s="61"/>
    </row>
    <row r="50" spans="1:31" customFormat="1" x14ac:dyDescent="0.3">
      <c r="A50" s="53" t="str">
        <f>IF(Table1[[#This Row],[INVOICE NO]]&lt;&gt;"",ROWS($A$2:Table1[[#This Row],['#OREDER NO]]),"")</f>
        <v/>
      </c>
      <c r="B50" s="38" t="str">
        <f>IF(Table1[[#This Row],[INVOICE NO]]&lt;&gt;"",COUNTIF($K$2:K50,K50),"")</f>
        <v/>
      </c>
      <c r="C50" s="40" t="str" cm="1">
        <f t="array" ref="C50">IF(Table1[[#This Row],[BOOKING CONFIRMATION NO]]&lt;&gt;"",IF(Table1[[#This Row],[INV QTY]]=1,_xlfn.TEXTJOIN(",",TRUE,IF(K50=K50:K96,J50:J96,"")),""),"")</f>
        <v/>
      </c>
      <c r="D50" s="39" t="str" cm="1">
        <f t="array" ref="D50">IF(Table1[[#This Row],[PO NO]]&lt;&gt;"",IF(Table1[[#This Row],[INV QTY]]=1,_xlfn.TEXTJOIN(",",TRUE,IF(K50=K50:K96,G50:G96,"")),""),"")</f>
        <v/>
      </c>
      <c r="E50" s="40" t="str" cm="1">
        <f t="array" ref="E50">IF(Table1[[#This Row],[PO NO]]&lt;&gt;"",IF(Table1[[#This Row],[INV QTY]]=1,_xlfn.TEXTJOIN(",",TRUE,IF(K50=K50:K96,F50:F96,"")),""),"")</f>
        <v/>
      </c>
      <c r="F50" s="70" t="str">
        <f>IF(Table1[[#This Row],[PO NO]]&lt;&gt;"",LEFT(Table1[[#This Row],[PO NO]],6)&amp;"*","")</f>
        <v/>
      </c>
      <c r="G50" s="64"/>
      <c r="H50" s="55"/>
      <c r="I50" s="41"/>
      <c r="J50" s="56"/>
      <c r="K50" s="81"/>
      <c r="L50" s="43"/>
      <c r="M50" s="57"/>
      <c r="N50" s="46"/>
      <c r="O50" s="57"/>
      <c r="P50" s="46"/>
      <c r="Q50" s="47"/>
      <c r="R50" s="48"/>
      <c r="S50" s="58"/>
      <c r="T50" s="59"/>
      <c r="U50" s="58"/>
      <c r="V50" s="48"/>
      <c r="W50" s="46"/>
      <c r="X50" s="50"/>
      <c r="Y50" s="46"/>
      <c r="Z50" s="50"/>
      <c r="AA50" s="60"/>
      <c r="AB50" s="61"/>
      <c r="AC50" s="62"/>
      <c r="AD50" s="61"/>
      <c r="AE50" s="61"/>
    </row>
    <row r="51" spans="1:31" customFormat="1" x14ac:dyDescent="0.3">
      <c r="A51" s="53" t="str">
        <f>IF(Table1[[#This Row],[INVOICE NO]]&lt;&gt;"",ROWS($A$2:Table1[[#This Row],['#OREDER NO]]),"")</f>
        <v/>
      </c>
      <c r="B51" s="38" t="str">
        <f>IF(Table1[[#This Row],[INVOICE NO]]&lt;&gt;"",COUNTIF($K$2:K51,K51),"")</f>
        <v/>
      </c>
      <c r="C51" s="40" t="str" cm="1">
        <f t="array" ref="C51">IF(Table1[[#This Row],[BOOKING CONFIRMATION NO]]&lt;&gt;"",IF(Table1[[#This Row],[INV QTY]]=1,_xlfn.TEXTJOIN(",",TRUE,IF(K51=K51:K97,J51:J97,"")),""),"")</f>
        <v/>
      </c>
      <c r="D51" s="39" t="str" cm="1">
        <f t="array" ref="D51">IF(Table1[[#This Row],[PO NO]]&lt;&gt;"",IF(Table1[[#This Row],[INV QTY]]=1,_xlfn.TEXTJOIN(",",TRUE,IF(K51=K51:K97,G51:G97,"")),""),"")</f>
        <v/>
      </c>
      <c r="E51" s="40" t="str" cm="1">
        <f t="array" ref="E51">IF(Table1[[#This Row],[PO NO]]&lt;&gt;"",IF(Table1[[#This Row],[INV QTY]]=1,_xlfn.TEXTJOIN(",",TRUE,IF(K51=K51:K97,F51:F97,"")),""),"")</f>
        <v/>
      </c>
      <c r="F51" s="70" t="str">
        <f>IF(Table1[[#This Row],[PO NO]]&lt;&gt;"",LEFT(Table1[[#This Row],[PO NO]],6)&amp;"*","")</f>
        <v/>
      </c>
      <c r="G51" s="64"/>
      <c r="H51" s="55"/>
      <c r="I51" s="41"/>
      <c r="J51" s="56"/>
      <c r="K51" s="81"/>
      <c r="L51" s="43"/>
      <c r="M51" s="57"/>
      <c r="N51" s="46"/>
      <c r="O51" s="57"/>
      <c r="P51" s="46"/>
      <c r="Q51" s="47"/>
      <c r="R51" s="48"/>
      <c r="S51" s="58"/>
      <c r="T51" s="59"/>
      <c r="U51" s="58"/>
      <c r="V51" s="48"/>
      <c r="W51" s="46"/>
      <c r="X51" s="50"/>
      <c r="Y51" s="46"/>
      <c r="Z51" s="50"/>
      <c r="AA51" s="60"/>
      <c r="AB51" s="61"/>
      <c r="AC51" s="62"/>
      <c r="AD51" s="61"/>
      <c r="AE51" s="61"/>
    </row>
    <row r="52" spans="1:31" customFormat="1" x14ac:dyDescent="0.3">
      <c r="A52" s="53" t="str">
        <f>IF(Table1[[#This Row],[INVOICE NO]]&lt;&gt;"",ROWS($A$2:Table1[[#This Row],['#OREDER NO]]),"")</f>
        <v/>
      </c>
      <c r="B52" s="38" t="str">
        <f>IF(Table1[[#This Row],[INVOICE NO]]&lt;&gt;"",COUNTIF($K$2:K52,K52),"")</f>
        <v/>
      </c>
      <c r="C52" s="40" t="str" cm="1">
        <f t="array" ref="C52">IF(Table1[[#This Row],[BOOKING CONFIRMATION NO]]&lt;&gt;"",IF(Table1[[#This Row],[INV QTY]]=1,_xlfn.TEXTJOIN(",",TRUE,IF(K52=K52:K98,J52:J98,"")),""),"")</f>
        <v/>
      </c>
      <c r="D52" s="39" t="str" cm="1">
        <f t="array" ref="D52">IF(Table1[[#This Row],[PO NO]]&lt;&gt;"",IF(Table1[[#This Row],[INV QTY]]=1,_xlfn.TEXTJOIN(",",TRUE,IF(K52=K52:K98,G52:G98,"")),""),"")</f>
        <v/>
      </c>
      <c r="E52" s="40" t="str" cm="1">
        <f t="array" ref="E52">IF(Table1[[#This Row],[PO NO]]&lt;&gt;"",IF(Table1[[#This Row],[INV QTY]]=1,_xlfn.TEXTJOIN(",",TRUE,IF(K52=K52:K98,F52:F98,"")),""),"")</f>
        <v/>
      </c>
      <c r="F52" s="70" t="str">
        <f>IF(Table1[[#This Row],[PO NO]]&lt;&gt;"",LEFT(Table1[[#This Row],[PO NO]],6)&amp;"*","")</f>
        <v/>
      </c>
      <c r="G52" s="64"/>
      <c r="H52" s="55"/>
      <c r="I52" s="41"/>
      <c r="J52" s="56"/>
      <c r="K52" s="81"/>
      <c r="L52" s="43"/>
      <c r="M52" s="57"/>
      <c r="N52" s="46"/>
      <c r="O52" s="57"/>
      <c r="P52" s="46"/>
      <c r="Q52" s="47"/>
      <c r="R52" s="48"/>
      <c r="S52" s="58"/>
      <c r="T52" s="59"/>
      <c r="U52" s="58"/>
      <c r="V52" s="48"/>
      <c r="W52" s="46"/>
      <c r="X52" s="50"/>
      <c r="Y52" s="46"/>
      <c r="Z52" s="50"/>
      <c r="AA52" s="60"/>
      <c r="AB52" s="61"/>
      <c r="AC52" s="62"/>
      <c r="AD52" s="61"/>
      <c r="AE52" s="61"/>
    </row>
    <row r="53" spans="1:31" customFormat="1" x14ac:dyDescent="0.3">
      <c r="A53" s="53" t="str">
        <f>IF(Table1[[#This Row],[INVOICE NO]]&lt;&gt;"",ROWS($A$2:Table1[[#This Row],['#OREDER NO]]),"")</f>
        <v/>
      </c>
      <c r="B53" s="38" t="str">
        <f>IF(Table1[[#This Row],[INVOICE NO]]&lt;&gt;"",COUNTIF($K$2:K53,K53),"")</f>
        <v/>
      </c>
      <c r="C53" s="40" t="str" cm="1">
        <f t="array" ref="C53">IF(Table1[[#This Row],[BOOKING CONFIRMATION NO]]&lt;&gt;"",IF(Table1[[#This Row],[INV QTY]]=1,_xlfn.TEXTJOIN(",",TRUE,IF(K53=K53:K99,J53:J99,"")),""),"")</f>
        <v/>
      </c>
      <c r="D53" s="39" t="str" cm="1">
        <f t="array" ref="D53">IF(Table1[[#This Row],[PO NO]]&lt;&gt;"",IF(Table1[[#This Row],[INV QTY]]=1,_xlfn.TEXTJOIN(",",TRUE,IF(K53=K53:K99,G53:G99,"")),""),"")</f>
        <v/>
      </c>
      <c r="E53" s="40" t="str" cm="1">
        <f t="array" ref="E53">IF(Table1[[#This Row],[PO NO]]&lt;&gt;"",IF(Table1[[#This Row],[INV QTY]]=1,_xlfn.TEXTJOIN(",",TRUE,IF(K53=K53:K99,F53:F99,"")),""),"")</f>
        <v/>
      </c>
      <c r="F53" s="70" t="str">
        <f>IF(Table1[[#This Row],[PO NO]]&lt;&gt;"",LEFT(Table1[[#This Row],[PO NO]],6)&amp;"*","")</f>
        <v/>
      </c>
      <c r="G53" s="64"/>
      <c r="H53" s="55"/>
      <c r="I53" s="41"/>
      <c r="J53" s="56"/>
      <c r="K53" s="81"/>
      <c r="L53" s="43"/>
      <c r="M53" s="57"/>
      <c r="N53" s="46"/>
      <c r="O53" s="57"/>
      <c r="P53" s="46"/>
      <c r="Q53" s="47"/>
      <c r="R53" s="48"/>
      <c r="S53" s="58"/>
      <c r="T53" s="59"/>
      <c r="U53" s="58"/>
      <c r="V53" s="48"/>
      <c r="W53" s="46"/>
      <c r="X53" s="50"/>
      <c r="Y53" s="46"/>
      <c r="Z53" s="50"/>
      <c r="AA53" s="60"/>
      <c r="AB53" s="61"/>
      <c r="AC53" s="62"/>
      <c r="AD53" s="61"/>
      <c r="AE53" s="61"/>
    </row>
    <row r="54" spans="1:31" customFormat="1" x14ac:dyDescent="0.3">
      <c r="A54" s="53" t="str">
        <f>IF(Table1[[#This Row],[INVOICE NO]]&lt;&gt;"",ROWS($A$2:Table1[[#This Row],['#OREDER NO]]),"")</f>
        <v/>
      </c>
      <c r="B54" s="38" t="str">
        <f>IF(Table1[[#This Row],[INVOICE NO]]&lt;&gt;"",COUNTIF($K$2:K54,K54),"")</f>
        <v/>
      </c>
      <c r="C54" s="40" t="str" cm="1">
        <f t="array" ref="C54">IF(Table1[[#This Row],[BOOKING CONFIRMATION NO]]&lt;&gt;"",IF(Table1[[#This Row],[INV QTY]]=1,_xlfn.TEXTJOIN(",",TRUE,IF(K54=K54:K100,J54:J100,"")),""),"")</f>
        <v/>
      </c>
      <c r="D54" s="39" t="str" cm="1">
        <f t="array" ref="D54">IF(Table1[[#This Row],[PO NO]]&lt;&gt;"",IF(Table1[[#This Row],[INV QTY]]=1,_xlfn.TEXTJOIN(",",TRUE,IF(K54=K54:K100,G54:G100,"")),""),"")</f>
        <v/>
      </c>
      <c r="E54" s="40" t="str" cm="1">
        <f t="array" ref="E54">IF(Table1[[#This Row],[PO NO]]&lt;&gt;"",IF(Table1[[#This Row],[INV QTY]]=1,_xlfn.TEXTJOIN(",",TRUE,IF(K54=K54:K100,F54:F100,"")),""),"")</f>
        <v/>
      </c>
      <c r="F54" s="70" t="str">
        <f>IF(Table1[[#This Row],[PO NO]]&lt;&gt;"",LEFT(Table1[[#This Row],[PO NO]],6)&amp;"*","")</f>
        <v/>
      </c>
      <c r="G54" s="64"/>
      <c r="H54" s="55"/>
      <c r="I54" s="41"/>
      <c r="J54" s="56"/>
      <c r="K54" s="81"/>
      <c r="L54" s="43"/>
      <c r="M54" s="57"/>
      <c r="N54" s="46"/>
      <c r="O54" s="57"/>
      <c r="P54" s="46"/>
      <c r="Q54" s="47"/>
      <c r="R54" s="48"/>
      <c r="S54" s="58"/>
      <c r="T54" s="59"/>
      <c r="U54" s="58"/>
      <c r="V54" s="48"/>
      <c r="W54" s="46"/>
      <c r="X54" s="50"/>
      <c r="Y54" s="46"/>
      <c r="Z54" s="50"/>
      <c r="AA54" s="60"/>
      <c r="AB54" s="61"/>
      <c r="AC54" s="62"/>
      <c r="AD54" s="61"/>
      <c r="AE54" s="61"/>
    </row>
    <row r="55" spans="1:31" customFormat="1" x14ac:dyDescent="0.3">
      <c r="A55" s="53" t="str">
        <f>IF(Table1[[#This Row],[INVOICE NO]]&lt;&gt;"",ROWS($A$2:Table1[[#This Row],['#OREDER NO]]),"")</f>
        <v/>
      </c>
      <c r="B55" s="38" t="str">
        <f>IF(Table1[[#This Row],[INVOICE NO]]&lt;&gt;"",COUNTIF($K$2:K55,K55),"")</f>
        <v/>
      </c>
      <c r="C55" s="40" t="str" cm="1">
        <f t="array" ref="C55">IF(Table1[[#This Row],[BOOKING CONFIRMATION NO]]&lt;&gt;"",IF(Table1[[#This Row],[INV QTY]]=1,_xlfn.TEXTJOIN(",",TRUE,IF(K55=K55:K101,J55:J101,"")),""),"")</f>
        <v/>
      </c>
      <c r="D55" s="39" t="str" cm="1">
        <f t="array" ref="D55">IF(Table1[[#This Row],[PO NO]]&lt;&gt;"",IF(Table1[[#This Row],[INV QTY]]=1,_xlfn.TEXTJOIN(",",TRUE,IF(K55=K55:K101,G55:G101,"")),""),"")</f>
        <v/>
      </c>
      <c r="E55" s="40" t="str" cm="1">
        <f t="array" ref="E55">IF(Table1[[#This Row],[PO NO]]&lt;&gt;"",IF(Table1[[#This Row],[INV QTY]]=1,_xlfn.TEXTJOIN(",",TRUE,IF(K55=K55:K101,F55:F101,"")),""),"")</f>
        <v/>
      </c>
      <c r="F55" s="70" t="str">
        <f>IF(Table1[[#This Row],[PO NO]]&lt;&gt;"",LEFT(Table1[[#This Row],[PO NO]],6)&amp;"*","")</f>
        <v/>
      </c>
      <c r="G55" s="64"/>
      <c r="H55" s="55"/>
      <c r="I55" s="41"/>
      <c r="J55" s="56"/>
      <c r="K55" s="81"/>
      <c r="L55" s="43"/>
      <c r="M55" s="57"/>
      <c r="N55" s="46"/>
      <c r="O55" s="57"/>
      <c r="P55" s="46"/>
      <c r="Q55" s="47"/>
      <c r="R55" s="48"/>
      <c r="S55" s="58"/>
      <c r="T55" s="59"/>
      <c r="U55" s="58"/>
      <c r="V55" s="48"/>
      <c r="W55" s="46"/>
      <c r="X55" s="50"/>
      <c r="Y55" s="46"/>
      <c r="Z55" s="50"/>
      <c r="AA55" s="60"/>
      <c r="AB55" s="61"/>
      <c r="AC55" s="62"/>
      <c r="AD55" s="61"/>
      <c r="AE55" s="61"/>
    </row>
    <row r="56" spans="1:31" customFormat="1" x14ac:dyDescent="0.3">
      <c r="A56" s="53" t="str">
        <f>IF(Table1[[#This Row],[INVOICE NO]]&lt;&gt;"",ROWS($A$2:Table1[[#This Row],['#OREDER NO]]),"")</f>
        <v/>
      </c>
      <c r="B56" s="38" t="str">
        <f>IF(Table1[[#This Row],[INVOICE NO]]&lt;&gt;"",COUNTIF($K$2:K56,K56),"")</f>
        <v/>
      </c>
      <c r="C56" s="40" t="str" cm="1">
        <f t="array" ref="C56">IF(Table1[[#This Row],[BOOKING CONFIRMATION NO]]&lt;&gt;"",IF(Table1[[#This Row],[INV QTY]]=1,_xlfn.TEXTJOIN(",",TRUE,IF(K56=K56:K102,J56:J102,"")),""),"")</f>
        <v/>
      </c>
      <c r="D56" s="39" t="str" cm="1">
        <f t="array" ref="D56">IF(Table1[[#This Row],[PO NO]]&lt;&gt;"",IF(Table1[[#This Row],[INV QTY]]=1,_xlfn.TEXTJOIN(",",TRUE,IF(K56=K56:K102,G56:G102,"")),""),"")</f>
        <v/>
      </c>
      <c r="E56" s="40" t="str" cm="1">
        <f t="array" ref="E56">IF(Table1[[#This Row],[PO NO]]&lt;&gt;"",IF(Table1[[#This Row],[INV QTY]]=1,_xlfn.TEXTJOIN(",",TRUE,IF(K56=K56:K102,F56:F102,"")),""),"")</f>
        <v/>
      </c>
      <c r="F56" s="70" t="str">
        <f>IF(Table1[[#This Row],[PO NO]]&lt;&gt;"",LEFT(Table1[[#This Row],[PO NO]],6)&amp;"*","")</f>
        <v/>
      </c>
      <c r="G56" s="64"/>
      <c r="H56" s="55"/>
      <c r="I56" s="41"/>
      <c r="J56" s="56"/>
      <c r="K56" s="81"/>
      <c r="L56" s="43"/>
      <c r="M56" s="57"/>
      <c r="N56" s="46"/>
      <c r="O56" s="57"/>
      <c r="P56" s="46"/>
      <c r="Q56" s="47"/>
      <c r="R56" s="48"/>
      <c r="S56" s="58"/>
      <c r="T56" s="59"/>
      <c r="U56" s="58"/>
      <c r="V56" s="48"/>
      <c r="W56" s="46"/>
      <c r="X56" s="50"/>
      <c r="Y56" s="46"/>
      <c r="Z56" s="50"/>
      <c r="AA56" s="60"/>
      <c r="AB56" s="61"/>
      <c r="AC56" s="62"/>
      <c r="AD56" s="61"/>
      <c r="AE56" s="61"/>
    </row>
    <row r="57" spans="1:31" customFormat="1" x14ac:dyDescent="0.3">
      <c r="A57" s="53" t="str">
        <f>IF(Table1[[#This Row],[INVOICE NO]]&lt;&gt;"",ROWS($A$2:Table1[[#This Row],['#OREDER NO]]),"")</f>
        <v/>
      </c>
      <c r="B57" s="38" t="str">
        <f>IF(Table1[[#This Row],[INVOICE NO]]&lt;&gt;"",COUNTIF($K$2:K57,K57),"")</f>
        <v/>
      </c>
      <c r="C57" s="40" t="str" cm="1">
        <f t="array" ref="C57">IF(Table1[[#This Row],[BOOKING CONFIRMATION NO]]&lt;&gt;"",IF(Table1[[#This Row],[INV QTY]]=1,_xlfn.TEXTJOIN(",",TRUE,IF(K57=K57:K103,J57:J103,"")),""),"")</f>
        <v/>
      </c>
      <c r="D57" s="39" t="str" cm="1">
        <f t="array" ref="D57">IF(Table1[[#This Row],[PO NO]]&lt;&gt;"",IF(Table1[[#This Row],[INV QTY]]=1,_xlfn.TEXTJOIN(",",TRUE,IF(K57=K57:K103,G57:G103,"")),""),"")</f>
        <v/>
      </c>
      <c r="E57" s="40" t="str" cm="1">
        <f t="array" ref="E57">IF(Table1[[#This Row],[PO NO]]&lt;&gt;"",IF(Table1[[#This Row],[INV QTY]]=1,_xlfn.TEXTJOIN(",",TRUE,IF(K57=K57:K103,F57:F103,"")),""),"")</f>
        <v/>
      </c>
      <c r="F57" s="70" t="str">
        <f>IF(Table1[[#This Row],[PO NO]]&lt;&gt;"",LEFT(Table1[[#This Row],[PO NO]],6)&amp;"*","")</f>
        <v/>
      </c>
      <c r="G57" s="64"/>
      <c r="H57" s="55"/>
      <c r="I57" s="41"/>
      <c r="J57" s="56"/>
      <c r="K57" s="81"/>
      <c r="L57" s="43"/>
      <c r="M57" s="57"/>
      <c r="N57" s="46"/>
      <c r="O57" s="57"/>
      <c r="P57" s="46"/>
      <c r="Q57" s="47"/>
      <c r="R57" s="48"/>
      <c r="S57" s="58"/>
      <c r="T57" s="59"/>
      <c r="U57" s="58"/>
      <c r="V57" s="48"/>
      <c r="W57" s="46"/>
      <c r="X57" s="50"/>
      <c r="Y57" s="46"/>
      <c r="Z57" s="50"/>
      <c r="AA57" s="60"/>
      <c r="AB57" s="61"/>
      <c r="AC57" s="62"/>
      <c r="AD57" s="61"/>
      <c r="AE57" s="61"/>
    </row>
    <row r="58" spans="1:31" customFormat="1" x14ac:dyDescent="0.3">
      <c r="A58" s="53" t="str">
        <f>IF(Table1[[#This Row],[INVOICE NO]]&lt;&gt;"",ROWS($A$2:Table1[[#This Row],['#OREDER NO]]),"")</f>
        <v/>
      </c>
      <c r="B58" s="38" t="str">
        <f>IF(Table1[[#This Row],[INVOICE NO]]&lt;&gt;"",COUNTIF($K$2:K58,K58),"")</f>
        <v/>
      </c>
      <c r="C58" s="40" t="str" cm="1">
        <f t="array" ref="C58">IF(Table1[[#This Row],[BOOKING CONFIRMATION NO]]&lt;&gt;"",IF(Table1[[#This Row],[INV QTY]]=1,_xlfn.TEXTJOIN(",",TRUE,IF(K58=K58:K104,J58:J104,"")),""),"")</f>
        <v/>
      </c>
      <c r="D58" s="39" t="str" cm="1">
        <f t="array" ref="D58">IF(Table1[[#This Row],[PO NO]]&lt;&gt;"",IF(Table1[[#This Row],[INV QTY]]=1,_xlfn.TEXTJOIN(",",TRUE,IF(K58=K58:K104,G58:G104,"")),""),"")</f>
        <v/>
      </c>
      <c r="E58" s="40" t="str" cm="1">
        <f t="array" ref="E58">IF(Table1[[#This Row],[PO NO]]&lt;&gt;"",IF(Table1[[#This Row],[INV QTY]]=1,_xlfn.TEXTJOIN(",",TRUE,IF(K58=K58:K104,F58:F104,"")),""),"")</f>
        <v/>
      </c>
      <c r="F58" s="70" t="str">
        <f>IF(Table1[[#This Row],[PO NO]]&lt;&gt;"",LEFT(Table1[[#This Row],[PO NO]],6)&amp;"*","")</f>
        <v/>
      </c>
      <c r="G58" s="64"/>
      <c r="H58" s="55"/>
      <c r="I58" s="41"/>
      <c r="J58" s="56"/>
      <c r="K58" s="81"/>
      <c r="L58" s="43"/>
      <c r="M58" s="57"/>
      <c r="N58" s="46"/>
      <c r="O58" s="57"/>
      <c r="P58" s="46"/>
      <c r="Q58" s="47"/>
      <c r="R58" s="48"/>
      <c r="S58" s="58"/>
      <c r="T58" s="59"/>
      <c r="U58" s="58"/>
      <c r="V58" s="48"/>
      <c r="W58" s="46"/>
      <c r="X58" s="50"/>
      <c r="Y58" s="46"/>
      <c r="Z58" s="50"/>
      <c r="AA58" s="60"/>
      <c r="AB58" s="61"/>
      <c r="AC58" s="62"/>
      <c r="AD58" s="61"/>
      <c r="AE58" s="61"/>
    </row>
    <row r="59" spans="1:31" customFormat="1" x14ac:dyDescent="0.3">
      <c r="A59" s="53" t="str">
        <f>IF(Table1[[#This Row],[INVOICE NO]]&lt;&gt;"",ROWS($A$2:Table1[[#This Row],['#OREDER NO]]),"")</f>
        <v/>
      </c>
      <c r="B59" s="38" t="str">
        <f>IF(Table1[[#This Row],[INVOICE NO]]&lt;&gt;"",COUNTIF($K$2:K59,K59),"")</f>
        <v/>
      </c>
      <c r="C59" s="40" t="str" cm="1">
        <f t="array" ref="C59">IF(Table1[[#This Row],[BOOKING CONFIRMATION NO]]&lt;&gt;"",IF(Table1[[#This Row],[INV QTY]]=1,_xlfn.TEXTJOIN(",",TRUE,IF(K59=K59:K105,J59:J105,"")),""),"")</f>
        <v/>
      </c>
      <c r="D59" s="39" t="str" cm="1">
        <f t="array" ref="D59">IF(Table1[[#This Row],[PO NO]]&lt;&gt;"",IF(Table1[[#This Row],[INV QTY]]=1,_xlfn.TEXTJOIN(",",TRUE,IF(K59=K59:K105,G59:G105,"")),""),"")</f>
        <v/>
      </c>
      <c r="E59" s="40" t="str" cm="1">
        <f t="array" ref="E59">IF(Table1[[#This Row],[PO NO]]&lt;&gt;"",IF(Table1[[#This Row],[INV QTY]]=1,_xlfn.TEXTJOIN(",",TRUE,IF(K59=K59:K105,F59:F105,"")),""),"")</f>
        <v/>
      </c>
      <c r="F59" s="70" t="str">
        <f>IF(Table1[[#This Row],[PO NO]]&lt;&gt;"",LEFT(Table1[[#This Row],[PO NO]],6)&amp;"*","")</f>
        <v/>
      </c>
      <c r="G59" s="64"/>
      <c r="H59" s="55"/>
      <c r="I59" s="41"/>
      <c r="J59" s="56"/>
      <c r="K59" s="81"/>
      <c r="L59" s="43"/>
      <c r="M59" s="57"/>
      <c r="N59" s="46"/>
      <c r="O59" s="57"/>
      <c r="P59" s="46"/>
      <c r="Q59" s="47"/>
      <c r="R59" s="48"/>
      <c r="S59" s="58"/>
      <c r="T59" s="59"/>
      <c r="U59" s="58"/>
      <c r="V59" s="48"/>
      <c r="W59" s="46"/>
      <c r="X59" s="50"/>
      <c r="Y59" s="46"/>
      <c r="Z59" s="50"/>
      <c r="AA59" s="60"/>
      <c r="AB59" s="61"/>
      <c r="AC59" s="62"/>
      <c r="AD59" s="61"/>
      <c r="AE59" s="61"/>
    </row>
    <row r="60" spans="1:31" customFormat="1" x14ac:dyDescent="0.3">
      <c r="A60" s="53" t="str">
        <f>IF(Table1[[#This Row],[INVOICE NO]]&lt;&gt;"",ROWS($A$2:Table1[[#This Row],['#OREDER NO]]),"")</f>
        <v/>
      </c>
      <c r="B60" s="38" t="str">
        <f>IF(Table1[[#This Row],[INVOICE NO]]&lt;&gt;"",COUNTIF($K$2:K60,K60),"")</f>
        <v/>
      </c>
      <c r="C60" s="40" t="str" cm="1">
        <f t="array" ref="C60">IF(Table1[[#This Row],[BOOKING CONFIRMATION NO]]&lt;&gt;"",IF(Table1[[#This Row],[INV QTY]]=1,_xlfn.TEXTJOIN(",",TRUE,IF(K60=K60:K106,J60:J106,"")),""),"")</f>
        <v/>
      </c>
      <c r="D60" s="39" t="str" cm="1">
        <f t="array" ref="D60">IF(Table1[[#This Row],[PO NO]]&lt;&gt;"",IF(Table1[[#This Row],[INV QTY]]=1,_xlfn.TEXTJOIN(",",TRUE,IF(K60=K60:K106,G60:G106,"")),""),"")</f>
        <v/>
      </c>
      <c r="E60" s="40" t="str" cm="1">
        <f t="array" ref="E60">IF(Table1[[#This Row],[PO NO]]&lt;&gt;"",IF(Table1[[#This Row],[INV QTY]]=1,_xlfn.TEXTJOIN(",",TRUE,IF(K60=K60:K106,F60:F106,"")),""),"")</f>
        <v/>
      </c>
      <c r="F60" s="70" t="str">
        <f>IF(Table1[[#This Row],[PO NO]]&lt;&gt;"",LEFT(Table1[[#This Row],[PO NO]],6)&amp;"*","")</f>
        <v/>
      </c>
      <c r="G60" s="64"/>
      <c r="H60" s="55"/>
      <c r="I60" s="41"/>
      <c r="J60" s="56"/>
      <c r="K60" s="81"/>
      <c r="L60" s="43"/>
      <c r="M60" s="57"/>
      <c r="N60" s="46"/>
      <c r="O60" s="57"/>
      <c r="P60" s="46"/>
      <c r="Q60" s="47"/>
      <c r="R60" s="48"/>
      <c r="S60" s="58"/>
      <c r="T60" s="59"/>
      <c r="U60" s="58"/>
      <c r="V60" s="48"/>
      <c r="W60" s="46"/>
      <c r="X60" s="50"/>
      <c r="Y60" s="46"/>
      <c r="Z60" s="50"/>
      <c r="AA60" s="60"/>
      <c r="AB60" s="61"/>
      <c r="AC60" s="62"/>
      <c r="AD60" s="61"/>
      <c r="AE60" s="61"/>
    </row>
    <row r="61" spans="1:31" customFormat="1" x14ac:dyDescent="0.3">
      <c r="A61" s="53" t="str">
        <f>IF(Table1[[#This Row],[INVOICE NO]]&lt;&gt;"",ROWS($A$2:Table1[[#This Row],['#OREDER NO]]),"")</f>
        <v/>
      </c>
      <c r="B61" s="38" t="str">
        <f>IF(Table1[[#This Row],[INVOICE NO]]&lt;&gt;"",COUNTIF($K$2:K61,K61),"")</f>
        <v/>
      </c>
      <c r="C61" s="40" t="str" cm="1">
        <f t="array" ref="C61">IF(Table1[[#This Row],[BOOKING CONFIRMATION NO]]&lt;&gt;"",IF(Table1[[#This Row],[INV QTY]]=1,_xlfn.TEXTJOIN(",",TRUE,IF(K61=K61:K107,J61:J107,"")),""),"")</f>
        <v/>
      </c>
      <c r="D61" s="39" t="str" cm="1">
        <f t="array" ref="D61">IF(Table1[[#This Row],[PO NO]]&lt;&gt;"",IF(Table1[[#This Row],[INV QTY]]=1,_xlfn.TEXTJOIN(",",TRUE,IF(K61=K61:K107,G61:G107,"")),""),"")</f>
        <v/>
      </c>
      <c r="E61" s="40" t="str" cm="1">
        <f t="array" ref="E61">IF(Table1[[#This Row],[PO NO]]&lt;&gt;"",IF(Table1[[#This Row],[INV QTY]]=1,_xlfn.TEXTJOIN(",",TRUE,IF(K61=K61:K107,F61:F107,"")),""),"")</f>
        <v/>
      </c>
      <c r="F61" s="70" t="str">
        <f>IF(Table1[[#This Row],[PO NO]]&lt;&gt;"",LEFT(Table1[[#This Row],[PO NO]],6)&amp;"*","")</f>
        <v/>
      </c>
      <c r="G61" s="64"/>
      <c r="H61" s="55"/>
      <c r="I61" s="41"/>
      <c r="J61" s="56"/>
      <c r="K61" s="81"/>
      <c r="L61" s="43"/>
      <c r="M61" s="57"/>
      <c r="N61" s="46"/>
      <c r="O61" s="57"/>
      <c r="P61" s="46"/>
      <c r="Q61" s="47"/>
      <c r="R61" s="48"/>
      <c r="S61" s="58"/>
      <c r="T61" s="59"/>
      <c r="U61" s="58"/>
      <c r="V61" s="48"/>
      <c r="W61" s="46"/>
      <c r="X61" s="50"/>
      <c r="Y61" s="46"/>
      <c r="Z61" s="50"/>
      <c r="AA61" s="60"/>
      <c r="AB61" s="61"/>
      <c r="AC61" s="62"/>
      <c r="AD61" s="61"/>
      <c r="AE61" s="61"/>
    </row>
    <row r="62" spans="1:31" customFormat="1" x14ac:dyDescent="0.3">
      <c r="A62" s="53" t="str">
        <f>IF(Table1[[#This Row],[INVOICE NO]]&lt;&gt;"",ROWS($A$2:Table1[[#This Row],['#OREDER NO]]),"")</f>
        <v/>
      </c>
      <c r="B62" s="38" t="str">
        <f>IF(Table1[[#This Row],[INVOICE NO]]&lt;&gt;"",COUNTIF($K$2:K62,K62),"")</f>
        <v/>
      </c>
      <c r="C62" s="40" t="str" cm="1">
        <f t="array" ref="C62">IF(Table1[[#This Row],[BOOKING CONFIRMATION NO]]&lt;&gt;"",IF(Table1[[#This Row],[INV QTY]]=1,_xlfn.TEXTJOIN(",",TRUE,IF(K62=K62:K108,J62:J108,"")),""),"")</f>
        <v/>
      </c>
      <c r="D62" s="39" t="str" cm="1">
        <f t="array" ref="D62">IF(Table1[[#This Row],[PO NO]]&lt;&gt;"",IF(Table1[[#This Row],[INV QTY]]=1,_xlfn.TEXTJOIN(",",TRUE,IF(K62=K62:K108,G62:G108,"")),""),"")</f>
        <v/>
      </c>
      <c r="E62" s="40" t="str" cm="1">
        <f t="array" ref="E62">IF(Table1[[#This Row],[PO NO]]&lt;&gt;"",IF(Table1[[#This Row],[INV QTY]]=1,_xlfn.TEXTJOIN(",",TRUE,IF(K62=K62:K108,F62:F108,"")),""),"")</f>
        <v/>
      </c>
      <c r="F62" s="70" t="str">
        <f>IF(Table1[[#This Row],[PO NO]]&lt;&gt;"",LEFT(Table1[[#This Row],[PO NO]],6)&amp;"*","")</f>
        <v/>
      </c>
      <c r="G62" s="64"/>
      <c r="H62" s="55"/>
      <c r="I62" s="41"/>
      <c r="J62" s="56"/>
      <c r="K62" s="81"/>
      <c r="L62" s="43"/>
      <c r="M62" s="57"/>
      <c r="N62" s="46"/>
      <c r="O62" s="57"/>
      <c r="P62" s="46"/>
      <c r="Q62" s="47"/>
      <c r="R62" s="48"/>
      <c r="S62" s="58"/>
      <c r="T62" s="59"/>
      <c r="U62" s="58"/>
      <c r="V62" s="48"/>
      <c r="W62" s="46"/>
      <c r="X62" s="50"/>
      <c r="Y62" s="46"/>
      <c r="Z62" s="50"/>
      <c r="AA62" s="60"/>
      <c r="AB62" s="61"/>
      <c r="AC62" s="62"/>
      <c r="AD62" s="61"/>
      <c r="AE62" s="61"/>
    </row>
    <row r="63" spans="1:31" customFormat="1" x14ac:dyDescent="0.3">
      <c r="A63" s="53" t="str">
        <f>IF(Table1[[#This Row],[INVOICE NO]]&lt;&gt;"",ROWS($A$2:Table1[[#This Row],['#OREDER NO]]),"")</f>
        <v/>
      </c>
      <c r="B63" s="38" t="str">
        <f>IF(Table1[[#This Row],[INVOICE NO]]&lt;&gt;"",COUNTIF($K$2:K63,K63),"")</f>
        <v/>
      </c>
      <c r="C63" s="40" t="str" cm="1">
        <f t="array" ref="C63">IF(Table1[[#This Row],[BOOKING CONFIRMATION NO]]&lt;&gt;"",IF(Table1[[#This Row],[INV QTY]]=1,_xlfn.TEXTJOIN(",",TRUE,IF(K63=K63:K109,J63:J109,"")),""),"")</f>
        <v/>
      </c>
      <c r="D63" s="39" t="str" cm="1">
        <f t="array" ref="D63">IF(Table1[[#This Row],[PO NO]]&lt;&gt;"",IF(Table1[[#This Row],[INV QTY]]=1,_xlfn.TEXTJOIN(",",TRUE,IF(K63=K63:K109,G63:G109,"")),""),"")</f>
        <v/>
      </c>
      <c r="E63" s="40" t="str" cm="1">
        <f t="array" ref="E63">IF(Table1[[#This Row],[PO NO]]&lt;&gt;"",IF(Table1[[#This Row],[INV QTY]]=1,_xlfn.TEXTJOIN(",",TRUE,IF(K63=K63:K109,F63:F109,"")),""),"")</f>
        <v/>
      </c>
      <c r="F63" s="70" t="str">
        <f>IF(Table1[[#This Row],[PO NO]]&lt;&gt;"",LEFT(Table1[[#This Row],[PO NO]],6)&amp;"*","")</f>
        <v/>
      </c>
      <c r="G63" s="64"/>
      <c r="H63" s="55"/>
      <c r="I63" s="41"/>
      <c r="J63" s="56"/>
      <c r="K63" s="81"/>
      <c r="L63" s="43"/>
      <c r="M63" s="57"/>
      <c r="N63" s="46"/>
      <c r="O63" s="57"/>
      <c r="P63" s="46"/>
      <c r="Q63" s="47"/>
      <c r="R63" s="48"/>
      <c r="S63" s="58"/>
      <c r="T63" s="59"/>
      <c r="U63" s="58"/>
      <c r="V63" s="48"/>
      <c r="W63" s="46"/>
      <c r="X63" s="50"/>
      <c r="Y63" s="46"/>
      <c r="Z63" s="50"/>
      <c r="AA63" s="60"/>
      <c r="AB63" s="61"/>
      <c r="AC63" s="62"/>
      <c r="AD63" s="61"/>
      <c r="AE63" s="61"/>
    </row>
    <row r="64" spans="1:31" customFormat="1" x14ac:dyDescent="0.3">
      <c r="A64" s="53" t="str">
        <f>IF(Table1[[#This Row],[INVOICE NO]]&lt;&gt;"",ROWS($A$2:Table1[[#This Row],['#OREDER NO]]),"")</f>
        <v/>
      </c>
      <c r="B64" s="38" t="str">
        <f>IF(Table1[[#This Row],[INVOICE NO]]&lt;&gt;"",COUNTIF($K$2:K64,K64),"")</f>
        <v/>
      </c>
      <c r="C64" s="40" t="str" cm="1">
        <f t="array" ref="C64">IF(Table1[[#This Row],[BOOKING CONFIRMATION NO]]&lt;&gt;"",IF(Table1[[#This Row],[INV QTY]]=1,_xlfn.TEXTJOIN(",",TRUE,IF(K64=K64:K110,J64:J110,"")),""),"")</f>
        <v/>
      </c>
      <c r="D64" s="39" t="str" cm="1">
        <f t="array" ref="D64">IF(Table1[[#This Row],[PO NO]]&lt;&gt;"",IF(Table1[[#This Row],[INV QTY]]=1,_xlfn.TEXTJOIN(",",TRUE,IF(K64=K64:K110,G64:G110,"")),""),"")</f>
        <v/>
      </c>
      <c r="E64" s="40" t="str" cm="1">
        <f t="array" ref="E64">IF(Table1[[#This Row],[PO NO]]&lt;&gt;"",IF(Table1[[#This Row],[INV QTY]]=1,_xlfn.TEXTJOIN(",",TRUE,IF(K64=K64:K110,F64:F110,"")),""),"")</f>
        <v/>
      </c>
      <c r="F64" s="70" t="str">
        <f>IF(Table1[[#This Row],[PO NO]]&lt;&gt;"",LEFT(Table1[[#This Row],[PO NO]],6)&amp;"*","")</f>
        <v/>
      </c>
      <c r="G64" s="64"/>
      <c r="H64" s="55"/>
      <c r="I64" s="41"/>
      <c r="J64" s="56"/>
      <c r="K64" s="81"/>
      <c r="L64" s="43"/>
      <c r="M64" s="57"/>
      <c r="N64" s="46"/>
      <c r="O64" s="57"/>
      <c r="P64" s="46"/>
      <c r="Q64" s="47"/>
      <c r="R64" s="48"/>
      <c r="S64" s="58"/>
      <c r="T64" s="59"/>
      <c r="U64" s="58"/>
      <c r="V64" s="48"/>
      <c r="W64" s="46"/>
      <c r="X64" s="50"/>
      <c r="Y64" s="46"/>
      <c r="Z64" s="50"/>
      <c r="AA64" s="60"/>
      <c r="AB64" s="61"/>
      <c r="AC64" s="62"/>
      <c r="AD64" s="61"/>
      <c r="AE64" s="61"/>
    </row>
    <row r="65" spans="1:31" customFormat="1" x14ac:dyDescent="0.3">
      <c r="A65" s="53" t="str">
        <f>IF(Table1[[#This Row],[INVOICE NO]]&lt;&gt;"",ROWS($A$2:Table1[[#This Row],['#OREDER NO]]),"")</f>
        <v/>
      </c>
      <c r="B65" s="38" t="str">
        <f>IF(Table1[[#This Row],[INVOICE NO]]&lt;&gt;"",COUNTIF($K$2:K65,K65),"")</f>
        <v/>
      </c>
      <c r="C65" s="40" t="str" cm="1">
        <f t="array" ref="C65">IF(Table1[[#This Row],[BOOKING CONFIRMATION NO]]&lt;&gt;"",IF(Table1[[#This Row],[INV QTY]]=1,_xlfn.TEXTJOIN(",",TRUE,IF(K65=K65:K111,J65:J111,"")),""),"")</f>
        <v/>
      </c>
      <c r="D65" s="39" t="str" cm="1">
        <f t="array" ref="D65">IF(Table1[[#This Row],[PO NO]]&lt;&gt;"",IF(Table1[[#This Row],[INV QTY]]=1,_xlfn.TEXTJOIN(",",TRUE,IF(K65=K65:K111,G65:G111,"")),""),"")</f>
        <v/>
      </c>
      <c r="E65" s="40" t="str" cm="1">
        <f t="array" ref="E65">IF(Table1[[#This Row],[PO NO]]&lt;&gt;"",IF(Table1[[#This Row],[INV QTY]]=1,_xlfn.TEXTJOIN(",",TRUE,IF(K65=K65:K111,F65:F111,"")),""),"")</f>
        <v/>
      </c>
      <c r="F65" s="70" t="str">
        <f>IF(Table1[[#This Row],[PO NO]]&lt;&gt;"",LEFT(Table1[[#This Row],[PO NO]],6)&amp;"*","")</f>
        <v/>
      </c>
      <c r="G65" s="64"/>
      <c r="H65" s="55"/>
      <c r="I65" s="41"/>
      <c r="J65" s="56"/>
      <c r="K65" s="81"/>
      <c r="L65" s="43"/>
      <c r="M65" s="57"/>
      <c r="N65" s="46"/>
      <c r="O65" s="57"/>
      <c r="P65" s="46"/>
      <c r="Q65" s="47"/>
      <c r="R65" s="48"/>
      <c r="S65" s="58"/>
      <c r="T65" s="59"/>
      <c r="U65" s="58"/>
      <c r="V65" s="48"/>
      <c r="W65" s="46"/>
      <c r="X65" s="50"/>
      <c r="Y65" s="46"/>
      <c r="Z65" s="50"/>
      <c r="AA65" s="60"/>
      <c r="AB65" s="61"/>
      <c r="AC65" s="62"/>
      <c r="AD65" s="61"/>
      <c r="AE65" s="61"/>
    </row>
    <row r="66" spans="1:31" customFormat="1" x14ac:dyDescent="0.3">
      <c r="A66" s="53" t="str">
        <f>IF(Table1[[#This Row],[INVOICE NO]]&lt;&gt;"",ROWS($A$2:Table1[[#This Row],['#OREDER NO]]),"")</f>
        <v/>
      </c>
      <c r="B66" s="38" t="str">
        <f>IF(Table1[[#This Row],[INVOICE NO]]&lt;&gt;"",COUNTIF($K$2:K66,K66),"")</f>
        <v/>
      </c>
      <c r="C66" s="40" t="str" cm="1">
        <f t="array" ref="C66">IF(Table1[[#This Row],[BOOKING CONFIRMATION NO]]&lt;&gt;"",IF(Table1[[#This Row],[INV QTY]]=1,_xlfn.TEXTJOIN(",",TRUE,IF(K66=K66:K112,J66:J112,"")),""),"")</f>
        <v/>
      </c>
      <c r="D66" s="39" t="str" cm="1">
        <f t="array" ref="D66">IF(Table1[[#This Row],[PO NO]]&lt;&gt;"",IF(Table1[[#This Row],[INV QTY]]=1,_xlfn.TEXTJOIN(",",TRUE,IF(K66=K66:K112,G66:G112,"")),""),"")</f>
        <v/>
      </c>
      <c r="E66" s="40" t="str" cm="1">
        <f t="array" ref="E66">IF(Table1[[#This Row],[PO NO]]&lt;&gt;"",IF(Table1[[#This Row],[INV QTY]]=1,_xlfn.TEXTJOIN(",",TRUE,IF(K66=K66:K112,F66:F112,"")),""),"")</f>
        <v/>
      </c>
      <c r="F66" s="70" t="str">
        <f>IF(Table1[[#This Row],[PO NO]]&lt;&gt;"",LEFT(Table1[[#This Row],[PO NO]],6)&amp;"*","")</f>
        <v/>
      </c>
      <c r="G66" s="64"/>
      <c r="H66" s="55"/>
      <c r="I66" s="41"/>
      <c r="J66" s="56"/>
      <c r="K66" s="81"/>
      <c r="L66" s="43"/>
      <c r="M66" s="57"/>
      <c r="N66" s="46"/>
      <c r="O66" s="57"/>
      <c r="P66" s="46"/>
      <c r="Q66" s="47"/>
      <c r="R66" s="48"/>
      <c r="S66" s="58"/>
      <c r="T66" s="59"/>
      <c r="U66" s="58"/>
      <c r="V66" s="48"/>
      <c r="W66" s="46"/>
      <c r="X66" s="50"/>
      <c r="Y66" s="46"/>
      <c r="Z66" s="50"/>
      <c r="AA66" s="60"/>
      <c r="AB66" s="61"/>
      <c r="AC66" s="62"/>
      <c r="AD66" s="61"/>
      <c r="AE66" s="61"/>
    </row>
    <row r="67" spans="1:31" customFormat="1" x14ac:dyDescent="0.3">
      <c r="A67" s="53" t="str">
        <f>IF(Table1[[#This Row],[INVOICE NO]]&lt;&gt;"",ROWS($A$2:Table1[[#This Row],['#OREDER NO]]),"")</f>
        <v/>
      </c>
      <c r="B67" s="38" t="str">
        <f>IF(Table1[[#This Row],[INVOICE NO]]&lt;&gt;"",COUNTIF($K$2:K67,K67),"")</f>
        <v/>
      </c>
      <c r="C67" s="40" t="str" cm="1">
        <f t="array" ref="C67">IF(Table1[[#This Row],[BOOKING CONFIRMATION NO]]&lt;&gt;"",IF(Table1[[#This Row],[INV QTY]]=1,_xlfn.TEXTJOIN(",",TRUE,IF(K67=K67:K113,J67:J113,"")),""),"")</f>
        <v/>
      </c>
      <c r="D67" s="39" t="str" cm="1">
        <f t="array" ref="D67">IF(Table1[[#This Row],[PO NO]]&lt;&gt;"",IF(Table1[[#This Row],[INV QTY]]=1,_xlfn.TEXTJOIN(",",TRUE,IF(K67=K67:K113,G67:G113,"")),""),"")</f>
        <v/>
      </c>
      <c r="E67" s="40" t="str" cm="1">
        <f t="array" ref="E67">IF(Table1[[#This Row],[PO NO]]&lt;&gt;"",IF(Table1[[#This Row],[INV QTY]]=1,_xlfn.TEXTJOIN(",",TRUE,IF(K67=K67:K113,F67:F113,"")),""),"")</f>
        <v/>
      </c>
      <c r="F67" s="70" t="str">
        <f>IF(Table1[[#This Row],[PO NO]]&lt;&gt;"",LEFT(Table1[[#This Row],[PO NO]],6)&amp;"*","")</f>
        <v/>
      </c>
      <c r="G67" s="64"/>
      <c r="H67" s="55"/>
      <c r="I67" s="41"/>
      <c r="J67" s="56"/>
      <c r="K67" s="81"/>
      <c r="L67" s="43"/>
      <c r="M67" s="57"/>
      <c r="N67" s="46"/>
      <c r="O67" s="57"/>
      <c r="P67" s="46"/>
      <c r="Q67" s="47"/>
      <c r="R67" s="48"/>
      <c r="S67" s="58"/>
      <c r="T67" s="59"/>
      <c r="U67" s="58"/>
      <c r="V67" s="48"/>
      <c r="W67" s="46"/>
      <c r="X67" s="50"/>
      <c r="Y67" s="46"/>
      <c r="Z67" s="50"/>
      <c r="AA67" s="60"/>
      <c r="AB67" s="61"/>
      <c r="AC67" s="62"/>
      <c r="AD67" s="61"/>
      <c r="AE67" s="61"/>
    </row>
    <row r="68" spans="1:31" customFormat="1" x14ac:dyDescent="0.3">
      <c r="A68" s="53" t="str">
        <f>IF(Table1[[#This Row],[INVOICE NO]]&lt;&gt;"",ROWS($A$2:Table1[[#This Row],['#OREDER NO]]),"")</f>
        <v/>
      </c>
      <c r="B68" s="38" t="str">
        <f>IF(Table1[[#This Row],[INVOICE NO]]&lt;&gt;"",COUNTIF($K$2:K68,K68),"")</f>
        <v/>
      </c>
      <c r="C68" s="40" t="str" cm="1">
        <f t="array" ref="C68">IF(Table1[[#This Row],[BOOKING CONFIRMATION NO]]&lt;&gt;"",IF(Table1[[#This Row],[INV QTY]]=1,_xlfn.TEXTJOIN(",",TRUE,IF(K68=K68:K114,J68:J114,"")),""),"")</f>
        <v/>
      </c>
      <c r="D68" s="39" t="str" cm="1">
        <f t="array" ref="D68">IF(Table1[[#This Row],[PO NO]]&lt;&gt;"",IF(Table1[[#This Row],[INV QTY]]=1,_xlfn.TEXTJOIN(",",TRUE,IF(K68=K68:K114,G68:G114,"")),""),"")</f>
        <v/>
      </c>
      <c r="E68" s="40" t="str" cm="1">
        <f t="array" ref="E68">IF(Table1[[#This Row],[PO NO]]&lt;&gt;"",IF(Table1[[#This Row],[INV QTY]]=1,_xlfn.TEXTJOIN(",",TRUE,IF(K68=K68:K114,F68:F114,"")),""),"")</f>
        <v/>
      </c>
      <c r="F68" s="70" t="str">
        <f>IF(Table1[[#This Row],[PO NO]]&lt;&gt;"",LEFT(Table1[[#This Row],[PO NO]],6)&amp;"*","")</f>
        <v/>
      </c>
      <c r="G68" s="64"/>
      <c r="H68" s="55"/>
      <c r="I68" s="41"/>
      <c r="J68" s="56"/>
      <c r="K68" s="81"/>
      <c r="L68" s="43"/>
      <c r="M68" s="57"/>
      <c r="N68" s="46"/>
      <c r="O68" s="57"/>
      <c r="P68" s="46"/>
      <c r="Q68" s="47"/>
      <c r="R68" s="48"/>
      <c r="S68" s="58"/>
      <c r="T68" s="59"/>
      <c r="U68" s="58"/>
      <c r="V68" s="48"/>
      <c r="W68" s="46"/>
      <c r="X68" s="50"/>
      <c r="Y68" s="46"/>
      <c r="Z68" s="50"/>
      <c r="AA68" s="60"/>
      <c r="AB68" s="61"/>
      <c r="AC68" s="62"/>
      <c r="AD68" s="61"/>
      <c r="AE68" s="61"/>
    </row>
    <row r="69" spans="1:31" customFormat="1" x14ac:dyDescent="0.3">
      <c r="A69" s="53" t="str">
        <f>IF(Table1[[#This Row],[INVOICE NO]]&lt;&gt;"",ROWS($A$2:Table1[[#This Row],['#OREDER NO]]),"")</f>
        <v/>
      </c>
      <c r="B69" s="38" t="str">
        <f>IF(Table1[[#This Row],[INVOICE NO]]&lt;&gt;"",COUNTIF($K$2:K69,K69),"")</f>
        <v/>
      </c>
      <c r="C69" s="40" t="str" cm="1">
        <f t="array" ref="C69">IF(Table1[[#This Row],[BOOKING CONFIRMATION NO]]&lt;&gt;"",IF(Table1[[#This Row],[INV QTY]]=1,_xlfn.TEXTJOIN(",",TRUE,IF(K69=K69:K115,J69:J115,"")),""),"")</f>
        <v/>
      </c>
      <c r="D69" s="39" t="str" cm="1">
        <f t="array" ref="D69">IF(Table1[[#This Row],[PO NO]]&lt;&gt;"",IF(Table1[[#This Row],[INV QTY]]=1,_xlfn.TEXTJOIN(",",TRUE,IF(K69=K69:K115,G69:G115,"")),""),"")</f>
        <v/>
      </c>
      <c r="E69" s="40" t="str" cm="1">
        <f t="array" ref="E69">IF(Table1[[#This Row],[PO NO]]&lt;&gt;"",IF(Table1[[#This Row],[INV QTY]]=1,_xlfn.TEXTJOIN(",",TRUE,IF(K69=K69:K115,F69:F115,"")),""),"")</f>
        <v/>
      </c>
      <c r="F69" s="70" t="str">
        <f>IF(Table1[[#This Row],[PO NO]]&lt;&gt;"",LEFT(Table1[[#This Row],[PO NO]],6)&amp;"*","")</f>
        <v/>
      </c>
      <c r="G69" s="64"/>
      <c r="H69" s="55"/>
      <c r="I69" s="41"/>
      <c r="J69" s="56"/>
      <c r="K69" s="81"/>
      <c r="L69" s="43"/>
      <c r="M69" s="57"/>
      <c r="N69" s="46"/>
      <c r="O69" s="57"/>
      <c r="P69" s="46"/>
      <c r="Q69" s="47"/>
      <c r="R69" s="48"/>
      <c r="S69" s="58"/>
      <c r="T69" s="59"/>
      <c r="U69" s="58"/>
      <c r="V69" s="48"/>
      <c r="W69" s="46"/>
      <c r="X69" s="50"/>
      <c r="Y69" s="46"/>
      <c r="Z69" s="50"/>
      <c r="AA69" s="60"/>
      <c r="AB69" s="61"/>
      <c r="AC69" s="62"/>
      <c r="AD69" s="61"/>
      <c r="AE69" s="61"/>
    </row>
    <row r="70" spans="1:31" customFormat="1" x14ac:dyDescent="0.3">
      <c r="A70" s="53" t="str">
        <f>IF(Table1[[#This Row],[INVOICE NO]]&lt;&gt;"",ROWS($A$2:Table1[[#This Row],['#OREDER NO]]),"")</f>
        <v/>
      </c>
      <c r="B70" s="38" t="str">
        <f>IF(Table1[[#This Row],[INVOICE NO]]&lt;&gt;"",COUNTIF($K$2:K70,K70),"")</f>
        <v/>
      </c>
      <c r="C70" s="40" t="str" cm="1">
        <f t="array" ref="C70">IF(Table1[[#This Row],[BOOKING CONFIRMATION NO]]&lt;&gt;"",IF(Table1[[#This Row],[INV QTY]]=1,_xlfn.TEXTJOIN(",",TRUE,IF(K70=K70:K116,J70:J116,"")),""),"")</f>
        <v/>
      </c>
      <c r="D70" s="39" t="str" cm="1">
        <f t="array" ref="D70">IF(Table1[[#This Row],[PO NO]]&lt;&gt;"",IF(Table1[[#This Row],[INV QTY]]=1,_xlfn.TEXTJOIN(",",TRUE,IF(K70=K70:K116,G70:G116,"")),""),"")</f>
        <v/>
      </c>
      <c r="E70" s="40" t="str" cm="1">
        <f t="array" ref="E70">IF(Table1[[#This Row],[PO NO]]&lt;&gt;"",IF(Table1[[#This Row],[INV QTY]]=1,_xlfn.TEXTJOIN(",",TRUE,IF(K70=K70:K116,F70:F116,"")),""),"")</f>
        <v/>
      </c>
      <c r="F70" s="70" t="str">
        <f>IF(Table1[[#This Row],[PO NO]]&lt;&gt;"",LEFT(Table1[[#This Row],[PO NO]],6)&amp;"*","")</f>
        <v/>
      </c>
      <c r="G70" s="64"/>
      <c r="H70" s="55"/>
      <c r="I70" s="41"/>
      <c r="J70" s="56"/>
      <c r="K70" s="81"/>
      <c r="L70" s="43"/>
      <c r="M70" s="57"/>
      <c r="N70" s="46"/>
      <c r="O70" s="57"/>
      <c r="P70" s="46"/>
      <c r="Q70" s="47"/>
      <c r="R70" s="48"/>
      <c r="S70" s="58"/>
      <c r="T70" s="59"/>
      <c r="U70" s="58"/>
      <c r="V70" s="48"/>
      <c r="W70" s="46"/>
      <c r="X70" s="50"/>
      <c r="Y70" s="46"/>
      <c r="Z70" s="50"/>
      <c r="AA70" s="60"/>
      <c r="AB70" s="61"/>
      <c r="AC70" s="62"/>
      <c r="AD70" s="61"/>
      <c r="AE70" s="61"/>
    </row>
    <row r="71" spans="1:31" customFormat="1" x14ac:dyDescent="0.3">
      <c r="A71" s="53" t="str">
        <f>IF(Table1[[#This Row],[INVOICE NO]]&lt;&gt;"",ROWS($A$2:Table1[[#This Row],['#OREDER NO]]),"")</f>
        <v/>
      </c>
      <c r="B71" s="38" t="str">
        <f>IF(Table1[[#This Row],[INVOICE NO]]&lt;&gt;"",COUNTIF($K$2:K71,K71),"")</f>
        <v/>
      </c>
      <c r="C71" s="40" t="str" cm="1">
        <f t="array" ref="C71">IF(Table1[[#This Row],[BOOKING CONFIRMATION NO]]&lt;&gt;"",IF(Table1[[#This Row],[INV QTY]]=1,_xlfn.TEXTJOIN(",",TRUE,IF(K71=K71:K117,J71:J117,"")),""),"")</f>
        <v/>
      </c>
      <c r="D71" s="39" t="str" cm="1">
        <f t="array" ref="D71">IF(Table1[[#This Row],[PO NO]]&lt;&gt;"",IF(Table1[[#This Row],[INV QTY]]=1,_xlfn.TEXTJOIN(",",TRUE,IF(K71=K71:K117,G71:G117,"")),""),"")</f>
        <v/>
      </c>
      <c r="E71" s="40" t="str" cm="1">
        <f t="array" ref="E71">IF(Table1[[#This Row],[PO NO]]&lt;&gt;"",IF(Table1[[#This Row],[INV QTY]]=1,_xlfn.TEXTJOIN(",",TRUE,IF(K71=K71:K117,F71:F117,"")),""),"")</f>
        <v/>
      </c>
      <c r="F71" s="70" t="str">
        <f>IF(Table1[[#This Row],[PO NO]]&lt;&gt;"",LEFT(Table1[[#This Row],[PO NO]],6)&amp;"*","")</f>
        <v/>
      </c>
      <c r="G71" s="64"/>
      <c r="H71" s="55"/>
      <c r="I71" s="41"/>
      <c r="J71" s="56"/>
      <c r="K71" s="81"/>
      <c r="L71" s="43"/>
      <c r="M71" s="57"/>
      <c r="N71" s="46"/>
      <c r="O71" s="57"/>
      <c r="P71" s="46"/>
      <c r="Q71" s="47"/>
      <c r="R71" s="48"/>
      <c r="S71" s="58"/>
      <c r="T71" s="59"/>
      <c r="U71" s="58"/>
      <c r="V71" s="48"/>
      <c r="W71" s="46"/>
      <c r="X71" s="50"/>
      <c r="Y71" s="46"/>
      <c r="Z71" s="50"/>
      <c r="AA71" s="60"/>
      <c r="AB71" s="61"/>
      <c r="AC71" s="62"/>
      <c r="AD71" s="61"/>
      <c r="AE71" s="61"/>
    </row>
    <row r="72" spans="1:31" customFormat="1" x14ac:dyDescent="0.3">
      <c r="A72" s="53" t="str">
        <f>IF(Table1[[#This Row],[INVOICE NO]]&lt;&gt;"",ROWS($A$2:Table1[[#This Row],['#OREDER NO]]),"")</f>
        <v/>
      </c>
      <c r="B72" s="38" t="str">
        <f>IF(Table1[[#This Row],[INVOICE NO]]&lt;&gt;"",COUNTIF($K$2:K72,K72),"")</f>
        <v/>
      </c>
      <c r="C72" s="40" t="str" cm="1">
        <f t="array" ref="C72">IF(Table1[[#This Row],[BOOKING CONFIRMATION NO]]&lt;&gt;"",IF(Table1[[#This Row],[INV QTY]]=1,_xlfn.TEXTJOIN(",",TRUE,IF(K72=K72:K118,J72:J118,"")),""),"")</f>
        <v/>
      </c>
      <c r="D72" s="39" t="str" cm="1">
        <f t="array" ref="D72">IF(Table1[[#This Row],[PO NO]]&lt;&gt;"",IF(Table1[[#This Row],[INV QTY]]=1,_xlfn.TEXTJOIN(",",TRUE,IF(K72=K72:K118,G72:G118,"")),""),"")</f>
        <v/>
      </c>
      <c r="E72" s="40" t="str" cm="1">
        <f t="array" ref="E72">IF(Table1[[#This Row],[PO NO]]&lt;&gt;"",IF(Table1[[#This Row],[INV QTY]]=1,_xlfn.TEXTJOIN(",",TRUE,IF(K72=K72:K118,F72:F118,"")),""),"")</f>
        <v/>
      </c>
      <c r="F72" s="70" t="str">
        <f>IF(Table1[[#This Row],[PO NO]]&lt;&gt;"",LEFT(Table1[[#This Row],[PO NO]],6)&amp;"*","")</f>
        <v/>
      </c>
      <c r="G72" s="64"/>
      <c r="H72" s="55"/>
      <c r="I72" s="41"/>
      <c r="J72" s="56"/>
      <c r="K72" s="81"/>
      <c r="L72" s="43"/>
      <c r="M72" s="57"/>
      <c r="N72" s="46"/>
      <c r="O72" s="57"/>
      <c r="P72" s="46"/>
      <c r="Q72" s="47"/>
      <c r="R72" s="48"/>
      <c r="S72" s="58"/>
      <c r="T72" s="59"/>
      <c r="U72" s="58"/>
      <c r="V72" s="48"/>
      <c r="W72" s="46"/>
      <c r="X72" s="50"/>
      <c r="Y72" s="46"/>
      <c r="Z72" s="50"/>
      <c r="AA72" s="60"/>
      <c r="AB72" s="61"/>
      <c r="AC72" s="62"/>
      <c r="AD72" s="61"/>
      <c r="AE72" s="61"/>
    </row>
    <row r="73" spans="1:31" customFormat="1" x14ac:dyDescent="0.3">
      <c r="A73" s="53" t="str">
        <f>IF(Table1[[#This Row],[INVOICE NO]]&lt;&gt;"",ROWS($A$2:Table1[[#This Row],['#OREDER NO]]),"")</f>
        <v/>
      </c>
      <c r="B73" s="38" t="str">
        <f>IF(Table1[[#This Row],[INVOICE NO]]&lt;&gt;"",COUNTIF($K$2:K73,K73),"")</f>
        <v/>
      </c>
      <c r="C73" s="40" t="str" cm="1">
        <f t="array" ref="C73">IF(Table1[[#This Row],[BOOKING CONFIRMATION NO]]&lt;&gt;"",IF(Table1[[#This Row],[INV QTY]]=1,_xlfn.TEXTJOIN(",",TRUE,IF(K73=K73:K119,J73:J119,"")),""),"")</f>
        <v/>
      </c>
      <c r="D73" s="39" t="str" cm="1">
        <f t="array" ref="D73">IF(Table1[[#This Row],[PO NO]]&lt;&gt;"",IF(Table1[[#This Row],[INV QTY]]=1,_xlfn.TEXTJOIN(",",TRUE,IF(K73=K73:K119,G73:G119,"")),""),"")</f>
        <v/>
      </c>
      <c r="E73" s="40" t="str" cm="1">
        <f t="array" ref="E73">IF(Table1[[#This Row],[PO NO]]&lt;&gt;"",IF(Table1[[#This Row],[INV QTY]]=1,_xlfn.TEXTJOIN(",",TRUE,IF(K73=K73:K119,F73:F119,"")),""),"")</f>
        <v/>
      </c>
      <c r="F73" s="70" t="str">
        <f>IF(Table1[[#This Row],[PO NO]]&lt;&gt;"",LEFT(Table1[[#This Row],[PO NO]],6)&amp;"*","")</f>
        <v/>
      </c>
      <c r="G73" s="64"/>
      <c r="H73" s="55"/>
      <c r="I73" s="41"/>
      <c r="J73" s="56"/>
      <c r="K73" s="81"/>
      <c r="L73" s="43"/>
      <c r="M73" s="57"/>
      <c r="N73" s="46"/>
      <c r="O73" s="57"/>
      <c r="P73" s="46"/>
      <c r="Q73" s="47"/>
      <c r="R73" s="48"/>
      <c r="S73" s="58"/>
      <c r="T73" s="59"/>
      <c r="U73" s="58"/>
      <c r="V73" s="48"/>
      <c r="W73" s="46"/>
      <c r="X73" s="50"/>
      <c r="Y73" s="46"/>
      <c r="Z73" s="50"/>
      <c r="AA73" s="60"/>
      <c r="AB73" s="61"/>
      <c r="AC73" s="62"/>
      <c r="AD73" s="61"/>
      <c r="AE73" s="61"/>
    </row>
    <row r="74" spans="1:31" customFormat="1" x14ac:dyDescent="0.3">
      <c r="A74" s="53" t="str">
        <f>IF(Table1[[#This Row],[INVOICE NO]]&lt;&gt;"",ROWS($A$2:Table1[[#This Row],['#OREDER NO]]),"")</f>
        <v/>
      </c>
      <c r="B74" s="38" t="str">
        <f>IF(Table1[[#This Row],[INVOICE NO]]&lt;&gt;"",COUNTIF($K$2:K74,K74),"")</f>
        <v/>
      </c>
      <c r="C74" s="40" t="str" cm="1">
        <f t="array" ref="C74">IF(Table1[[#This Row],[BOOKING CONFIRMATION NO]]&lt;&gt;"",IF(Table1[[#This Row],[INV QTY]]=1,_xlfn.TEXTJOIN(",",TRUE,IF(K74=K74:K120,J74:J120,"")),""),"")</f>
        <v/>
      </c>
      <c r="D74" s="39" t="str" cm="1">
        <f t="array" ref="D74">IF(Table1[[#This Row],[PO NO]]&lt;&gt;"",IF(Table1[[#This Row],[INV QTY]]=1,_xlfn.TEXTJOIN(",",TRUE,IF(K74=K74:K120,G74:G120,"")),""),"")</f>
        <v/>
      </c>
      <c r="E74" s="40" t="str" cm="1">
        <f t="array" ref="E74">IF(Table1[[#This Row],[PO NO]]&lt;&gt;"",IF(Table1[[#This Row],[INV QTY]]=1,_xlfn.TEXTJOIN(",",TRUE,IF(K74=K74:K120,F74:F120,"")),""),"")</f>
        <v/>
      </c>
      <c r="F74" s="70" t="str">
        <f>IF(Table1[[#This Row],[PO NO]]&lt;&gt;"",LEFT(Table1[[#This Row],[PO NO]],6)&amp;"*","")</f>
        <v/>
      </c>
      <c r="G74" s="64"/>
      <c r="H74" s="55"/>
      <c r="I74" s="41"/>
      <c r="J74" s="56"/>
      <c r="K74" s="81"/>
      <c r="L74" s="43"/>
      <c r="M74" s="57"/>
      <c r="N74" s="46"/>
      <c r="O74" s="57"/>
      <c r="P74" s="46"/>
      <c r="Q74" s="47"/>
      <c r="R74" s="48"/>
      <c r="S74" s="58"/>
      <c r="T74" s="59"/>
      <c r="U74" s="58"/>
      <c r="V74" s="48"/>
      <c r="W74" s="46"/>
      <c r="X74" s="50"/>
      <c r="Y74" s="46"/>
      <c r="Z74" s="50"/>
      <c r="AA74" s="60"/>
      <c r="AB74" s="61"/>
      <c r="AC74" s="62"/>
      <c r="AD74" s="61"/>
      <c r="AE74" s="61"/>
    </row>
    <row r="75" spans="1:31" customFormat="1" x14ac:dyDescent="0.3">
      <c r="A75" s="53" t="str">
        <f>IF(Table1[[#This Row],[INVOICE NO]]&lt;&gt;"",ROWS($A$2:Table1[[#This Row],['#OREDER NO]]),"")</f>
        <v/>
      </c>
      <c r="B75" s="38" t="str">
        <f>IF(Table1[[#This Row],[INVOICE NO]]&lt;&gt;"",COUNTIF($K$2:K75,K75),"")</f>
        <v/>
      </c>
      <c r="C75" s="40" t="str" cm="1">
        <f t="array" ref="C75">IF(Table1[[#This Row],[BOOKING CONFIRMATION NO]]&lt;&gt;"",IF(Table1[[#This Row],[INV QTY]]=1,_xlfn.TEXTJOIN(",",TRUE,IF(K75=K75:K121,J75:J121,"")),""),"")</f>
        <v/>
      </c>
      <c r="D75" s="39" t="str" cm="1">
        <f t="array" ref="D75">IF(Table1[[#This Row],[PO NO]]&lt;&gt;"",IF(Table1[[#This Row],[INV QTY]]=1,_xlfn.TEXTJOIN(",",TRUE,IF(K75=K75:K121,G75:G121,"")),""),"")</f>
        <v/>
      </c>
      <c r="E75" s="40" t="str" cm="1">
        <f t="array" ref="E75">IF(Table1[[#This Row],[PO NO]]&lt;&gt;"",IF(Table1[[#This Row],[INV QTY]]=1,_xlfn.TEXTJOIN(",",TRUE,IF(K75=K75:K121,F75:F121,"")),""),"")</f>
        <v/>
      </c>
      <c r="F75" s="70" t="str">
        <f>IF(Table1[[#This Row],[PO NO]]&lt;&gt;"",LEFT(Table1[[#This Row],[PO NO]],6)&amp;"*","")</f>
        <v/>
      </c>
      <c r="G75" s="64"/>
      <c r="H75" s="55"/>
      <c r="I75" s="41"/>
      <c r="J75" s="56"/>
      <c r="K75" s="81"/>
      <c r="L75" s="43"/>
      <c r="M75" s="57"/>
      <c r="N75" s="46"/>
      <c r="O75" s="57"/>
      <c r="P75" s="46"/>
      <c r="Q75" s="47"/>
      <c r="R75" s="48"/>
      <c r="S75" s="58"/>
      <c r="T75" s="59"/>
      <c r="U75" s="58"/>
      <c r="V75" s="48"/>
      <c r="W75" s="46"/>
      <c r="X75" s="50"/>
      <c r="Y75" s="46"/>
      <c r="Z75" s="50"/>
      <c r="AA75" s="60"/>
      <c r="AB75" s="61"/>
      <c r="AC75" s="62"/>
      <c r="AD75" s="61"/>
      <c r="AE75" s="61"/>
    </row>
    <row r="76" spans="1:31" customFormat="1" x14ac:dyDescent="0.3">
      <c r="A76" s="53" t="str">
        <f>IF(Table1[[#This Row],[INVOICE NO]]&lt;&gt;"",ROWS($A$2:Table1[[#This Row],['#OREDER NO]]),"")</f>
        <v/>
      </c>
      <c r="B76" s="38" t="str">
        <f>IF(Table1[[#This Row],[INVOICE NO]]&lt;&gt;"",COUNTIF($K$2:K76,K76),"")</f>
        <v/>
      </c>
      <c r="C76" s="40" t="str" cm="1">
        <f t="array" ref="C76">IF(Table1[[#This Row],[BOOKING CONFIRMATION NO]]&lt;&gt;"",IF(Table1[[#This Row],[INV QTY]]=1,_xlfn.TEXTJOIN(",",TRUE,IF(K76=K76:K122,J76:J122,"")),""),"")</f>
        <v/>
      </c>
      <c r="D76" s="39" t="str" cm="1">
        <f t="array" ref="D76">IF(Table1[[#This Row],[PO NO]]&lt;&gt;"",IF(Table1[[#This Row],[INV QTY]]=1,_xlfn.TEXTJOIN(",",TRUE,IF(K76=K76:K122,G76:G122,"")),""),"")</f>
        <v/>
      </c>
      <c r="E76" s="40" t="str" cm="1">
        <f t="array" ref="E76">IF(Table1[[#This Row],[PO NO]]&lt;&gt;"",IF(Table1[[#This Row],[INV QTY]]=1,_xlfn.TEXTJOIN(",",TRUE,IF(K76=K76:K122,F76:F122,"")),""),"")</f>
        <v/>
      </c>
      <c r="F76" s="70" t="str">
        <f>IF(Table1[[#This Row],[PO NO]]&lt;&gt;"",LEFT(Table1[[#This Row],[PO NO]],6)&amp;"*","")</f>
        <v/>
      </c>
      <c r="G76" s="64"/>
      <c r="H76" s="55"/>
      <c r="I76" s="41"/>
      <c r="J76" s="56"/>
      <c r="K76" s="81"/>
      <c r="L76" s="43"/>
      <c r="M76" s="57"/>
      <c r="N76" s="46"/>
      <c r="O76" s="57"/>
      <c r="P76" s="46"/>
      <c r="Q76" s="47"/>
      <c r="R76" s="48"/>
      <c r="S76" s="58"/>
      <c r="T76" s="59"/>
      <c r="U76" s="58"/>
      <c r="V76" s="48"/>
      <c r="W76" s="46"/>
      <c r="X76" s="50"/>
      <c r="Y76" s="46"/>
      <c r="Z76" s="50"/>
      <c r="AA76" s="60"/>
      <c r="AB76" s="61"/>
      <c r="AC76" s="62"/>
      <c r="AD76" s="61"/>
      <c r="AE76" s="61"/>
    </row>
    <row r="77" spans="1:31" customFormat="1" x14ac:dyDescent="0.3">
      <c r="A77" s="53" t="str">
        <f>IF(Table1[[#This Row],[INVOICE NO]]&lt;&gt;"",ROWS($A$2:Table1[[#This Row],['#OREDER NO]]),"")</f>
        <v/>
      </c>
      <c r="B77" s="38" t="str">
        <f>IF(Table1[[#This Row],[INVOICE NO]]&lt;&gt;"",COUNTIF($K$2:K77,K77),"")</f>
        <v/>
      </c>
      <c r="C77" s="40" t="str" cm="1">
        <f t="array" ref="C77">IF(Table1[[#This Row],[BOOKING CONFIRMATION NO]]&lt;&gt;"",IF(Table1[[#This Row],[INV QTY]]=1,_xlfn.TEXTJOIN(",",TRUE,IF(K77=K77:K123,J77:J123,"")),""),"")</f>
        <v/>
      </c>
      <c r="D77" s="39" t="str" cm="1">
        <f t="array" ref="D77">IF(Table1[[#This Row],[PO NO]]&lt;&gt;"",IF(Table1[[#This Row],[INV QTY]]=1,_xlfn.TEXTJOIN(",",TRUE,IF(K77=K77:K123,G77:G123,"")),""),"")</f>
        <v/>
      </c>
      <c r="E77" s="40" t="str" cm="1">
        <f t="array" ref="E77">IF(Table1[[#This Row],[PO NO]]&lt;&gt;"",IF(Table1[[#This Row],[INV QTY]]=1,_xlfn.TEXTJOIN(",",TRUE,IF(K77=K77:K123,F77:F123,"")),""),"")</f>
        <v/>
      </c>
      <c r="F77" s="70" t="str">
        <f>IF(Table1[[#This Row],[PO NO]]&lt;&gt;"",LEFT(Table1[[#This Row],[PO NO]],6)&amp;"*","")</f>
        <v/>
      </c>
      <c r="G77" s="64"/>
      <c r="H77" s="55"/>
      <c r="I77" s="41"/>
      <c r="J77" s="56"/>
      <c r="K77" s="81"/>
      <c r="L77" s="43"/>
      <c r="M77" s="57"/>
      <c r="N77" s="46"/>
      <c r="O77" s="57"/>
      <c r="P77" s="46"/>
      <c r="Q77" s="47"/>
      <c r="R77" s="48"/>
      <c r="S77" s="58"/>
      <c r="T77" s="59"/>
      <c r="U77" s="58"/>
      <c r="V77" s="48"/>
      <c r="W77" s="46"/>
      <c r="X77" s="50"/>
      <c r="Y77" s="46"/>
      <c r="Z77" s="50"/>
      <c r="AA77" s="60"/>
      <c r="AB77" s="61"/>
      <c r="AC77" s="62"/>
      <c r="AD77" s="61"/>
      <c r="AE77" s="61"/>
    </row>
    <row r="78" spans="1:31" customFormat="1" x14ac:dyDescent="0.3">
      <c r="A78" s="53" t="str">
        <f>IF(Table1[[#This Row],[INVOICE NO]]&lt;&gt;"",ROWS($A$2:Table1[[#This Row],['#OREDER NO]]),"")</f>
        <v/>
      </c>
      <c r="B78" s="38" t="str">
        <f>IF(Table1[[#This Row],[INVOICE NO]]&lt;&gt;"",COUNTIF($K$2:K78,K78),"")</f>
        <v/>
      </c>
      <c r="C78" s="40" t="str" cm="1">
        <f t="array" ref="C78">IF(Table1[[#This Row],[BOOKING CONFIRMATION NO]]&lt;&gt;"",IF(Table1[[#This Row],[INV QTY]]=1,_xlfn.TEXTJOIN(",",TRUE,IF(K78=K78:K124,J78:J124,"")),""),"")</f>
        <v/>
      </c>
      <c r="D78" s="39" t="str" cm="1">
        <f t="array" ref="D78">IF(Table1[[#This Row],[PO NO]]&lt;&gt;"",IF(Table1[[#This Row],[INV QTY]]=1,_xlfn.TEXTJOIN(",",TRUE,IF(K78=K78:K124,G78:G124,"")),""),"")</f>
        <v/>
      </c>
      <c r="E78" s="40" t="str" cm="1">
        <f t="array" ref="E78">IF(Table1[[#This Row],[PO NO]]&lt;&gt;"",IF(Table1[[#This Row],[INV QTY]]=1,_xlfn.TEXTJOIN(",",TRUE,IF(K78=K78:K124,F78:F124,"")),""),"")</f>
        <v/>
      </c>
      <c r="F78" s="70" t="str">
        <f>IF(Table1[[#This Row],[PO NO]]&lt;&gt;"",LEFT(Table1[[#This Row],[PO NO]],6)&amp;"*","")</f>
        <v/>
      </c>
      <c r="G78" s="64"/>
      <c r="H78" s="55"/>
      <c r="I78" s="41"/>
      <c r="J78" s="56"/>
      <c r="K78" s="81"/>
      <c r="L78" s="43"/>
      <c r="M78" s="57"/>
      <c r="N78" s="46"/>
      <c r="O78" s="57"/>
      <c r="P78" s="46"/>
      <c r="Q78" s="47"/>
      <c r="R78" s="48"/>
      <c r="S78" s="58"/>
      <c r="T78" s="59"/>
      <c r="U78" s="58"/>
      <c r="V78" s="48"/>
      <c r="W78" s="46"/>
      <c r="X78" s="50"/>
      <c r="Y78" s="46"/>
      <c r="Z78" s="50"/>
      <c r="AA78" s="60"/>
      <c r="AB78" s="61"/>
      <c r="AC78" s="62"/>
      <c r="AD78" s="61"/>
      <c r="AE78" s="61"/>
    </row>
    <row r="79" spans="1:31" customFormat="1" x14ac:dyDescent="0.3">
      <c r="A79" s="53" t="str">
        <f>IF(Table1[[#This Row],[INVOICE NO]]&lt;&gt;"",ROWS($A$2:Table1[[#This Row],['#OREDER NO]]),"")</f>
        <v/>
      </c>
      <c r="B79" s="38" t="str">
        <f>IF(Table1[[#This Row],[INVOICE NO]]&lt;&gt;"",COUNTIF($K$2:K79,K79),"")</f>
        <v/>
      </c>
      <c r="C79" s="40" t="str" cm="1">
        <f t="array" ref="C79">IF(Table1[[#This Row],[BOOKING CONFIRMATION NO]]&lt;&gt;"",IF(Table1[[#This Row],[INV QTY]]=1,_xlfn.TEXTJOIN(",",TRUE,IF(K79=K79:K125,J79:J125,"")),""),"")</f>
        <v/>
      </c>
      <c r="D79" s="39" t="str" cm="1">
        <f t="array" ref="D79">IF(Table1[[#This Row],[PO NO]]&lt;&gt;"",IF(Table1[[#This Row],[INV QTY]]=1,_xlfn.TEXTJOIN(",",TRUE,IF(K79=K79:K125,G79:G125,"")),""),"")</f>
        <v/>
      </c>
      <c r="E79" s="40" t="str" cm="1">
        <f t="array" ref="E79">IF(Table1[[#This Row],[PO NO]]&lt;&gt;"",IF(Table1[[#This Row],[INV QTY]]=1,_xlfn.TEXTJOIN(",",TRUE,IF(K79=K79:K125,F79:F125,"")),""),"")</f>
        <v/>
      </c>
      <c r="F79" s="70" t="str">
        <f>IF(Table1[[#This Row],[PO NO]]&lt;&gt;"",LEFT(Table1[[#This Row],[PO NO]],6)&amp;"*","")</f>
        <v/>
      </c>
      <c r="G79" s="64"/>
      <c r="H79" s="55"/>
      <c r="I79" s="41"/>
      <c r="J79" s="56"/>
      <c r="K79" s="81"/>
      <c r="L79" s="43"/>
      <c r="M79" s="57"/>
      <c r="N79" s="46"/>
      <c r="O79" s="57"/>
      <c r="P79" s="46"/>
      <c r="Q79" s="47"/>
      <c r="R79" s="48"/>
      <c r="S79" s="58"/>
      <c r="T79" s="59"/>
      <c r="U79" s="58"/>
      <c r="V79" s="48"/>
      <c r="W79" s="46"/>
      <c r="X79" s="50"/>
      <c r="Y79" s="46"/>
      <c r="Z79" s="50"/>
      <c r="AA79" s="60"/>
      <c r="AB79" s="61"/>
      <c r="AC79" s="62"/>
      <c r="AD79" s="61"/>
      <c r="AE79" s="61"/>
    </row>
    <row r="80" spans="1:31" customFormat="1" x14ac:dyDescent="0.3">
      <c r="A80" s="53" t="str">
        <f>IF(Table1[[#This Row],[INVOICE NO]]&lt;&gt;"",ROWS($A$2:Table1[[#This Row],['#OREDER NO]]),"")</f>
        <v/>
      </c>
      <c r="B80" s="38" t="str">
        <f>IF(Table1[[#This Row],[INVOICE NO]]&lt;&gt;"",COUNTIF($K$2:K80,K80),"")</f>
        <v/>
      </c>
      <c r="C80" s="40" t="str" cm="1">
        <f t="array" ref="C80">IF(Table1[[#This Row],[BOOKING CONFIRMATION NO]]&lt;&gt;"",IF(Table1[[#This Row],[INV QTY]]=1,_xlfn.TEXTJOIN(",",TRUE,IF(K80=K80:K126,J80:J126,"")),""),"")</f>
        <v/>
      </c>
      <c r="D80" s="39" t="str" cm="1">
        <f t="array" ref="D80">IF(Table1[[#This Row],[PO NO]]&lt;&gt;"",IF(Table1[[#This Row],[INV QTY]]=1,_xlfn.TEXTJOIN(",",TRUE,IF(K80=K80:K126,G80:G126,"")),""),"")</f>
        <v/>
      </c>
      <c r="E80" s="40" t="str" cm="1">
        <f t="array" ref="E80">IF(Table1[[#This Row],[PO NO]]&lt;&gt;"",IF(Table1[[#This Row],[INV QTY]]=1,_xlfn.TEXTJOIN(",",TRUE,IF(K80=K80:K126,F80:F126,"")),""),"")</f>
        <v/>
      </c>
      <c r="F80" s="70" t="str">
        <f>IF(Table1[[#This Row],[PO NO]]&lt;&gt;"",LEFT(Table1[[#This Row],[PO NO]],6)&amp;"*","")</f>
        <v/>
      </c>
      <c r="G80" s="64"/>
      <c r="H80" s="55"/>
      <c r="I80" s="41"/>
      <c r="J80" s="56"/>
      <c r="K80" s="81"/>
      <c r="L80" s="43"/>
      <c r="M80" s="57"/>
      <c r="N80" s="46"/>
      <c r="O80" s="57"/>
      <c r="P80" s="46"/>
      <c r="Q80" s="47"/>
      <c r="R80" s="48"/>
      <c r="S80" s="58"/>
      <c r="T80" s="59"/>
      <c r="U80" s="58"/>
      <c r="V80" s="48"/>
      <c r="W80" s="46"/>
      <c r="X80" s="50"/>
      <c r="Y80" s="46"/>
      <c r="Z80" s="50"/>
      <c r="AA80" s="60"/>
      <c r="AB80" s="61"/>
      <c r="AC80" s="62"/>
      <c r="AD80" s="61"/>
      <c r="AE80" s="61"/>
    </row>
    <row r="81" spans="1:31" customFormat="1" x14ac:dyDescent="0.3">
      <c r="A81" s="53" t="str">
        <f>IF(Table1[[#This Row],[INVOICE NO]]&lt;&gt;"",ROWS($A$2:Table1[[#This Row],['#OREDER NO]]),"")</f>
        <v/>
      </c>
      <c r="B81" s="38" t="str">
        <f>IF(Table1[[#This Row],[INVOICE NO]]&lt;&gt;"",COUNTIF($K$2:K81,K81),"")</f>
        <v/>
      </c>
      <c r="C81" s="40" t="str" cm="1">
        <f t="array" ref="C81">IF(Table1[[#This Row],[BOOKING CONFIRMATION NO]]&lt;&gt;"",IF(Table1[[#This Row],[INV QTY]]=1,_xlfn.TEXTJOIN(",",TRUE,IF(K81=K81:K127,J81:J127,"")),""),"")</f>
        <v/>
      </c>
      <c r="D81" s="39" t="str" cm="1">
        <f t="array" ref="D81">IF(Table1[[#This Row],[PO NO]]&lt;&gt;"",IF(Table1[[#This Row],[INV QTY]]=1,_xlfn.TEXTJOIN(",",TRUE,IF(K81=K81:K127,G81:G127,"")),""),"")</f>
        <v/>
      </c>
      <c r="E81" s="40" t="str" cm="1">
        <f t="array" ref="E81">IF(Table1[[#This Row],[PO NO]]&lt;&gt;"",IF(Table1[[#This Row],[INV QTY]]=1,_xlfn.TEXTJOIN(",",TRUE,IF(K81=K81:K127,F81:F127,"")),""),"")</f>
        <v/>
      </c>
      <c r="F81" s="70" t="str">
        <f>IF(Table1[[#This Row],[PO NO]]&lt;&gt;"",LEFT(Table1[[#This Row],[PO NO]],6)&amp;"*","")</f>
        <v/>
      </c>
      <c r="G81" s="64"/>
      <c r="H81" s="55"/>
      <c r="I81" s="41"/>
      <c r="J81" s="56"/>
      <c r="K81" s="81"/>
      <c r="L81" s="43"/>
      <c r="M81" s="57"/>
      <c r="N81" s="46"/>
      <c r="O81" s="57"/>
      <c r="P81" s="46"/>
      <c r="Q81" s="47"/>
      <c r="R81" s="48"/>
      <c r="S81" s="58"/>
      <c r="T81" s="59"/>
      <c r="U81" s="58"/>
      <c r="V81" s="48"/>
      <c r="W81" s="46"/>
      <c r="X81" s="50"/>
      <c r="Y81" s="46"/>
      <c r="Z81" s="50"/>
      <c r="AA81" s="60"/>
      <c r="AB81" s="61"/>
      <c r="AC81" s="62"/>
      <c r="AD81" s="61"/>
      <c r="AE81" s="61"/>
    </row>
    <row r="82" spans="1:31" customFormat="1" x14ac:dyDescent="0.3">
      <c r="A82" s="53" t="str">
        <f>IF(Table1[[#This Row],[INVOICE NO]]&lt;&gt;"",ROWS($A$2:Table1[[#This Row],['#OREDER NO]]),"")</f>
        <v/>
      </c>
      <c r="B82" s="38" t="str">
        <f>IF(Table1[[#This Row],[INVOICE NO]]&lt;&gt;"",COUNTIF($K$2:K82,K82),"")</f>
        <v/>
      </c>
      <c r="C82" s="40" t="str" cm="1">
        <f t="array" ref="C82">IF(Table1[[#This Row],[BOOKING CONFIRMATION NO]]&lt;&gt;"",IF(Table1[[#This Row],[INV QTY]]=1,_xlfn.TEXTJOIN(",",TRUE,IF(K82=K82:K128,J82:J128,"")),""),"")</f>
        <v/>
      </c>
      <c r="D82" s="39" t="str" cm="1">
        <f t="array" ref="D82">IF(Table1[[#This Row],[PO NO]]&lt;&gt;"",IF(Table1[[#This Row],[INV QTY]]=1,_xlfn.TEXTJOIN(",",TRUE,IF(K82=K82:K128,G82:G128,"")),""),"")</f>
        <v/>
      </c>
      <c r="E82" s="40" t="str" cm="1">
        <f t="array" ref="E82">IF(Table1[[#This Row],[PO NO]]&lt;&gt;"",IF(Table1[[#This Row],[INV QTY]]=1,_xlfn.TEXTJOIN(",",TRUE,IF(K82=K82:K128,F82:F128,"")),""),"")</f>
        <v/>
      </c>
      <c r="F82" s="70" t="str">
        <f>IF(Table1[[#This Row],[PO NO]]&lt;&gt;"",LEFT(Table1[[#This Row],[PO NO]],6)&amp;"*","")</f>
        <v/>
      </c>
      <c r="G82" s="64"/>
      <c r="H82" s="55"/>
      <c r="I82" s="41"/>
      <c r="J82" s="56"/>
      <c r="K82" s="81"/>
      <c r="L82" s="43"/>
      <c r="M82" s="57"/>
      <c r="N82" s="46"/>
      <c r="O82" s="57"/>
      <c r="P82" s="46"/>
      <c r="Q82" s="47"/>
      <c r="R82" s="48"/>
      <c r="S82" s="58"/>
      <c r="T82" s="59"/>
      <c r="U82" s="58"/>
      <c r="V82" s="48"/>
      <c r="W82" s="46"/>
      <c r="X82" s="50"/>
      <c r="Y82" s="46"/>
      <c r="Z82" s="50"/>
      <c r="AA82" s="60"/>
      <c r="AB82" s="61"/>
      <c r="AC82" s="62"/>
      <c r="AD82" s="61"/>
      <c r="AE82" s="61"/>
    </row>
    <row r="83" spans="1:31" customFormat="1" x14ac:dyDescent="0.3">
      <c r="A83" s="53" t="str">
        <f>IF(Table1[[#This Row],[INVOICE NO]]&lt;&gt;"",ROWS($A$2:Table1[[#This Row],['#OREDER NO]]),"")</f>
        <v/>
      </c>
      <c r="B83" s="38" t="str">
        <f>IF(Table1[[#This Row],[INVOICE NO]]&lt;&gt;"",COUNTIF($K$2:K83,K83),"")</f>
        <v/>
      </c>
      <c r="C83" s="40" t="str" cm="1">
        <f t="array" ref="C83">IF(Table1[[#This Row],[BOOKING CONFIRMATION NO]]&lt;&gt;"",IF(Table1[[#This Row],[INV QTY]]=1,_xlfn.TEXTJOIN(",",TRUE,IF(K83=K83:K129,J83:J129,"")),""),"")</f>
        <v/>
      </c>
      <c r="D83" s="39" t="str" cm="1">
        <f t="array" ref="D83">IF(Table1[[#This Row],[PO NO]]&lt;&gt;"",IF(Table1[[#This Row],[INV QTY]]=1,_xlfn.TEXTJOIN(",",TRUE,IF(K83=K83:K129,G83:G129,"")),""),"")</f>
        <v/>
      </c>
      <c r="E83" s="40" t="str" cm="1">
        <f t="array" ref="E83">IF(Table1[[#This Row],[PO NO]]&lt;&gt;"",IF(Table1[[#This Row],[INV QTY]]=1,_xlfn.TEXTJOIN(",",TRUE,IF(K83=K83:K129,F83:F129,"")),""),"")</f>
        <v/>
      </c>
      <c r="F83" s="70" t="str">
        <f>IF(Table1[[#This Row],[PO NO]]&lt;&gt;"",LEFT(Table1[[#This Row],[PO NO]],6)&amp;"*","")</f>
        <v/>
      </c>
      <c r="G83" s="64"/>
      <c r="H83" s="55"/>
      <c r="I83" s="41"/>
      <c r="J83" s="56"/>
      <c r="K83" s="81"/>
      <c r="L83" s="43"/>
      <c r="M83" s="57"/>
      <c r="N83" s="46"/>
      <c r="O83" s="57"/>
      <c r="P83" s="46"/>
      <c r="Q83" s="47"/>
      <c r="R83" s="48"/>
      <c r="S83" s="58"/>
      <c r="T83" s="59"/>
      <c r="U83" s="58"/>
      <c r="V83" s="48"/>
      <c r="W83" s="46"/>
      <c r="X83" s="50"/>
      <c r="Y83" s="46"/>
      <c r="Z83" s="50"/>
      <c r="AA83" s="60"/>
      <c r="AB83" s="61"/>
      <c r="AC83" s="62"/>
      <c r="AD83" s="61"/>
      <c r="AE83" s="61"/>
    </row>
    <row r="84" spans="1:31" customFormat="1" x14ac:dyDescent="0.3">
      <c r="A84" s="53" t="str">
        <f>IF(Table1[[#This Row],[INVOICE NO]]&lt;&gt;"",ROWS($A$2:Table1[[#This Row],['#OREDER NO]]),"")</f>
        <v/>
      </c>
      <c r="B84" s="38" t="str">
        <f>IF(Table1[[#This Row],[INVOICE NO]]&lt;&gt;"",COUNTIF($K$2:K84,K84),"")</f>
        <v/>
      </c>
      <c r="C84" s="40" t="str" cm="1">
        <f t="array" ref="C84">IF(Table1[[#This Row],[BOOKING CONFIRMATION NO]]&lt;&gt;"",IF(Table1[[#This Row],[INV QTY]]=1,_xlfn.TEXTJOIN(",",TRUE,IF(K84=K84:K130,J84:J130,"")),""),"")</f>
        <v/>
      </c>
      <c r="D84" s="39" t="str" cm="1">
        <f t="array" ref="D84">IF(Table1[[#This Row],[PO NO]]&lt;&gt;"",IF(Table1[[#This Row],[INV QTY]]=1,_xlfn.TEXTJOIN(",",TRUE,IF(K84=K84:K130,G84:G130,"")),""),"")</f>
        <v/>
      </c>
      <c r="E84" s="40" t="str" cm="1">
        <f t="array" ref="E84">IF(Table1[[#This Row],[PO NO]]&lt;&gt;"",IF(Table1[[#This Row],[INV QTY]]=1,_xlfn.TEXTJOIN(",",TRUE,IF(K84=K84:K130,F84:F130,"")),""),"")</f>
        <v/>
      </c>
      <c r="F84" s="70" t="str">
        <f>IF(Table1[[#This Row],[PO NO]]&lt;&gt;"",LEFT(Table1[[#This Row],[PO NO]],6)&amp;"*","")</f>
        <v/>
      </c>
      <c r="G84" s="64"/>
      <c r="H84" s="55"/>
      <c r="I84" s="41"/>
      <c r="J84" s="56"/>
      <c r="K84" s="81"/>
      <c r="L84" s="43"/>
      <c r="M84" s="57"/>
      <c r="N84" s="46"/>
      <c r="O84" s="57"/>
      <c r="P84" s="46"/>
      <c r="Q84" s="47"/>
      <c r="R84" s="48"/>
      <c r="S84" s="58"/>
      <c r="T84" s="59"/>
      <c r="U84" s="58"/>
      <c r="V84" s="48"/>
      <c r="W84" s="46"/>
      <c r="X84" s="50"/>
      <c r="Y84" s="46"/>
      <c r="Z84" s="50"/>
      <c r="AA84" s="60"/>
      <c r="AB84" s="61"/>
      <c r="AC84" s="62"/>
      <c r="AD84" s="61"/>
      <c r="AE84" s="61"/>
    </row>
    <row r="85" spans="1:31" customFormat="1" x14ac:dyDescent="0.3">
      <c r="A85" s="53" t="str">
        <f>IF(Table1[[#This Row],[INVOICE NO]]&lt;&gt;"",ROWS($A$2:Table1[[#This Row],['#OREDER NO]]),"")</f>
        <v/>
      </c>
      <c r="B85" s="38" t="str">
        <f>IF(Table1[[#This Row],[INVOICE NO]]&lt;&gt;"",COUNTIF($K$2:K85,K85),"")</f>
        <v/>
      </c>
      <c r="C85" s="40" t="str" cm="1">
        <f t="array" ref="C85">IF(Table1[[#This Row],[BOOKING CONFIRMATION NO]]&lt;&gt;"",IF(Table1[[#This Row],[INV QTY]]=1,_xlfn.TEXTJOIN(",",TRUE,IF(K85=K85:K131,J85:J131,"")),""),"")</f>
        <v/>
      </c>
      <c r="D85" s="39" t="str" cm="1">
        <f t="array" ref="D85">IF(Table1[[#This Row],[PO NO]]&lt;&gt;"",IF(Table1[[#This Row],[INV QTY]]=1,_xlfn.TEXTJOIN(",",TRUE,IF(K85=K85:K131,G85:G131,"")),""),"")</f>
        <v/>
      </c>
      <c r="E85" s="40" t="str" cm="1">
        <f t="array" ref="E85">IF(Table1[[#This Row],[PO NO]]&lt;&gt;"",IF(Table1[[#This Row],[INV QTY]]=1,_xlfn.TEXTJOIN(",",TRUE,IF(K85=K85:K131,F85:F131,"")),""),"")</f>
        <v/>
      </c>
      <c r="F85" s="70" t="str">
        <f>IF(Table1[[#This Row],[PO NO]]&lt;&gt;"",LEFT(Table1[[#This Row],[PO NO]],6)&amp;"*","")</f>
        <v/>
      </c>
      <c r="G85" s="64"/>
      <c r="H85" s="55"/>
      <c r="I85" s="41"/>
      <c r="J85" s="56"/>
      <c r="K85" s="81"/>
      <c r="L85" s="43"/>
      <c r="M85" s="57"/>
      <c r="N85" s="46"/>
      <c r="O85" s="57"/>
      <c r="P85" s="46"/>
      <c r="Q85" s="47"/>
      <c r="R85" s="48"/>
      <c r="S85" s="58"/>
      <c r="T85" s="59"/>
      <c r="U85" s="58"/>
      <c r="V85" s="48"/>
      <c r="W85" s="46"/>
      <c r="X85" s="50"/>
      <c r="Y85" s="46"/>
      <c r="Z85" s="50"/>
      <c r="AA85" s="60"/>
      <c r="AB85" s="61"/>
      <c r="AC85" s="62"/>
      <c r="AD85" s="61"/>
      <c r="AE85" s="61"/>
    </row>
    <row r="86" spans="1:31" customFormat="1" x14ac:dyDescent="0.3">
      <c r="A86" s="53" t="str">
        <f>IF(Table1[[#This Row],[INVOICE NO]]&lt;&gt;"",ROWS($A$2:Table1[[#This Row],['#OREDER NO]]),"")</f>
        <v/>
      </c>
      <c r="B86" s="38" t="str">
        <f>IF(Table1[[#This Row],[INVOICE NO]]&lt;&gt;"",COUNTIF($K$2:K86,K86),"")</f>
        <v/>
      </c>
      <c r="C86" s="40" t="str" cm="1">
        <f t="array" ref="C86">IF(Table1[[#This Row],[BOOKING CONFIRMATION NO]]&lt;&gt;"",IF(Table1[[#This Row],[INV QTY]]=1,_xlfn.TEXTJOIN(",",TRUE,IF(K86=K86:K132,J86:J132,"")),""),"")</f>
        <v/>
      </c>
      <c r="D86" s="39" t="str" cm="1">
        <f t="array" ref="D86">IF(Table1[[#This Row],[PO NO]]&lt;&gt;"",IF(Table1[[#This Row],[INV QTY]]=1,_xlfn.TEXTJOIN(",",TRUE,IF(K86=K86:K132,G86:G132,"")),""),"")</f>
        <v/>
      </c>
      <c r="E86" s="40" t="str" cm="1">
        <f t="array" ref="E86">IF(Table1[[#This Row],[PO NO]]&lt;&gt;"",IF(Table1[[#This Row],[INV QTY]]=1,_xlfn.TEXTJOIN(",",TRUE,IF(K86=K86:K132,F86:F132,"")),""),"")</f>
        <v/>
      </c>
      <c r="F86" s="70" t="str">
        <f>IF(Table1[[#This Row],[PO NO]]&lt;&gt;"",LEFT(Table1[[#This Row],[PO NO]],6)&amp;"*","")</f>
        <v/>
      </c>
      <c r="G86" s="64"/>
      <c r="H86" s="55"/>
      <c r="I86" s="41"/>
      <c r="J86" s="56"/>
      <c r="K86" s="81"/>
      <c r="L86" s="43"/>
      <c r="M86" s="57"/>
      <c r="N86" s="46"/>
      <c r="O86" s="57"/>
      <c r="P86" s="46"/>
      <c r="Q86" s="47"/>
      <c r="R86" s="48"/>
      <c r="S86" s="58"/>
      <c r="T86" s="59"/>
      <c r="U86" s="58"/>
      <c r="V86" s="48"/>
      <c r="W86" s="46"/>
      <c r="X86" s="50"/>
      <c r="Y86" s="46"/>
      <c r="Z86" s="50"/>
      <c r="AA86" s="60"/>
      <c r="AB86" s="61"/>
      <c r="AC86" s="62"/>
      <c r="AD86" s="61"/>
      <c r="AE86" s="61"/>
    </row>
    <row r="87" spans="1:31" customFormat="1" x14ac:dyDescent="0.3">
      <c r="A87" s="53" t="str">
        <f>IF(Table1[[#This Row],[INVOICE NO]]&lt;&gt;"",ROWS($A$2:Table1[[#This Row],['#OREDER NO]]),"")</f>
        <v/>
      </c>
      <c r="B87" s="38" t="str">
        <f>IF(Table1[[#This Row],[INVOICE NO]]&lt;&gt;"",COUNTIF($K$2:K87,K87),"")</f>
        <v/>
      </c>
      <c r="C87" s="40" t="str" cm="1">
        <f t="array" ref="C87">IF(Table1[[#This Row],[BOOKING CONFIRMATION NO]]&lt;&gt;"",IF(Table1[[#This Row],[INV QTY]]=1,_xlfn.TEXTJOIN(",",TRUE,IF(K87=K87:K133,J87:J133,"")),""),"")</f>
        <v/>
      </c>
      <c r="D87" s="39" t="str" cm="1">
        <f t="array" ref="D87">IF(Table1[[#This Row],[PO NO]]&lt;&gt;"",IF(Table1[[#This Row],[INV QTY]]=1,_xlfn.TEXTJOIN(",",TRUE,IF(K87=K87:K133,G87:G133,"")),""),"")</f>
        <v/>
      </c>
      <c r="E87" s="40" t="str" cm="1">
        <f t="array" ref="E87">IF(Table1[[#This Row],[PO NO]]&lt;&gt;"",IF(Table1[[#This Row],[INV QTY]]=1,_xlfn.TEXTJOIN(",",TRUE,IF(K87=K87:K133,F87:F133,"")),""),"")</f>
        <v/>
      </c>
      <c r="F87" s="70" t="str">
        <f>IF(Table1[[#This Row],[PO NO]]&lt;&gt;"",LEFT(Table1[[#This Row],[PO NO]],6)&amp;"*","")</f>
        <v/>
      </c>
      <c r="G87" s="64"/>
      <c r="H87" s="55"/>
      <c r="I87" s="41"/>
      <c r="J87" s="56"/>
      <c r="K87" s="81"/>
      <c r="L87" s="43"/>
      <c r="M87" s="57"/>
      <c r="N87" s="46"/>
      <c r="O87" s="57"/>
      <c r="P87" s="46"/>
      <c r="Q87" s="47"/>
      <c r="R87" s="48"/>
      <c r="S87" s="58"/>
      <c r="T87" s="59"/>
      <c r="U87" s="58"/>
      <c r="V87" s="48"/>
      <c r="W87" s="46"/>
      <c r="X87" s="50"/>
      <c r="Y87" s="46"/>
      <c r="Z87" s="50"/>
      <c r="AA87" s="60"/>
      <c r="AB87" s="61"/>
      <c r="AC87" s="62"/>
      <c r="AD87" s="61"/>
      <c r="AE87" s="61"/>
    </row>
    <row r="88" spans="1:31" customFormat="1" x14ac:dyDescent="0.3">
      <c r="A88" s="53" t="str">
        <f>IF(Table1[[#This Row],[INVOICE NO]]&lt;&gt;"",ROWS($A$2:Table1[[#This Row],['#OREDER NO]]),"")</f>
        <v/>
      </c>
      <c r="B88" s="38" t="str">
        <f>IF(Table1[[#This Row],[INVOICE NO]]&lt;&gt;"",COUNTIF($K$2:K88,K88),"")</f>
        <v/>
      </c>
      <c r="C88" s="40" t="str" cm="1">
        <f t="array" ref="C88">IF(Table1[[#This Row],[BOOKING CONFIRMATION NO]]&lt;&gt;"",IF(Table1[[#This Row],[INV QTY]]=1,_xlfn.TEXTJOIN(",",TRUE,IF(K88=K88:K134,J88:J134,"")),""),"")</f>
        <v/>
      </c>
      <c r="D88" s="39" t="str" cm="1">
        <f t="array" ref="D88">IF(Table1[[#This Row],[PO NO]]&lt;&gt;"",IF(Table1[[#This Row],[INV QTY]]=1,_xlfn.TEXTJOIN(",",TRUE,IF(K88=K88:K134,G88:G134,"")),""),"")</f>
        <v/>
      </c>
      <c r="E88" s="40" t="str" cm="1">
        <f t="array" ref="E88">IF(Table1[[#This Row],[PO NO]]&lt;&gt;"",IF(Table1[[#This Row],[INV QTY]]=1,_xlfn.TEXTJOIN(",",TRUE,IF(K88=K88:K134,F88:F134,"")),""),"")</f>
        <v/>
      </c>
      <c r="F88" s="70" t="str">
        <f>IF(Table1[[#This Row],[PO NO]]&lt;&gt;"",LEFT(Table1[[#This Row],[PO NO]],6)&amp;"*","")</f>
        <v/>
      </c>
      <c r="G88" s="64"/>
      <c r="H88" s="55"/>
      <c r="I88" s="41"/>
      <c r="J88" s="56"/>
      <c r="K88" s="81"/>
      <c r="L88" s="43"/>
      <c r="M88" s="57"/>
      <c r="N88" s="46"/>
      <c r="O88" s="57"/>
      <c r="P88" s="46"/>
      <c r="Q88" s="47"/>
      <c r="R88" s="48"/>
      <c r="S88" s="58"/>
      <c r="T88" s="59"/>
      <c r="U88" s="58"/>
      <c r="V88" s="48"/>
      <c r="W88" s="46"/>
      <c r="X88" s="50"/>
      <c r="Y88" s="46"/>
      <c r="Z88" s="50"/>
      <c r="AA88" s="60"/>
      <c r="AB88" s="61"/>
      <c r="AC88" s="62"/>
      <c r="AD88" s="61"/>
      <c r="AE88" s="61"/>
    </row>
    <row r="89" spans="1:31" customFormat="1" x14ac:dyDescent="0.3">
      <c r="A89" s="53" t="str">
        <f>IF(Table1[[#This Row],[INVOICE NO]]&lt;&gt;"",ROWS($A$2:Table1[[#This Row],['#OREDER NO]]),"")</f>
        <v/>
      </c>
      <c r="B89" s="38" t="str">
        <f>IF(Table1[[#This Row],[INVOICE NO]]&lt;&gt;"",COUNTIF($K$2:K89,K89),"")</f>
        <v/>
      </c>
      <c r="C89" s="40" t="str" cm="1">
        <f t="array" ref="C89">IF(Table1[[#This Row],[BOOKING CONFIRMATION NO]]&lt;&gt;"",IF(Table1[[#This Row],[INV QTY]]=1,_xlfn.TEXTJOIN(",",TRUE,IF(K89=K89:K135,J89:J135,"")),""),"")</f>
        <v/>
      </c>
      <c r="D89" s="39" t="str" cm="1">
        <f t="array" ref="D89">IF(Table1[[#This Row],[PO NO]]&lt;&gt;"",IF(Table1[[#This Row],[INV QTY]]=1,_xlfn.TEXTJOIN(",",TRUE,IF(K89=K89:K135,G89:G135,"")),""),"")</f>
        <v/>
      </c>
      <c r="E89" s="40" t="str" cm="1">
        <f t="array" ref="E89">IF(Table1[[#This Row],[PO NO]]&lt;&gt;"",IF(Table1[[#This Row],[INV QTY]]=1,_xlfn.TEXTJOIN(",",TRUE,IF(K89=K89:K135,F89:F135,"")),""),"")</f>
        <v/>
      </c>
      <c r="F89" s="70" t="str">
        <f>IF(Table1[[#This Row],[PO NO]]&lt;&gt;"",LEFT(Table1[[#This Row],[PO NO]],6)&amp;"*","")</f>
        <v/>
      </c>
      <c r="G89" s="64"/>
      <c r="H89" s="54"/>
      <c r="I89" s="41"/>
      <c r="J89" s="56"/>
      <c r="K89" s="82"/>
      <c r="L89" s="43"/>
      <c r="M89" s="57"/>
      <c r="N89" s="46"/>
      <c r="O89" s="57"/>
      <c r="P89" s="46"/>
      <c r="Q89" s="47"/>
      <c r="R89" s="48"/>
      <c r="S89" s="58"/>
      <c r="T89" s="59"/>
      <c r="U89" s="58"/>
      <c r="V89" s="48"/>
      <c r="W89" s="46"/>
      <c r="X89" s="50"/>
      <c r="Y89" s="46"/>
      <c r="Z89" s="50"/>
      <c r="AA89" s="60"/>
      <c r="AB89" s="62"/>
      <c r="AC89" s="62"/>
      <c r="AD89" s="61"/>
      <c r="AE89" s="61"/>
    </row>
    <row r="90" spans="1:31" customFormat="1" x14ac:dyDescent="0.3">
      <c r="A90" s="53" t="str">
        <f>IF(Table1[[#This Row],[INVOICE NO]]&lt;&gt;"",ROWS($A$2:Table1[[#This Row],['#OREDER NO]]),"")</f>
        <v/>
      </c>
      <c r="B90" s="38" t="str">
        <f>IF(Table1[[#This Row],[INVOICE NO]]&lt;&gt;"",COUNTIF($K$2:K90,K90),"")</f>
        <v/>
      </c>
      <c r="C90" s="40" t="str" cm="1">
        <f t="array" ref="C90">IF(Table1[[#This Row],[BOOKING CONFIRMATION NO]]&lt;&gt;"",IF(Table1[[#This Row],[INV QTY]]=1,_xlfn.TEXTJOIN(",",TRUE,IF(K90=K90:K136,J90:J136,"")),""),"")</f>
        <v/>
      </c>
      <c r="D90" s="39" t="str" cm="1">
        <f t="array" ref="D90">IF(Table1[[#This Row],[PO NO]]&lt;&gt;"",IF(Table1[[#This Row],[INV QTY]]=1,_xlfn.TEXTJOIN(",",TRUE,IF(K90=K90:K136,G90:G136,"")),""),"")</f>
        <v/>
      </c>
      <c r="E90" s="40" t="str" cm="1">
        <f t="array" ref="E90">IF(Table1[[#This Row],[PO NO]]&lt;&gt;"",IF(Table1[[#This Row],[INV QTY]]=1,_xlfn.TEXTJOIN(",",TRUE,IF(K90=K90:K136,F90:F136,"")),""),"")</f>
        <v/>
      </c>
      <c r="F90" s="70" t="str">
        <f>IF(Table1[[#This Row],[PO NO]]&lt;&gt;"",LEFT(Table1[[#This Row],[PO NO]],6)&amp;"*","")</f>
        <v/>
      </c>
      <c r="G90" s="64"/>
      <c r="H90" s="54"/>
      <c r="I90" s="41"/>
      <c r="J90" s="56"/>
      <c r="K90" s="82"/>
      <c r="L90" s="43"/>
      <c r="M90" s="57"/>
      <c r="N90" s="46"/>
      <c r="O90" s="57"/>
      <c r="P90" s="46"/>
      <c r="Q90" s="47"/>
      <c r="R90" s="48"/>
      <c r="S90" s="58"/>
      <c r="T90" s="59"/>
      <c r="U90" s="58"/>
      <c r="V90" s="48"/>
      <c r="W90" s="46"/>
      <c r="X90" s="50"/>
      <c r="Y90" s="46"/>
      <c r="Z90" s="50"/>
      <c r="AA90" s="60"/>
      <c r="AB90" s="62"/>
      <c r="AC90" s="62"/>
      <c r="AD90" s="61"/>
      <c r="AE90" s="61"/>
    </row>
    <row r="91" spans="1:31" customFormat="1" x14ac:dyDescent="0.3">
      <c r="A91" s="53" t="str">
        <f>IF(Table1[[#This Row],[INVOICE NO]]&lt;&gt;"",ROWS($A$2:Table1[[#This Row],['#OREDER NO]]),"")</f>
        <v/>
      </c>
      <c r="B91" s="38" t="str">
        <f>IF(Table1[[#This Row],[INVOICE NO]]&lt;&gt;"",COUNTIF($K$2:K91,K91),"")</f>
        <v/>
      </c>
      <c r="C91" s="40" t="str" cm="1">
        <f t="array" ref="C91">IF(Table1[[#This Row],[BOOKING CONFIRMATION NO]]&lt;&gt;"",IF(Table1[[#This Row],[INV QTY]]=1,_xlfn.TEXTJOIN(",",TRUE,IF(K91=K91:K137,J91:J137,"")),""),"")</f>
        <v/>
      </c>
      <c r="D91" s="39" t="str" cm="1">
        <f t="array" ref="D91">IF(Table1[[#This Row],[PO NO]]&lt;&gt;"",IF(Table1[[#This Row],[INV QTY]]=1,_xlfn.TEXTJOIN(",",TRUE,IF(K91=K91:K137,G91:G137,"")),""),"")</f>
        <v/>
      </c>
      <c r="E91" s="40" t="str" cm="1">
        <f t="array" ref="E91">IF(Table1[[#This Row],[PO NO]]&lt;&gt;"",IF(Table1[[#This Row],[INV QTY]]=1,_xlfn.TEXTJOIN(",",TRUE,IF(K91=K91:K137,F91:F137,"")),""),"")</f>
        <v/>
      </c>
      <c r="F91" s="70" t="str">
        <f>IF(Table1[[#This Row],[PO NO]]&lt;&gt;"",LEFT(Table1[[#This Row],[PO NO]],6)&amp;"*","")</f>
        <v/>
      </c>
      <c r="G91" s="64"/>
      <c r="H91" s="54"/>
      <c r="I91" s="41"/>
      <c r="J91" s="56"/>
      <c r="K91" s="82"/>
      <c r="L91" s="43"/>
      <c r="M91" s="57"/>
      <c r="N91" s="46"/>
      <c r="O91" s="57"/>
      <c r="P91" s="46"/>
      <c r="Q91" s="47"/>
      <c r="R91" s="48"/>
      <c r="S91" s="58"/>
      <c r="T91" s="59"/>
      <c r="U91" s="58"/>
      <c r="V91" s="48"/>
      <c r="W91" s="46"/>
      <c r="X91" s="50"/>
      <c r="Y91" s="46"/>
      <c r="Z91" s="50"/>
      <c r="AA91" s="60"/>
      <c r="AB91" s="62"/>
      <c r="AC91" s="62"/>
      <c r="AD91" s="61"/>
      <c r="AE91" s="61"/>
    </row>
    <row r="92" spans="1:31" customFormat="1" x14ac:dyDescent="0.3">
      <c r="A92" s="53" t="str">
        <f>IF(Table1[[#This Row],[INVOICE NO]]&lt;&gt;"",ROWS($A$2:Table1[[#This Row],['#OREDER NO]]),"")</f>
        <v/>
      </c>
      <c r="B92" s="38" t="str">
        <f>IF(Table1[[#This Row],[INVOICE NO]]&lt;&gt;"",COUNTIF($K$2:K92,K92),"")</f>
        <v/>
      </c>
      <c r="C92" s="40" t="str" cm="1">
        <f t="array" ref="C92">IF(Table1[[#This Row],[BOOKING CONFIRMATION NO]]&lt;&gt;"",IF(Table1[[#This Row],[INV QTY]]=1,_xlfn.TEXTJOIN(",",TRUE,IF(K92=K92:K138,J92:J138,"")),""),"")</f>
        <v/>
      </c>
      <c r="D92" s="39" t="str" cm="1">
        <f t="array" ref="D92">IF(Table1[[#This Row],[PO NO]]&lt;&gt;"",IF(Table1[[#This Row],[INV QTY]]=1,_xlfn.TEXTJOIN(",",TRUE,IF(K92=K92:K138,G92:G138,"")),""),"")</f>
        <v/>
      </c>
      <c r="E92" s="40" t="str" cm="1">
        <f t="array" ref="E92">IF(Table1[[#This Row],[PO NO]]&lt;&gt;"",IF(Table1[[#This Row],[INV QTY]]=1,_xlfn.TEXTJOIN(",",TRUE,IF(K92=K92:K138,F92:F138,"")),""),"")</f>
        <v/>
      </c>
      <c r="F92" s="70" t="str">
        <f>IF(Table1[[#This Row],[PO NO]]&lt;&gt;"",LEFT(Table1[[#This Row],[PO NO]],6)&amp;"*","")</f>
        <v/>
      </c>
      <c r="G92" s="64"/>
      <c r="H92" s="54"/>
      <c r="I92" s="41"/>
      <c r="J92" s="56"/>
      <c r="K92" s="82"/>
      <c r="L92" s="43"/>
      <c r="M92" s="57"/>
      <c r="N92" s="46"/>
      <c r="O92" s="57"/>
      <c r="P92" s="46"/>
      <c r="Q92" s="47"/>
      <c r="R92" s="48"/>
      <c r="S92" s="58"/>
      <c r="T92" s="59"/>
      <c r="U92" s="58"/>
      <c r="V92" s="48"/>
      <c r="W92" s="46"/>
      <c r="X92" s="50"/>
      <c r="Y92" s="46"/>
      <c r="Z92" s="50"/>
      <c r="AA92" s="60"/>
      <c r="AB92" s="62"/>
      <c r="AC92" s="62"/>
      <c r="AD92" s="61"/>
      <c r="AE92" s="61"/>
    </row>
    <row r="93" spans="1:31" customFormat="1" x14ac:dyDescent="0.3">
      <c r="A93" s="53" t="str">
        <f>IF(Table1[[#This Row],[INVOICE NO]]&lt;&gt;"",ROWS($A$2:Table1[[#This Row],['#OREDER NO]]),"")</f>
        <v/>
      </c>
      <c r="B93" s="38" t="str">
        <f>IF(Table1[[#This Row],[INVOICE NO]]&lt;&gt;"",COUNTIF($K$2:K93,K93),"")</f>
        <v/>
      </c>
      <c r="C93" s="40" t="str" cm="1">
        <f t="array" ref="C93">IF(Table1[[#This Row],[BOOKING CONFIRMATION NO]]&lt;&gt;"",IF(Table1[[#This Row],[INV QTY]]=1,_xlfn.TEXTJOIN(",",TRUE,IF(K93=K93:K139,J93:J139,"")),""),"")</f>
        <v/>
      </c>
      <c r="D93" s="39" t="str" cm="1">
        <f t="array" ref="D93">IF(Table1[[#This Row],[PO NO]]&lt;&gt;"",IF(Table1[[#This Row],[INV QTY]]=1,_xlfn.TEXTJOIN(",",TRUE,IF(K93=K93:K139,G93:G139,"")),""),"")</f>
        <v/>
      </c>
      <c r="E93" s="40" t="str" cm="1">
        <f t="array" ref="E93">IF(Table1[[#This Row],[PO NO]]&lt;&gt;"",IF(Table1[[#This Row],[INV QTY]]=1,_xlfn.TEXTJOIN(",",TRUE,IF(K93=K93:K139,F93:F139,"")),""),"")</f>
        <v/>
      </c>
      <c r="F93" s="70" t="str">
        <f>IF(Table1[[#This Row],[PO NO]]&lt;&gt;"",LEFT(Table1[[#This Row],[PO NO]],6)&amp;"*","")</f>
        <v/>
      </c>
      <c r="G93" s="64"/>
      <c r="H93" s="54"/>
      <c r="I93" s="41"/>
      <c r="J93" s="56"/>
      <c r="K93" s="82"/>
      <c r="L93" s="43"/>
      <c r="M93" s="57"/>
      <c r="N93" s="46"/>
      <c r="O93" s="57"/>
      <c r="P93" s="46"/>
      <c r="Q93" s="47"/>
      <c r="R93" s="48"/>
      <c r="S93" s="58"/>
      <c r="T93" s="59"/>
      <c r="U93" s="58"/>
      <c r="V93" s="48"/>
      <c r="W93" s="46"/>
      <c r="X93" s="50"/>
      <c r="Y93" s="46"/>
      <c r="Z93" s="50"/>
      <c r="AA93" s="60"/>
      <c r="AB93" s="62"/>
      <c r="AC93" s="62"/>
      <c r="AD93" s="61"/>
      <c r="AE93" s="61"/>
    </row>
    <row r="94" spans="1:31" customFormat="1" x14ac:dyDescent="0.3">
      <c r="A94" s="53" t="str">
        <f>IF(Table1[[#This Row],[INVOICE NO]]&lt;&gt;"",ROWS($A$2:Table1[[#This Row],['#OREDER NO]]),"")</f>
        <v/>
      </c>
      <c r="B94" s="38" t="str">
        <f>IF(Table1[[#This Row],[INVOICE NO]]&lt;&gt;"",COUNTIF($K$2:K94,K94),"")</f>
        <v/>
      </c>
      <c r="C94" s="40" t="str" cm="1">
        <f t="array" ref="C94">IF(Table1[[#This Row],[BOOKING CONFIRMATION NO]]&lt;&gt;"",IF(Table1[[#This Row],[INV QTY]]=1,_xlfn.TEXTJOIN(",",TRUE,IF(K94=K94:K140,J94:J140,"")),""),"")</f>
        <v/>
      </c>
      <c r="D94" s="39" t="str" cm="1">
        <f t="array" ref="D94">IF(Table1[[#This Row],[PO NO]]&lt;&gt;"",IF(Table1[[#This Row],[INV QTY]]=1,_xlfn.TEXTJOIN(",",TRUE,IF(K94=K94:K140,G94:G140,"")),""),"")</f>
        <v/>
      </c>
      <c r="E94" s="40" t="str" cm="1">
        <f t="array" ref="E94">IF(Table1[[#This Row],[PO NO]]&lt;&gt;"",IF(Table1[[#This Row],[INV QTY]]=1,_xlfn.TEXTJOIN(",",TRUE,IF(K94=K94:K140,F94:F140,"")),""),"")</f>
        <v/>
      </c>
      <c r="F94" s="70" t="str">
        <f>IF(Table1[[#This Row],[PO NO]]&lt;&gt;"",LEFT(Table1[[#This Row],[PO NO]],6)&amp;"*","")</f>
        <v/>
      </c>
      <c r="G94" s="64"/>
      <c r="H94" s="54"/>
      <c r="I94" s="41"/>
      <c r="J94" s="56"/>
      <c r="K94" s="82"/>
      <c r="L94" s="43"/>
      <c r="M94" s="57"/>
      <c r="N94" s="46"/>
      <c r="O94" s="57"/>
      <c r="P94" s="46"/>
      <c r="Q94" s="47"/>
      <c r="R94" s="48"/>
      <c r="S94" s="58"/>
      <c r="T94" s="59"/>
      <c r="U94" s="58"/>
      <c r="V94" s="48"/>
      <c r="W94" s="46"/>
      <c r="X94" s="50"/>
      <c r="Y94" s="46"/>
      <c r="Z94" s="50"/>
      <c r="AA94" s="60"/>
      <c r="AB94" s="62"/>
      <c r="AC94" s="62"/>
      <c r="AD94" s="61"/>
      <c r="AE94" s="61"/>
    </row>
    <row r="95" spans="1:31" customFormat="1" x14ac:dyDescent="0.3">
      <c r="A95" s="53" t="str">
        <f>IF(Table1[[#This Row],[INVOICE NO]]&lt;&gt;"",ROWS($A$2:Table1[[#This Row],['#OREDER NO]]),"")</f>
        <v/>
      </c>
      <c r="B95" s="38" t="str">
        <f>IF(Table1[[#This Row],[INVOICE NO]]&lt;&gt;"",COUNTIF($K$2:K95,K95),"")</f>
        <v/>
      </c>
      <c r="C95" s="40" t="str" cm="1">
        <f t="array" ref="C95">IF(Table1[[#This Row],[BOOKING CONFIRMATION NO]]&lt;&gt;"",IF(Table1[[#This Row],[INV QTY]]=1,_xlfn.TEXTJOIN(",",TRUE,IF(K95=K95:K141,J95:J141,"")),""),"")</f>
        <v/>
      </c>
      <c r="D95" s="39" t="str" cm="1">
        <f t="array" ref="D95">IF(Table1[[#This Row],[PO NO]]&lt;&gt;"",IF(Table1[[#This Row],[INV QTY]]=1,_xlfn.TEXTJOIN(",",TRUE,IF(K95=K95:K141,G95:G141,"")),""),"")</f>
        <v/>
      </c>
      <c r="E95" s="40" t="str" cm="1">
        <f t="array" ref="E95">IF(Table1[[#This Row],[PO NO]]&lt;&gt;"",IF(Table1[[#This Row],[INV QTY]]=1,_xlfn.TEXTJOIN(",",TRUE,IF(K95=K95:K141,F95:F141,"")),""),"")</f>
        <v/>
      </c>
      <c r="F95" s="70" t="str">
        <f>IF(Table1[[#This Row],[PO NO]]&lt;&gt;"",LEFT(Table1[[#This Row],[PO NO]],6)&amp;"*","")</f>
        <v/>
      </c>
      <c r="G95" s="64"/>
      <c r="H95" s="54"/>
      <c r="I95" s="41"/>
      <c r="J95" s="56"/>
      <c r="K95" s="82"/>
      <c r="L95" s="43"/>
      <c r="M95" s="57"/>
      <c r="N95" s="46"/>
      <c r="O95" s="57"/>
      <c r="P95" s="46"/>
      <c r="Q95" s="47"/>
      <c r="R95" s="48"/>
      <c r="S95" s="58"/>
      <c r="T95" s="59"/>
      <c r="U95" s="58"/>
      <c r="V95" s="48"/>
      <c r="W95" s="46"/>
      <c r="X95" s="50"/>
      <c r="Y95" s="46"/>
      <c r="Z95" s="50"/>
      <c r="AA95" s="60"/>
      <c r="AB95" s="62"/>
      <c r="AC95" s="62"/>
      <c r="AD95" s="61"/>
      <c r="AE95" s="61"/>
    </row>
    <row r="96" spans="1:31" customFormat="1" x14ac:dyDescent="0.3">
      <c r="A96" s="53" t="str">
        <f>IF(Table1[[#This Row],[INVOICE NO]]&lt;&gt;"",ROWS($A$2:Table1[[#This Row],['#OREDER NO]]),"")</f>
        <v/>
      </c>
      <c r="B96" s="38" t="str">
        <f>IF(Table1[[#This Row],[INVOICE NO]]&lt;&gt;"",COUNTIF($K$2:K96,K96),"")</f>
        <v/>
      </c>
      <c r="C96" s="40" t="str" cm="1">
        <f t="array" ref="C96">IF(Table1[[#This Row],[BOOKING CONFIRMATION NO]]&lt;&gt;"",IF(Table1[[#This Row],[INV QTY]]=1,_xlfn.TEXTJOIN(",",TRUE,IF(K96=K96:K142,J96:J142,"")),""),"")</f>
        <v/>
      </c>
      <c r="D96" s="39" t="str" cm="1">
        <f t="array" ref="D96">IF(Table1[[#This Row],[PO NO]]&lt;&gt;"",IF(Table1[[#This Row],[INV QTY]]=1,_xlfn.TEXTJOIN(",",TRUE,IF(K96=K96:K142,G96:G142,"")),""),"")</f>
        <v/>
      </c>
      <c r="E96" s="40" t="str" cm="1">
        <f t="array" ref="E96">IF(Table1[[#This Row],[PO NO]]&lt;&gt;"",IF(Table1[[#This Row],[INV QTY]]=1,_xlfn.TEXTJOIN(",",TRUE,IF(K96=K96:K142,F96:F142,"")),""),"")</f>
        <v/>
      </c>
      <c r="F96" s="70" t="str">
        <f>IF(Table1[[#This Row],[PO NO]]&lt;&gt;"",LEFT(Table1[[#This Row],[PO NO]],6)&amp;"*","")</f>
        <v/>
      </c>
      <c r="G96" s="64"/>
      <c r="H96" s="54"/>
      <c r="I96" s="41"/>
      <c r="J96" s="56"/>
      <c r="K96" s="82"/>
      <c r="L96" s="43"/>
      <c r="M96" s="57"/>
      <c r="N96" s="46"/>
      <c r="O96" s="57"/>
      <c r="P96" s="46"/>
      <c r="Q96" s="47"/>
      <c r="R96" s="48"/>
      <c r="S96" s="58"/>
      <c r="T96" s="59"/>
      <c r="U96" s="58"/>
      <c r="V96" s="48"/>
      <c r="W96" s="46"/>
      <c r="X96" s="50"/>
      <c r="Y96" s="46"/>
      <c r="Z96" s="50"/>
      <c r="AA96" s="60"/>
      <c r="AB96" s="62"/>
      <c r="AC96" s="62"/>
      <c r="AD96" s="61"/>
      <c r="AE96" s="61"/>
    </row>
    <row r="97" spans="1:31" customFormat="1" x14ac:dyDescent="0.3">
      <c r="A97" s="53" t="str">
        <f>IF(Table1[[#This Row],[INVOICE NO]]&lt;&gt;"",ROWS($A$2:Table1[[#This Row],['#OREDER NO]]),"")</f>
        <v/>
      </c>
      <c r="B97" s="38" t="str">
        <f>IF(Table1[[#This Row],[INVOICE NO]]&lt;&gt;"",COUNTIF($K$2:K97,K97),"")</f>
        <v/>
      </c>
      <c r="C97" s="40" t="str" cm="1">
        <f t="array" ref="C97">IF(Table1[[#This Row],[BOOKING CONFIRMATION NO]]&lt;&gt;"",IF(Table1[[#This Row],[INV QTY]]=1,_xlfn.TEXTJOIN(",",TRUE,IF(K97=K97:K143,J97:J143,"")),""),"")</f>
        <v/>
      </c>
      <c r="D97" s="39" t="str" cm="1">
        <f t="array" ref="D97">IF(Table1[[#This Row],[PO NO]]&lt;&gt;"",IF(Table1[[#This Row],[INV QTY]]=1,_xlfn.TEXTJOIN(",",TRUE,IF(K97=K97:K143,G97:G143,"")),""),"")</f>
        <v/>
      </c>
      <c r="E97" s="40" t="str" cm="1">
        <f t="array" ref="E97">IF(Table1[[#This Row],[PO NO]]&lt;&gt;"",IF(Table1[[#This Row],[INV QTY]]=1,_xlfn.TEXTJOIN(",",TRUE,IF(K97=K97:K143,F97:F143,"")),""),"")</f>
        <v/>
      </c>
      <c r="F97" s="70" t="str">
        <f>IF(Table1[[#This Row],[PO NO]]&lt;&gt;"",LEFT(Table1[[#This Row],[PO NO]],6)&amp;"*","")</f>
        <v/>
      </c>
      <c r="G97" s="64"/>
      <c r="H97" s="54"/>
      <c r="I97" s="41"/>
      <c r="J97" s="56"/>
      <c r="K97" s="82"/>
      <c r="L97" s="43"/>
      <c r="M97" s="57"/>
      <c r="N97" s="46"/>
      <c r="O97" s="57"/>
      <c r="P97" s="46"/>
      <c r="Q97" s="47"/>
      <c r="R97" s="48"/>
      <c r="S97" s="58"/>
      <c r="T97" s="59"/>
      <c r="U97" s="58"/>
      <c r="V97" s="48"/>
      <c r="W97" s="46"/>
      <c r="X97" s="50"/>
      <c r="Y97" s="46"/>
      <c r="Z97" s="50"/>
      <c r="AA97" s="60"/>
      <c r="AB97" s="62"/>
      <c r="AC97" s="62"/>
      <c r="AD97" s="61"/>
      <c r="AE97" s="61"/>
    </row>
    <row r="98" spans="1:31" customFormat="1" x14ac:dyDescent="0.3">
      <c r="A98" s="53" t="str">
        <f>IF(Table1[[#This Row],[INVOICE NO]]&lt;&gt;"",ROWS($A$2:Table1[[#This Row],['#OREDER NO]]),"")</f>
        <v/>
      </c>
      <c r="B98" s="38" t="str">
        <f>IF(Table1[[#This Row],[INVOICE NO]]&lt;&gt;"",COUNTIF($K$2:K98,K98),"")</f>
        <v/>
      </c>
      <c r="C98" s="40" t="str" cm="1">
        <f t="array" ref="C98">IF(Table1[[#This Row],[BOOKING CONFIRMATION NO]]&lt;&gt;"",IF(Table1[[#This Row],[INV QTY]]=1,_xlfn.TEXTJOIN(",",TRUE,IF(K98=K98:K144,J98:J144,"")),""),"")</f>
        <v/>
      </c>
      <c r="D98" s="39" t="str" cm="1">
        <f t="array" ref="D98">IF(Table1[[#This Row],[PO NO]]&lt;&gt;"",IF(Table1[[#This Row],[INV QTY]]=1,_xlfn.TEXTJOIN(",",TRUE,IF(K98=K98:K144,G98:G144,"")),""),"")</f>
        <v/>
      </c>
      <c r="E98" s="40" t="str" cm="1">
        <f t="array" ref="E98">IF(Table1[[#This Row],[PO NO]]&lt;&gt;"",IF(Table1[[#This Row],[INV QTY]]=1,_xlfn.TEXTJOIN(",",TRUE,IF(K98=K98:K144,F98:F144,"")),""),"")</f>
        <v/>
      </c>
      <c r="F98" s="70" t="str">
        <f>IF(Table1[[#This Row],[PO NO]]&lt;&gt;"",LEFT(Table1[[#This Row],[PO NO]],6)&amp;"*","")</f>
        <v/>
      </c>
      <c r="G98" s="64"/>
      <c r="H98" s="54"/>
      <c r="I98" s="41"/>
      <c r="J98" s="56"/>
      <c r="K98" s="82"/>
      <c r="L98" s="43"/>
      <c r="M98" s="57"/>
      <c r="N98" s="46"/>
      <c r="O98" s="57"/>
      <c r="P98" s="46"/>
      <c r="Q98" s="47"/>
      <c r="R98" s="48"/>
      <c r="S98" s="58"/>
      <c r="T98" s="59"/>
      <c r="U98" s="58"/>
      <c r="V98" s="48"/>
      <c r="W98" s="46"/>
      <c r="X98" s="50"/>
      <c r="Y98" s="46"/>
      <c r="Z98" s="50"/>
      <c r="AA98" s="60"/>
      <c r="AB98" s="62"/>
      <c r="AC98" s="62"/>
      <c r="AD98" s="61"/>
      <c r="AE98" s="61"/>
    </row>
    <row r="99" spans="1:31" customFormat="1" x14ac:dyDescent="0.3">
      <c r="A99" s="53" t="str">
        <f>IF(Table1[[#This Row],[INVOICE NO]]&lt;&gt;"",ROWS($A$2:Table1[[#This Row],['#OREDER NO]]),"")</f>
        <v/>
      </c>
      <c r="B99" s="38" t="str">
        <f>IF(Table1[[#This Row],[INVOICE NO]]&lt;&gt;"",COUNTIF($K$2:K99,K99),"")</f>
        <v/>
      </c>
      <c r="C99" s="40" t="str" cm="1">
        <f t="array" ref="C99">IF(Table1[[#This Row],[BOOKING CONFIRMATION NO]]&lt;&gt;"",IF(Table1[[#This Row],[INV QTY]]=1,_xlfn.TEXTJOIN(",",TRUE,IF(K99=K99:K145,J99:J145,"")),""),"")</f>
        <v/>
      </c>
      <c r="D99" s="39" t="str" cm="1">
        <f t="array" ref="D99">IF(Table1[[#This Row],[PO NO]]&lt;&gt;"",IF(Table1[[#This Row],[INV QTY]]=1,_xlfn.TEXTJOIN(",",TRUE,IF(K99=K99:K145,G99:G145,"")),""),"")</f>
        <v/>
      </c>
      <c r="E99" s="40" t="str" cm="1">
        <f t="array" ref="E99">IF(Table1[[#This Row],[PO NO]]&lt;&gt;"",IF(Table1[[#This Row],[INV QTY]]=1,_xlfn.TEXTJOIN(",",TRUE,IF(K99=K99:K145,F99:F145,"")),""),"")</f>
        <v/>
      </c>
      <c r="F99" s="70" t="str">
        <f>IF(Table1[[#This Row],[PO NO]]&lt;&gt;"",LEFT(Table1[[#This Row],[PO NO]],6)&amp;"*","")</f>
        <v/>
      </c>
      <c r="G99" s="64"/>
      <c r="H99" s="54"/>
      <c r="I99" s="41"/>
      <c r="J99" s="56"/>
      <c r="K99" s="82"/>
      <c r="L99" s="43"/>
      <c r="M99" s="57"/>
      <c r="N99" s="46"/>
      <c r="O99" s="57"/>
      <c r="P99" s="46"/>
      <c r="Q99" s="47"/>
      <c r="R99" s="48"/>
      <c r="S99" s="58"/>
      <c r="T99" s="59"/>
      <c r="U99" s="58"/>
      <c r="V99" s="48"/>
      <c r="W99" s="46"/>
      <c r="X99" s="50"/>
      <c r="Y99" s="46"/>
      <c r="Z99" s="50"/>
      <c r="AA99" s="60"/>
      <c r="AB99" s="62"/>
      <c r="AC99" s="62"/>
      <c r="AD99" s="61"/>
      <c r="AE99" s="61"/>
    </row>
    <row r="100" spans="1:31" customFormat="1" x14ac:dyDescent="0.3">
      <c r="A100" s="53" t="str">
        <f>IF(Table1[[#This Row],[INVOICE NO]]&lt;&gt;"",ROWS($A$2:Table1[[#This Row],['#OREDER NO]]),"")</f>
        <v/>
      </c>
      <c r="B100" s="38" t="str">
        <f>IF(Table1[[#This Row],[INVOICE NO]]&lt;&gt;"",COUNTIF($K$2:K100,K100),"")</f>
        <v/>
      </c>
      <c r="C100" s="40" t="str" cm="1">
        <f t="array" ref="C100">IF(Table1[[#This Row],[BOOKING CONFIRMATION NO]]&lt;&gt;"",IF(Table1[[#This Row],[INV QTY]]=1,_xlfn.TEXTJOIN(",",TRUE,IF(K100=K100:K146,J100:J146,"")),""),"")</f>
        <v/>
      </c>
      <c r="D100" s="39" t="str" cm="1">
        <f t="array" ref="D100">IF(Table1[[#This Row],[PO NO]]&lt;&gt;"",IF(Table1[[#This Row],[INV QTY]]=1,_xlfn.TEXTJOIN(",",TRUE,IF(K100=K100:K146,G100:G146,"")),""),"")</f>
        <v/>
      </c>
      <c r="E100" s="40" t="str" cm="1">
        <f t="array" ref="E100">IF(Table1[[#This Row],[PO NO]]&lt;&gt;"",IF(Table1[[#This Row],[INV QTY]]=1,_xlfn.TEXTJOIN(",",TRUE,IF(K100=K100:K146,F100:F146,"")),""),"")</f>
        <v/>
      </c>
      <c r="F100" s="70" t="str">
        <f>IF(Table1[[#This Row],[PO NO]]&lt;&gt;"",LEFT(Table1[[#This Row],[PO NO]],6)&amp;"*","")</f>
        <v/>
      </c>
      <c r="G100" s="64"/>
      <c r="H100" s="54"/>
      <c r="I100" s="41"/>
      <c r="J100" s="56"/>
      <c r="K100" s="82"/>
      <c r="L100" s="43"/>
      <c r="M100" s="57"/>
      <c r="N100" s="46"/>
      <c r="O100" s="57"/>
      <c r="P100" s="46"/>
      <c r="Q100" s="47"/>
      <c r="R100" s="48"/>
      <c r="S100" s="58"/>
      <c r="T100" s="59"/>
      <c r="U100" s="58"/>
      <c r="V100" s="48"/>
      <c r="W100" s="46"/>
      <c r="X100" s="50"/>
      <c r="Y100" s="46"/>
      <c r="Z100" s="50"/>
      <c r="AA100" s="60"/>
      <c r="AB100" s="62"/>
      <c r="AC100" s="62"/>
      <c r="AD100" s="61"/>
      <c r="AE100" s="61"/>
    </row>
    <row r="101" spans="1:31" customFormat="1" x14ac:dyDescent="0.3">
      <c r="A101" s="53" t="str">
        <f>IF(Table1[[#This Row],[INVOICE NO]]&lt;&gt;"",ROWS($A$2:Table1[[#This Row],['#OREDER NO]]),"")</f>
        <v/>
      </c>
      <c r="B101" s="38" t="str">
        <f>IF(Table1[[#This Row],[INVOICE NO]]&lt;&gt;"",COUNTIF($K$2:K101,K101),"")</f>
        <v/>
      </c>
      <c r="C101" s="40" t="str" cm="1">
        <f t="array" ref="C101">IF(Table1[[#This Row],[BOOKING CONFIRMATION NO]]&lt;&gt;"",IF(Table1[[#This Row],[INV QTY]]=1,_xlfn.TEXTJOIN(",",TRUE,IF(K101=K101:K147,J101:J147,"")),""),"")</f>
        <v/>
      </c>
      <c r="D101" s="39" t="str" cm="1">
        <f t="array" ref="D101">IF(Table1[[#This Row],[PO NO]]&lt;&gt;"",IF(Table1[[#This Row],[INV QTY]]=1,_xlfn.TEXTJOIN(",",TRUE,IF(K101=K101:K147,G101:G147,"")),""),"")</f>
        <v/>
      </c>
      <c r="E101" s="40" t="str" cm="1">
        <f t="array" ref="E101">IF(Table1[[#This Row],[PO NO]]&lt;&gt;"",IF(Table1[[#This Row],[INV QTY]]=1,_xlfn.TEXTJOIN(",",TRUE,IF(K101=K101:K147,F101:F147,"")),""),"")</f>
        <v/>
      </c>
      <c r="F101" s="70" t="str">
        <f>IF(Table1[[#This Row],[PO NO]]&lt;&gt;"",LEFT(Table1[[#This Row],[PO NO]],6)&amp;"*","")</f>
        <v/>
      </c>
      <c r="G101" s="64"/>
      <c r="H101" s="54"/>
      <c r="I101" s="41"/>
      <c r="J101" s="56"/>
      <c r="K101" s="82"/>
      <c r="L101" s="43"/>
      <c r="M101" s="57"/>
      <c r="N101" s="46"/>
      <c r="O101" s="57"/>
      <c r="P101" s="46"/>
      <c r="Q101" s="47"/>
      <c r="R101" s="48"/>
      <c r="S101" s="58"/>
      <c r="T101" s="59"/>
      <c r="U101" s="58"/>
      <c r="V101" s="48"/>
      <c r="W101" s="46"/>
      <c r="X101" s="50"/>
      <c r="Y101" s="46"/>
      <c r="Z101" s="50"/>
      <c r="AA101" s="60"/>
      <c r="AB101" s="62"/>
      <c r="AC101" s="62"/>
      <c r="AD101" s="61"/>
      <c r="AE101" s="61"/>
    </row>
    <row r="102" spans="1:31" customFormat="1" x14ac:dyDescent="0.3">
      <c r="A102" s="53" t="str">
        <f>IF(Table1[[#This Row],[INVOICE NO]]&lt;&gt;"",ROWS($A$2:Table1[[#This Row],['#OREDER NO]]),"")</f>
        <v/>
      </c>
      <c r="B102" s="38" t="str">
        <f>IF(Table1[[#This Row],[INVOICE NO]]&lt;&gt;"",COUNTIF($K$2:K102,K102),"")</f>
        <v/>
      </c>
      <c r="C102" s="40" t="str" cm="1">
        <f t="array" ref="C102">IF(Table1[[#This Row],[BOOKING CONFIRMATION NO]]&lt;&gt;"",IF(Table1[[#This Row],[INV QTY]]=1,_xlfn.TEXTJOIN(",",TRUE,IF(K102=K102:K148,J102:J148,"")),""),"")</f>
        <v/>
      </c>
      <c r="D102" s="39" t="str" cm="1">
        <f t="array" ref="D102">IF(Table1[[#This Row],[PO NO]]&lt;&gt;"",IF(Table1[[#This Row],[INV QTY]]=1,_xlfn.TEXTJOIN(",",TRUE,IF(K102=K102:K148,G102:G148,"")),""),"")</f>
        <v/>
      </c>
      <c r="E102" s="40" t="str" cm="1">
        <f t="array" ref="E102">IF(Table1[[#This Row],[PO NO]]&lt;&gt;"",IF(Table1[[#This Row],[INV QTY]]=1,_xlfn.TEXTJOIN(",",TRUE,IF(K102=K102:K148,F102:F148,"")),""),"")</f>
        <v/>
      </c>
      <c r="F102" s="70" t="str">
        <f>IF(Table1[[#This Row],[PO NO]]&lt;&gt;"",LEFT(Table1[[#This Row],[PO NO]],6)&amp;"*","")</f>
        <v/>
      </c>
      <c r="G102" s="64"/>
      <c r="H102" s="54"/>
      <c r="I102" s="41"/>
      <c r="J102" s="56"/>
      <c r="K102" s="82"/>
      <c r="L102" s="43"/>
      <c r="M102" s="57"/>
      <c r="N102" s="46"/>
      <c r="O102" s="57"/>
      <c r="P102" s="46"/>
      <c r="Q102" s="47"/>
      <c r="R102" s="48"/>
      <c r="S102" s="58"/>
      <c r="T102" s="59"/>
      <c r="U102" s="58"/>
      <c r="V102" s="48"/>
      <c r="W102" s="46"/>
      <c r="X102" s="50"/>
      <c r="Y102" s="46"/>
      <c r="Z102" s="50"/>
      <c r="AA102" s="60"/>
      <c r="AB102" s="62"/>
      <c r="AC102" s="62"/>
      <c r="AD102" s="61"/>
      <c r="AE102" s="61"/>
    </row>
    <row r="103" spans="1:31" customFormat="1" x14ac:dyDescent="0.3">
      <c r="A103" s="53" t="str">
        <f>IF(Table1[[#This Row],[INVOICE NO]]&lt;&gt;"",ROWS($A$2:Table1[[#This Row],['#OREDER NO]]),"")</f>
        <v/>
      </c>
      <c r="B103" s="38" t="str">
        <f>IF(Table1[[#This Row],[INVOICE NO]]&lt;&gt;"",COUNTIF($K$2:K103,K103),"")</f>
        <v/>
      </c>
      <c r="C103" s="40" t="str" cm="1">
        <f t="array" ref="C103">IF(Table1[[#This Row],[BOOKING CONFIRMATION NO]]&lt;&gt;"",IF(Table1[[#This Row],[INV QTY]]=1,_xlfn.TEXTJOIN(",",TRUE,IF(K103=K103:K149,J103:J149,"")),""),"")</f>
        <v/>
      </c>
      <c r="D103" s="39" t="str" cm="1">
        <f t="array" ref="D103">IF(Table1[[#This Row],[PO NO]]&lt;&gt;"",IF(Table1[[#This Row],[INV QTY]]=1,_xlfn.TEXTJOIN(",",TRUE,IF(K103=K103:K149,G103:G149,"")),""),"")</f>
        <v/>
      </c>
      <c r="E103" s="40" t="str" cm="1">
        <f t="array" ref="E103">IF(Table1[[#This Row],[PO NO]]&lt;&gt;"",IF(Table1[[#This Row],[INV QTY]]=1,_xlfn.TEXTJOIN(",",TRUE,IF(K103=K103:K149,F103:F149,"")),""),"")</f>
        <v/>
      </c>
      <c r="F103" s="70" t="str">
        <f>IF(Table1[[#This Row],[PO NO]]&lt;&gt;"",LEFT(Table1[[#This Row],[PO NO]],6)&amp;"*","")</f>
        <v/>
      </c>
      <c r="G103" s="64"/>
      <c r="H103" s="54"/>
      <c r="I103" s="41"/>
      <c r="J103" s="56"/>
      <c r="K103" s="82"/>
      <c r="L103" s="43"/>
      <c r="M103" s="57"/>
      <c r="N103" s="46"/>
      <c r="O103" s="57"/>
      <c r="P103" s="46"/>
      <c r="Q103" s="47"/>
      <c r="R103" s="48"/>
      <c r="S103" s="58"/>
      <c r="T103" s="59"/>
      <c r="U103" s="58"/>
      <c r="V103" s="48"/>
      <c r="W103" s="46"/>
      <c r="X103" s="50"/>
      <c r="Y103" s="46"/>
      <c r="Z103" s="50"/>
      <c r="AA103" s="60"/>
      <c r="AB103" s="62"/>
      <c r="AC103" s="62"/>
      <c r="AD103" s="61"/>
      <c r="AE103" s="61"/>
    </row>
    <row r="104" spans="1:31" x14ac:dyDescent="0.3">
      <c r="A104" s="53" t="str">
        <f>IF(Table1[[#This Row],[INVOICE NO]]&lt;&gt;"",ROWS($A$2:Table1[[#This Row],['#OREDER NO]]),"")</f>
        <v/>
      </c>
      <c r="B104" s="38" t="str">
        <f>IF(Table1[[#This Row],[INVOICE NO]]&lt;&gt;"",COUNTIF($K$2:K104,K104),"")</f>
        <v/>
      </c>
      <c r="C104" s="40" t="str" cm="1">
        <f t="array" ref="C104">IF(Table1[[#This Row],[BOOKING CONFIRMATION NO]]&lt;&gt;"",IF(Table1[[#This Row],[INV QTY]]=1,_xlfn.TEXTJOIN(",",TRUE,IF(K104=K104:K150,J104:J150,"")),""),"")</f>
        <v/>
      </c>
      <c r="D104" s="39" t="str" cm="1">
        <f t="array" ref="D104">IF(Table1[[#This Row],[PO NO]]&lt;&gt;"",IF(Table1[[#This Row],[INV QTY]]=1,_xlfn.TEXTJOIN(",",TRUE,IF(K104=K104:K150,G104:G150,"")),""),"")</f>
        <v/>
      </c>
      <c r="E104" s="40" t="str" cm="1">
        <f t="array" ref="E104">IF(Table1[[#This Row],[PO NO]]&lt;&gt;"",IF(Table1[[#This Row],[INV QTY]]=1,_xlfn.TEXTJOIN(",",TRUE,IF(K104=K104:K150,F104:F150,"")),""),"")</f>
        <v/>
      </c>
      <c r="F104" s="70" t="str">
        <f>IF(Table1[[#This Row],[PO NO]]&lt;&gt;"",LEFT(Table1[[#This Row],[PO NO]],6)&amp;"*","")</f>
        <v/>
      </c>
      <c r="G104" s="64"/>
      <c r="H104" s="54"/>
      <c r="I104" s="41"/>
      <c r="J104" s="56"/>
      <c r="K104" s="82"/>
      <c r="L104" s="43"/>
      <c r="M104" s="57"/>
      <c r="N104" s="46"/>
      <c r="O104" s="57"/>
      <c r="P104" s="46"/>
      <c r="Q104" s="47"/>
      <c r="R104" s="48"/>
      <c r="S104" s="58"/>
      <c r="T104" s="59"/>
      <c r="U104" s="58"/>
      <c r="V104" s="48"/>
      <c r="W104" s="46"/>
      <c r="X104" s="50"/>
      <c r="Y104" s="46"/>
      <c r="Z104" s="50"/>
      <c r="AA104" s="60"/>
      <c r="AB104" s="62"/>
      <c r="AC104" s="62"/>
      <c r="AD104" s="61"/>
      <c r="AE104" s="61"/>
    </row>
    <row r="105" spans="1:31" x14ac:dyDescent="0.3">
      <c r="A105" s="53" t="str">
        <f>IF(Table1[[#This Row],[INVOICE NO]]&lt;&gt;"",ROWS($A$2:Table1[[#This Row],['#OREDER NO]]),"")</f>
        <v/>
      </c>
      <c r="B105" s="38" t="str">
        <f>IF(Table1[[#This Row],[INVOICE NO]]&lt;&gt;"",COUNTIF($K$2:K105,K105),"")</f>
        <v/>
      </c>
      <c r="C105" s="40" t="str" cm="1">
        <f t="array" ref="C105">IF(Table1[[#This Row],[BOOKING CONFIRMATION NO]]&lt;&gt;"",IF(Table1[[#This Row],[INV QTY]]=1,_xlfn.TEXTJOIN(",",TRUE,IF(K105=K105:K151,J105:J151,"")),""),"")</f>
        <v/>
      </c>
      <c r="D105" s="39" t="str" cm="1">
        <f t="array" ref="D105">IF(Table1[[#This Row],[PO NO]]&lt;&gt;"",IF(Table1[[#This Row],[INV QTY]]=1,_xlfn.TEXTJOIN(",",TRUE,IF(K105=K105:K151,G105:G151,"")),""),"")</f>
        <v/>
      </c>
      <c r="E105" s="40" t="str" cm="1">
        <f t="array" ref="E105">IF(Table1[[#This Row],[PO NO]]&lt;&gt;"",IF(Table1[[#This Row],[INV QTY]]=1,_xlfn.TEXTJOIN(",",TRUE,IF(K105=K105:K151,F105:F151,"")),""),"")</f>
        <v/>
      </c>
      <c r="F105" s="70" t="str">
        <f>IF(Table1[[#This Row],[PO NO]]&lt;&gt;"",LEFT(Table1[[#This Row],[PO NO]],6)&amp;"*","")</f>
        <v/>
      </c>
      <c r="G105" s="64"/>
      <c r="H105" s="54"/>
      <c r="I105" s="41"/>
      <c r="J105" s="56"/>
      <c r="K105" s="82"/>
      <c r="L105" s="43"/>
      <c r="M105" s="57"/>
      <c r="N105" s="46"/>
      <c r="O105" s="57"/>
      <c r="P105" s="46"/>
      <c r="Q105" s="47"/>
      <c r="R105" s="48"/>
      <c r="S105" s="58"/>
      <c r="T105" s="59"/>
      <c r="U105" s="58"/>
      <c r="V105" s="48"/>
      <c r="W105" s="46"/>
      <c r="X105" s="50"/>
      <c r="Y105" s="46"/>
      <c r="Z105" s="50"/>
      <c r="AA105" s="60"/>
      <c r="AB105" s="62"/>
      <c r="AC105" s="62"/>
      <c r="AD105" s="61"/>
      <c r="AE105" s="61"/>
    </row>
    <row r="106" spans="1:31" x14ac:dyDescent="0.3">
      <c r="A106" s="53" t="str">
        <f>IF(Table1[[#This Row],[INVOICE NO]]&lt;&gt;"",ROWS($A$2:Table1[[#This Row],['#OREDER NO]]),"")</f>
        <v/>
      </c>
      <c r="B106" s="38" t="str">
        <f>IF(Table1[[#This Row],[INVOICE NO]]&lt;&gt;"",COUNTIF($K$2:K106,K106),"")</f>
        <v/>
      </c>
      <c r="C106" s="40" t="str" cm="1">
        <f t="array" ref="C106">IF(Table1[[#This Row],[BOOKING CONFIRMATION NO]]&lt;&gt;"",IF(Table1[[#This Row],[INV QTY]]=1,_xlfn.TEXTJOIN(",",TRUE,IF(K106=K106:K152,J106:J152,"")),""),"")</f>
        <v/>
      </c>
      <c r="D106" s="39" t="str" cm="1">
        <f t="array" ref="D106">IF(Table1[[#This Row],[PO NO]]&lt;&gt;"",IF(Table1[[#This Row],[INV QTY]]=1,_xlfn.TEXTJOIN(",",TRUE,IF(K106=K106:K152,G106:G152,"")),""),"")</f>
        <v/>
      </c>
      <c r="E106" s="40" t="str" cm="1">
        <f t="array" ref="E106">IF(Table1[[#This Row],[PO NO]]&lt;&gt;"",IF(Table1[[#This Row],[INV QTY]]=1,_xlfn.TEXTJOIN(",",TRUE,IF(K106=K106:K152,F106:F152,"")),""),"")</f>
        <v/>
      </c>
      <c r="F106" s="70" t="str">
        <f>IF(Table1[[#This Row],[PO NO]]&lt;&gt;"",LEFT(Table1[[#This Row],[PO NO]],6)&amp;"*","")</f>
        <v/>
      </c>
      <c r="G106" s="64"/>
      <c r="H106" s="54"/>
      <c r="I106" s="41"/>
      <c r="J106" s="56"/>
      <c r="K106" s="82"/>
      <c r="L106" s="43"/>
      <c r="M106" s="57"/>
      <c r="N106" s="46"/>
      <c r="O106" s="57"/>
      <c r="P106" s="46"/>
      <c r="Q106" s="47"/>
      <c r="R106" s="48"/>
      <c r="S106" s="58"/>
      <c r="T106" s="59"/>
      <c r="U106" s="58"/>
      <c r="V106" s="48"/>
      <c r="W106" s="46"/>
      <c r="X106" s="50"/>
      <c r="Y106" s="46"/>
      <c r="Z106" s="50"/>
      <c r="AA106" s="60"/>
      <c r="AB106" s="62"/>
      <c r="AC106" s="62"/>
      <c r="AD106" s="61"/>
      <c r="AE106" s="61"/>
    </row>
    <row r="107" spans="1:31" x14ac:dyDescent="0.3">
      <c r="A107" s="53" t="str">
        <f>IF(Table1[[#This Row],[INVOICE NO]]&lt;&gt;"",ROWS($A$2:Table1[[#This Row],['#OREDER NO]]),"")</f>
        <v/>
      </c>
      <c r="B107" s="38" t="str">
        <f>IF(Table1[[#This Row],[INVOICE NO]]&lt;&gt;"",COUNTIF($K$2:K107,K107),"")</f>
        <v/>
      </c>
      <c r="C107" s="40" t="str" cm="1">
        <f t="array" ref="C107">IF(Table1[[#This Row],[BOOKING CONFIRMATION NO]]&lt;&gt;"",IF(Table1[[#This Row],[INV QTY]]=1,_xlfn.TEXTJOIN(",",TRUE,IF(K107=K107:K153,J107:J153,"")),""),"")</f>
        <v/>
      </c>
      <c r="D107" s="39" t="str" cm="1">
        <f t="array" ref="D107">IF(Table1[[#This Row],[PO NO]]&lt;&gt;"",IF(Table1[[#This Row],[INV QTY]]=1,_xlfn.TEXTJOIN(",",TRUE,IF(K107=K107:K153,G107:G153,"")),""),"")</f>
        <v/>
      </c>
      <c r="E107" s="40" t="str" cm="1">
        <f t="array" ref="E107">IF(Table1[[#This Row],[PO NO]]&lt;&gt;"",IF(Table1[[#This Row],[INV QTY]]=1,_xlfn.TEXTJOIN(",",TRUE,IF(K107=K107:K153,F107:F153,"")),""),"")</f>
        <v/>
      </c>
      <c r="F107" s="70" t="str">
        <f>IF(Table1[[#This Row],[PO NO]]&lt;&gt;"",LEFT(Table1[[#This Row],[PO NO]],6)&amp;"*","")</f>
        <v/>
      </c>
      <c r="G107" s="64"/>
      <c r="H107" s="54"/>
      <c r="I107" s="41"/>
      <c r="J107" s="56"/>
      <c r="K107" s="82"/>
      <c r="L107" s="43"/>
      <c r="M107" s="57"/>
      <c r="N107" s="46"/>
      <c r="O107" s="57"/>
      <c r="P107" s="46"/>
      <c r="Q107" s="47"/>
      <c r="R107" s="48"/>
      <c r="S107" s="58"/>
      <c r="T107" s="59"/>
      <c r="U107" s="58"/>
      <c r="V107" s="48"/>
      <c r="W107" s="46"/>
      <c r="X107" s="50"/>
      <c r="Y107" s="46"/>
      <c r="Z107" s="50"/>
      <c r="AA107" s="60"/>
      <c r="AB107" s="62"/>
      <c r="AC107" s="62"/>
      <c r="AD107" s="61"/>
      <c r="AE107" s="61"/>
    </row>
    <row r="108" spans="1:31" x14ac:dyDescent="0.3">
      <c r="A108" s="53" t="str">
        <f>IF(Table1[[#This Row],[INVOICE NO]]&lt;&gt;"",ROWS($A$2:Table1[[#This Row],['#OREDER NO]]),"")</f>
        <v/>
      </c>
      <c r="B108" s="38" t="str">
        <f>IF(Table1[[#This Row],[INVOICE NO]]&lt;&gt;"",COUNTIF($K$2:K108,K108),"")</f>
        <v/>
      </c>
      <c r="C108" s="40" t="str" cm="1">
        <f t="array" ref="C108">IF(Table1[[#This Row],[BOOKING CONFIRMATION NO]]&lt;&gt;"",IF(Table1[[#This Row],[INV QTY]]=1,_xlfn.TEXTJOIN(",",TRUE,IF(K108=K108:K154,J108:J154,"")),""),"")</f>
        <v/>
      </c>
      <c r="D108" s="39" t="str" cm="1">
        <f t="array" ref="D108">IF(Table1[[#This Row],[PO NO]]&lt;&gt;"",IF(Table1[[#This Row],[INV QTY]]=1,_xlfn.TEXTJOIN(",",TRUE,IF(K108=K108:K154,G108:G154,"")),""),"")</f>
        <v/>
      </c>
      <c r="E108" s="40" t="str" cm="1">
        <f t="array" ref="E108">IF(Table1[[#This Row],[PO NO]]&lt;&gt;"",IF(Table1[[#This Row],[INV QTY]]=1,_xlfn.TEXTJOIN(",",TRUE,IF(K108=K108:K154,F108:F154,"")),""),"")</f>
        <v/>
      </c>
      <c r="F108" s="70" t="str">
        <f>IF(Table1[[#This Row],[PO NO]]&lt;&gt;"",LEFT(Table1[[#This Row],[PO NO]],6)&amp;"*","")</f>
        <v/>
      </c>
      <c r="G108" s="64"/>
      <c r="H108" s="54"/>
      <c r="I108" s="41"/>
      <c r="J108" s="56"/>
      <c r="K108" s="82"/>
      <c r="L108" s="43"/>
      <c r="M108" s="57"/>
      <c r="N108" s="46"/>
      <c r="O108" s="57"/>
      <c r="P108" s="46"/>
      <c r="Q108" s="47"/>
      <c r="R108" s="48"/>
      <c r="S108" s="58"/>
      <c r="T108" s="59"/>
      <c r="U108" s="58"/>
      <c r="V108" s="48"/>
      <c r="W108" s="46"/>
      <c r="X108" s="50"/>
      <c r="Y108" s="46"/>
      <c r="Z108" s="50"/>
      <c r="AA108" s="60"/>
      <c r="AB108" s="62"/>
      <c r="AC108" s="62"/>
      <c r="AD108" s="61"/>
      <c r="AE108" s="61"/>
    </row>
    <row r="109" spans="1:31" x14ac:dyDescent="0.3">
      <c r="A109" s="53" t="str">
        <f>IF(Table1[[#This Row],[INVOICE NO]]&lt;&gt;"",ROWS($A$2:Table1[[#This Row],['#OREDER NO]]),"")</f>
        <v/>
      </c>
      <c r="B109" s="38" t="str">
        <f>IF(Table1[[#This Row],[INVOICE NO]]&lt;&gt;"",COUNTIF($K$2:K109,K109),"")</f>
        <v/>
      </c>
      <c r="C109" s="40" t="str" cm="1">
        <f t="array" ref="C109">IF(Table1[[#This Row],[BOOKING CONFIRMATION NO]]&lt;&gt;"",IF(Table1[[#This Row],[INV QTY]]=1,_xlfn.TEXTJOIN(",",TRUE,IF(K109=K109:K155,J109:J155,"")),""),"")</f>
        <v/>
      </c>
      <c r="D109" s="39" t="str" cm="1">
        <f t="array" ref="D109">IF(Table1[[#This Row],[PO NO]]&lt;&gt;"",IF(Table1[[#This Row],[INV QTY]]=1,_xlfn.TEXTJOIN(",",TRUE,IF(K109=K109:K155,G109:G155,"")),""),"")</f>
        <v/>
      </c>
      <c r="E109" s="40" t="str" cm="1">
        <f t="array" ref="E109">IF(Table1[[#This Row],[PO NO]]&lt;&gt;"",IF(Table1[[#This Row],[INV QTY]]=1,_xlfn.TEXTJOIN(",",TRUE,IF(K109=K109:K155,F109:F155,"")),""),"")</f>
        <v/>
      </c>
      <c r="F109" s="70" t="str">
        <f>IF(Table1[[#This Row],[PO NO]]&lt;&gt;"",LEFT(Table1[[#This Row],[PO NO]],6)&amp;"*","")</f>
        <v/>
      </c>
      <c r="G109" s="64"/>
      <c r="H109" s="54"/>
      <c r="I109" s="41"/>
      <c r="J109" s="56"/>
      <c r="K109" s="82"/>
      <c r="L109" s="43"/>
      <c r="M109" s="57"/>
      <c r="N109" s="46"/>
      <c r="O109" s="57"/>
      <c r="P109" s="46"/>
      <c r="Q109" s="47"/>
      <c r="R109" s="48"/>
      <c r="S109" s="58"/>
      <c r="T109" s="59"/>
      <c r="U109" s="58"/>
      <c r="V109" s="48"/>
      <c r="W109" s="46"/>
      <c r="X109" s="50"/>
      <c r="Y109" s="46"/>
      <c r="Z109" s="50"/>
      <c r="AA109" s="60"/>
      <c r="AB109" s="62"/>
      <c r="AC109" s="62"/>
      <c r="AD109" s="61"/>
      <c r="AE109" s="61"/>
    </row>
    <row r="110" spans="1:31" x14ac:dyDescent="0.3">
      <c r="A110" s="53" t="str">
        <f>IF(Table1[[#This Row],[INVOICE NO]]&lt;&gt;"",ROWS($A$2:Table1[[#This Row],['#OREDER NO]]),"")</f>
        <v/>
      </c>
      <c r="B110" s="38" t="str">
        <f>IF(Table1[[#This Row],[INVOICE NO]]&lt;&gt;"",COUNTIF($K$2:K110,K110),"")</f>
        <v/>
      </c>
      <c r="C110" s="40" t="str" cm="1">
        <f t="array" ref="C110">IF(Table1[[#This Row],[BOOKING CONFIRMATION NO]]&lt;&gt;"",IF(Table1[[#This Row],[INV QTY]]=1,_xlfn.TEXTJOIN(",",TRUE,IF(K110=K110:K156,J110:J156,"")),""),"")</f>
        <v/>
      </c>
      <c r="D110" s="39" t="str" cm="1">
        <f t="array" ref="D110">IF(Table1[[#This Row],[PO NO]]&lt;&gt;"",IF(Table1[[#This Row],[INV QTY]]=1,_xlfn.TEXTJOIN(",",TRUE,IF(K110=K110:K156,G110:G156,"")),""),"")</f>
        <v/>
      </c>
      <c r="E110" s="40" t="str" cm="1">
        <f t="array" ref="E110">IF(Table1[[#This Row],[PO NO]]&lt;&gt;"",IF(Table1[[#This Row],[INV QTY]]=1,_xlfn.TEXTJOIN(",",TRUE,IF(K110=K110:K156,F110:F156,"")),""),"")</f>
        <v/>
      </c>
      <c r="F110" s="70" t="str">
        <f>IF(Table1[[#This Row],[PO NO]]&lt;&gt;"",LEFT(Table1[[#This Row],[PO NO]],6)&amp;"*","")</f>
        <v/>
      </c>
      <c r="G110" s="64"/>
      <c r="H110" s="54"/>
      <c r="I110" s="41"/>
      <c r="J110" s="56"/>
      <c r="K110" s="82"/>
      <c r="L110" s="43"/>
      <c r="M110" s="57"/>
      <c r="N110" s="46"/>
      <c r="O110" s="57"/>
      <c r="P110" s="46"/>
      <c r="Q110" s="47"/>
      <c r="R110" s="48"/>
      <c r="S110" s="58"/>
      <c r="T110" s="59"/>
      <c r="U110" s="58"/>
      <c r="V110" s="48"/>
      <c r="W110" s="46"/>
      <c r="X110" s="50"/>
      <c r="Y110" s="46"/>
      <c r="Z110" s="50"/>
      <c r="AA110" s="60"/>
      <c r="AB110" s="62"/>
      <c r="AC110" s="62"/>
      <c r="AD110" s="61"/>
      <c r="AE110" s="61"/>
    </row>
    <row r="111" spans="1:31" x14ac:dyDescent="0.3">
      <c r="A111" s="53" t="str">
        <f>IF(Table1[[#This Row],[INVOICE NO]]&lt;&gt;"",ROWS($A$2:Table1[[#This Row],['#OREDER NO]]),"")</f>
        <v/>
      </c>
      <c r="B111" s="38" t="str">
        <f>IF(Table1[[#This Row],[INVOICE NO]]&lt;&gt;"",COUNTIF($K$2:K111,K111),"")</f>
        <v/>
      </c>
      <c r="C111" s="40" t="str" cm="1">
        <f t="array" ref="C111">IF(Table1[[#This Row],[BOOKING CONFIRMATION NO]]&lt;&gt;"",IF(Table1[[#This Row],[INV QTY]]=1,_xlfn.TEXTJOIN(",",TRUE,IF(K111=K111:K157,J111:J157,"")),""),"")</f>
        <v/>
      </c>
      <c r="D111" s="39" t="str" cm="1">
        <f t="array" ref="D111">IF(Table1[[#This Row],[PO NO]]&lt;&gt;"",IF(Table1[[#This Row],[INV QTY]]=1,_xlfn.TEXTJOIN(",",TRUE,IF(K111=K111:K157,G111:G157,"")),""),"")</f>
        <v/>
      </c>
      <c r="E111" s="40" t="str" cm="1">
        <f t="array" ref="E111">IF(Table1[[#This Row],[PO NO]]&lt;&gt;"",IF(Table1[[#This Row],[INV QTY]]=1,_xlfn.TEXTJOIN(",",TRUE,IF(K111=K111:K157,F111:F157,"")),""),"")</f>
        <v/>
      </c>
      <c r="F111" s="70" t="str">
        <f>IF(Table1[[#This Row],[PO NO]]&lt;&gt;"",LEFT(Table1[[#This Row],[PO NO]],6)&amp;"*","")</f>
        <v/>
      </c>
      <c r="G111" s="64"/>
      <c r="H111" s="54"/>
      <c r="I111" s="41"/>
      <c r="J111" s="56"/>
      <c r="K111" s="82"/>
      <c r="L111" s="43"/>
      <c r="M111" s="57"/>
      <c r="N111" s="46"/>
      <c r="O111" s="57"/>
      <c r="P111" s="46"/>
      <c r="Q111" s="47"/>
      <c r="R111" s="48"/>
      <c r="S111" s="58"/>
      <c r="T111" s="59"/>
      <c r="U111" s="58"/>
      <c r="V111" s="48"/>
      <c r="W111" s="46"/>
      <c r="X111" s="50"/>
      <c r="Y111" s="46"/>
      <c r="Z111" s="50"/>
      <c r="AA111" s="60"/>
      <c r="AB111" s="62"/>
      <c r="AC111" s="62"/>
      <c r="AD111" s="61"/>
      <c r="AE111" s="61"/>
    </row>
    <row r="112" spans="1:31" x14ac:dyDescent="0.3">
      <c r="A112" s="53" t="str">
        <f>IF(Table1[[#This Row],[INVOICE NO]]&lt;&gt;"",ROWS($A$2:Table1[[#This Row],['#OREDER NO]]),"")</f>
        <v/>
      </c>
      <c r="B112" s="38" t="str">
        <f>IF(Table1[[#This Row],[INVOICE NO]]&lt;&gt;"",COUNTIF($K$2:K112,K112),"")</f>
        <v/>
      </c>
      <c r="C112" s="40" t="str" cm="1">
        <f t="array" ref="C112">IF(Table1[[#This Row],[BOOKING CONFIRMATION NO]]&lt;&gt;"",IF(Table1[[#This Row],[INV QTY]]=1,_xlfn.TEXTJOIN(",",TRUE,IF(K112=K112:K158,J112:J158,"")),""),"")</f>
        <v/>
      </c>
      <c r="D112" s="39" t="str" cm="1">
        <f t="array" ref="D112">IF(Table1[[#This Row],[PO NO]]&lt;&gt;"",IF(Table1[[#This Row],[INV QTY]]=1,_xlfn.TEXTJOIN(",",TRUE,IF(K112=K112:K158,G112:G158,"")),""),"")</f>
        <v/>
      </c>
      <c r="E112" s="40" t="str" cm="1">
        <f t="array" ref="E112">IF(Table1[[#This Row],[PO NO]]&lt;&gt;"",IF(Table1[[#This Row],[INV QTY]]=1,_xlfn.TEXTJOIN(",",TRUE,IF(K112=K112:K158,F112:F158,"")),""),"")</f>
        <v/>
      </c>
      <c r="F112" s="70" t="str">
        <f>IF(Table1[[#This Row],[PO NO]]&lt;&gt;"",LEFT(Table1[[#This Row],[PO NO]],6)&amp;"*","")</f>
        <v/>
      </c>
      <c r="G112" s="64"/>
      <c r="H112" s="54"/>
      <c r="I112" s="41"/>
      <c r="J112" s="56"/>
      <c r="K112" s="82"/>
      <c r="L112" s="43"/>
      <c r="M112" s="57"/>
      <c r="N112" s="46"/>
      <c r="O112" s="57"/>
      <c r="P112" s="46"/>
      <c r="Q112" s="47"/>
      <c r="R112" s="48"/>
      <c r="S112" s="58"/>
      <c r="T112" s="59"/>
      <c r="U112" s="58"/>
      <c r="V112" s="48"/>
      <c r="W112" s="46"/>
      <c r="X112" s="50"/>
      <c r="Y112" s="46"/>
      <c r="Z112" s="50"/>
      <c r="AA112" s="60"/>
      <c r="AB112" s="62"/>
      <c r="AC112" s="62"/>
      <c r="AD112" s="61"/>
      <c r="AE112" s="61"/>
    </row>
    <row r="113" spans="1:31" x14ac:dyDescent="0.3">
      <c r="A113" s="53" t="str">
        <f>IF(Table1[[#This Row],[INVOICE NO]]&lt;&gt;"",ROWS($A$2:Table1[[#This Row],['#OREDER NO]]),"")</f>
        <v/>
      </c>
      <c r="B113" s="38" t="str">
        <f>IF(Table1[[#This Row],[INVOICE NO]]&lt;&gt;"",COUNTIF($K$2:K113,K113),"")</f>
        <v/>
      </c>
      <c r="C113" s="40" t="str" cm="1">
        <f t="array" ref="C113">IF(Table1[[#This Row],[BOOKING CONFIRMATION NO]]&lt;&gt;"",IF(Table1[[#This Row],[INV QTY]]=1,_xlfn.TEXTJOIN(",",TRUE,IF(K113=K113:K159,J113:J159,"")),""),"")</f>
        <v/>
      </c>
      <c r="D113" s="39" t="str" cm="1">
        <f t="array" ref="D113">IF(Table1[[#This Row],[PO NO]]&lt;&gt;"",IF(Table1[[#This Row],[INV QTY]]=1,_xlfn.TEXTJOIN(",",TRUE,IF(K113=K113:K159,G113:G159,"")),""),"")</f>
        <v/>
      </c>
      <c r="E113" s="40" t="str" cm="1">
        <f t="array" ref="E113">IF(Table1[[#This Row],[PO NO]]&lt;&gt;"",IF(Table1[[#This Row],[INV QTY]]=1,_xlfn.TEXTJOIN(",",TRUE,IF(K113=K113:K159,F113:F159,"")),""),"")</f>
        <v/>
      </c>
      <c r="F113" s="70" t="str">
        <f>IF(Table1[[#This Row],[PO NO]]&lt;&gt;"",LEFT(Table1[[#This Row],[PO NO]],6)&amp;"*","")</f>
        <v/>
      </c>
      <c r="G113" s="64"/>
      <c r="H113" s="54"/>
      <c r="I113" s="41"/>
      <c r="J113" s="56"/>
      <c r="K113" s="82"/>
      <c r="L113" s="43"/>
      <c r="M113" s="57"/>
      <c r="N113" s="46"/>
      <c r="O113" s="57"/>
      <c r="P113" s="46"/>
      <c r="Q113" s="47"/>
      <c r="R113" s="48"/>
      <c r="S113" s="58"/>
      <c r="T113" s="59"/>
      <c r="U113" s="58"/>
      <c r="V113" s="48"/>
      <c r="W113" s="46"/>
      <c r="X113" s="50"/>
      <c r="Y113" s="46"/>
      <c r="Z113" s="50"/>
      <c r="AA113" s="60"/>
      <c r="AB113" s="62"/>
      <c r="AC113" s="62"/>
      <c r="AD113" s="61"/>
      <c r="AE113" s="61"/>
    </row>
    <row r="114" spans="1:31" x14ac:dyDescent="0.3">
      <c r="A114" s="53" t="str">
        <f>IF(Table1[[#This Row],[INVOICE NO]]&lt;&gt;"",ROWS($A$2:Table1[[#This Row],['#OREDER NO]]),"")</f>
        <v/>
      </c>
      <c r="B114" s="38" t="str">
        <f>IF(Table1[[#This Row],[INVOICE NO]]&lt;&gt;"",COUNTIF($K$2:K114,K114),"")</f>
        <v/>
      </c>
      <c r="C114" s="40" t="str" cm="1">
        <f t="array" ref="C114">IF(Table1[[#This Row],[BOOKING CONFIRMATION NO]]&lt;&gt;"",IF(Table1[[#This Row],[INV QTY]]=1,_xlfn.TEXTJOIN(",",TRUE,IF(K114=K114:K160,J114:J160,"")),""),"")</f>
        <v/>
      </c>
      <c r="D114" s="39" t="str" cm="1">
        <f t="array" ref="D114">IF(Table1[[#This Row],[PO NO]]&lt;&gt;"",IF(Table1[[#This Row],[INV QTY]]=1,_xlfn.TEXTJOIN(",",TRUE,IF(K114=K114:K160,G114:G160,"")),""),"")</f>
        <v/>
      </c>
      <c r="E114" s="40" t="str" cm="1">
        <f t="array" ref="E114">IF(Table1[[#This Row],[PO NO]]&lt;&gt;"",IF(Table1[[#This Row],[INV QTY]]=1,_xlfn.TEXTJOIN(",",TRUE,IF(K114=K114:K160,F114:F160,"")),""),"")</f>
        <v/>
      </c>
      <c r="F114" s="70" t="str">
        <f>IF(Table1[[#This Row],[PO NO]]&lt;&gt;"",LEFT(Table1[[#This Row],[PO NO]],6)&amp;"*","")</f>
        <v/>
      </c>
      <c r="G114" s="64"/>
      <c r="H114" s="54"/>
      <c r="I114" s="41"/>
      <c r="J114" s="56"/>
      <c r="K114" s="82"/>
      <c r="L114" s="43"/>
      <c r="M114" s="57"/>
      <c r="N114" s="46"/>
      <c r="O114" s="57"/>
      <c r="P114" s="46"/>
      <c r="Q114" s="47"/>
      <c r="R114" s="48"/>
      <c r="S114" s="58"/>
      <c r="T114" s="59"/>
      <c r="U114" s="58"/>
      <c r="V114" s="48"/>
      <c r="W114" s="46"/>
      <c r="X114" s="50"/>
      <c r="Y114" s="46"/>
      <c r="Z114" s="50"/>
      <c r="AA114" s="60"/>
      <c r="AB114" s="62"/>
      <c r="AC114" s="62"/>
      <c r="AD114" s="61"/>
      <c r="AE114" s="61"/>
    </row>
    <row r="115" spans="1:31" x14ac:dyDescent="0.3">
      <c r="A115" s="53" t="str">
        <f>IF(Table1[[#This Row],[INVOICE NO]]&lt;&gt;"",ROWS($A$2:Table1[[#This Row],['#OREDER NO]]),"")</f>
        <v/>
      </c>
      <c r="B115" s="38" t="str">
        <f>IF(Table1[[#This Row],[INVOICE NO]]&lt;&gt;"",COUNTIF($K$2:K115,K115),"")</f>
        <v/>
      </c>
      <c r="C115" s="40" t="str" cm="1">
        <f t="array" ref="C115">IF(Table1[[#This Row],[BOOKING CONFIRMATION NO]]&lt;&gt;"",IF(Table1[[#This Row],[INV QTY]]=1,_xlfn.TEXTJOIN(",",TRUE,IF(K115=K115:K161,J115:J161,"")),""),"")</f>
        <v/>
      </c>
      <c r="D115" s="39" t="str" cm="1">
        <f t="array" ref="D115">IF(Table1[[#This Row],[PO NO]]&lt;&gt;"",IF(Table1[[#This Row],[INV QTY]]=1,_xlfn.TEXTJOIN(",",TRUE,IF(K115=K115:K161,G115:G161,"")),""),"")</f>
        <v/>
      </c>
      <c r="E115" s="40" t="str" cm="1">
        <f t="array" ref="E115">IF(Table1[[#This Row],[PO NO]]&lt;&gt;"",IF(Table1[[#This Row],[INV QTY]]=1,_xlfn.TEXTJOIN(",",TRUE,IF(K115=K115:K161,F115:F161,"")),""),"")</f>
        <v/>
      </c>
      <c r="F115" s="70" t="str">
        <f>IF(Table1[[#This Row],[PO NO]]&lt;&gt;"",LEFT(Table1[[#This Row],[PO NO]],6)&amp;"*","")</f>
        <v/>
      </c>
      <c r="G115" s="64"/>
      <c r="H115" s="54"/>
      <c r="I115" s="41"/>
      <c r="J115" s="56"/>
      <c r="K115" s="82"/>
      <c r="L115" s="43"/>
      <c r="M115" s="57"/>
      <c r="N115" s="46"/>
      <c r="O115" s="57"/>
      <c r="P115" s="46"/>
      <c r="Q115" s="47"/>
      <c r="R115" s="48"/>
      <c r="S115" s="58"/>
      <c r="T115" s="59"/>
      <c r="U115" s="58"/>
      <c r="V115" s="48"/>
      <c r="W115" s="46"/>
      <c r="X115" s="50"/>
      <c r="Y115" s="46"/>
      <c r="Z115" s="50"/>
      <c r="AA115" s="60"/>
      <c r="AB115" s="62"/>
      <c r="AC115" s="62"/>
      <c r="AD115" s="61"/>
      <c r="AE115" s="61"/>
    </row>
    <row r="116" spans="1:31" x14ac:dyDescent="0.3">
      <c r="A116" s="53" t="str">
        <f>IF(Table1[[#This Row],[INVOICE NO]]&lt;&gt;"",ROWS($A$2:Table1[[#This Row],['#OREDER NO]]),"")</f>
        <v/>
      </c>
      <c r="B116" s="38" t="str">
        <f>IF(Table1[[#This Row],[INVOICE NO]]&lt;&gt;"",COUNTIF($K$2:K116,K116),"")</f>
        <v/>
      </c>
      <c r="C116" s="40" t="str" cm="1">
        <f t="array" ref="C116">IF(Table1[[#This Row],[BOOKING CONFIRMATION NO]]&lt;&gt;"",IF(Table1[[#This Row],[INV QTY]]=1,_xlfn.TEXTJOIN(",",TRUE,IF(K116=K116:K162,J116:J162,"")),""),"")</f>
        <v/>
      </c>
      <c r="D116" s="39" t="str" cm="1">
        <f t="array" ref="D116">IF(Table1[[#This Row],[PO NO]]&lt;&gt;"",IF(Table1[[#This Row],[INV QTY]]=1,_xlfn.TEXTJOIN(",",TRUE,IF(K116=K116:K162,G116:G162,"")),""),"")</f>
        <v/>
      </c>
      <c r="E116" s="40" t="str" cm="1">
        <f t="array" ref="E116">IF(Table1[[#This Row],[PO NO]]&lt;&gt;"",IF(Table1[[#This Row],[INV QTY]]=1,_xlfn.TEXTJOIN(",",TRUE,IF(K116=K116:K162,F116:F162,"")),""),"")</f>
        <v/>
      </c>
      <c r="F116" s="70" t="str">
        <f>IF(Table1[[#This Row],[PO NO]]&lt;&gt;"",LEFT(Table1[[#This Row],[PO NO]],6)&amp;"*","")</f>
        <v/>
      </c>
      <c r="G116" s="64"/>
      <c r="H116" s="54"/>
      <c r="I116" s="41"/>
      <c r="J116" s="56"/>
      <c r="K116" s="82"/>
      <c r="L116" s="43"/>
      <c r="M116" s="57"/>
      <c r="N116" s="46"/>
      <c r="O116" s="57"/>
      <c r="P116" s="46"/>
      <c r="Q116" s="47"/>
      <c r="R116" s="48"/>
      <c r="S116" s="58"/>
      <c r="T116" s="59"/>
      <c r="U116" s="58"/>
      <c r="V116" s="48"/>
      <c r="W116" s="46"/>
      <c r="X116" s="50"/>
      <c r="Y116" s="46"/>
      <c r="Z116" s="50"/>
      <c r="AA116" s="60"/>
      <c r="AB116" s="62"/>
      <c r="AC116" s="62"/>
      <c r="AD116" s="61"/>
      <c r="AE116" s="61"/>
    </row>
    <row r="117" spans="1:31" x14ac:dyDescent="0.3">
      <c r="A117" s="53" t="str">
        <f>IF(Table1[[#This Row],[INVOICE NO]]&lt;&gt;"",ROWS($A$2:Table1[[#This Row],['#OREDER NO]]),"")</f>
        <v/>
      </c>
      <c r="B117" s="38" t="str">
        <f>IF(Table1[[#This Row],[INVOICE NO]]&lt;&gt;"",COUNTIF($K$2:K117,K117),"")</f>
        <v/>
      </c>
      <c r="C117" s="40" t="str" cm="1">
        <f t="array" ref="C117">IF(Table1[[#This Row],[BOOKING CONFIRMATION NO]]&lt;&gt;"",IF(Table1[[#This Row],[INV QTY]]=1,_xlfn.TEXTJOIN(",",TRUE,IF(K117=K117:K163,J117:J163,"")),""),"")</f>
        <v/>
      </c>
      <c r="D117" s="39" t="str" cm="1">
        <f t="array" ref="D117">IF(Table1[[#This Row],[PO NO]]&lt;&gt;"",IF(Table1[[#This Row],[INV QTY]]=1,_xlfn.TEXTJOIN(",",TRUE,IF(K117=K117:K163,G117:G163,"")),""),"")</f>
        <v/>
      </c>
      <c r="E117" s="40" t="str" cm="1">
        <f t="array" ref="E117">IF(Table1[[#This Row],[PO NO]]&lt;&gt;"",IF(Table1[[#This Row],[INV QTY]]=1,_xlfn.TEXTJOIN(",",TRUE,IF(K117=K117:K163,F117:F163,"")),""),"")</f>
        <v/>
      </c>
      <c r="F117" s="70" t="str">
        <f>IF(Table1[[#This Row],[PO NO]]&lt;&gt;"",LEFT(Table1[[#This Row],[PO NO]],6)&amp;"*","")</f>
        <v/>
      </c>
      <c r="G117" s="64"/>
      <c r="H117" s="54"/>
      <c r="I117" s="41"/>
      <c r="J117" s="56"/>
      <c r="K117" s="82"/>
      <c r="L117" s="43"/>
      <c r="M117" s="57"/>
      <c r="N117" s="46"/>
      <c r="O117" s="57"/>
      <c r="P117" s="46"/>
      <c r="Q117" s="47"/>
      <c r="R117" s="48"/>
      <c r="S117" s="58"/>
      <c r="T117" s="59"/>
      <c r="U117" s="58"/>
      <c r="V117" s="48"/>
      <c r="W117" s="46"/>
      <c r="X117" s="50"/>
      <c r="Y117" s="46"/>
      <c r="Z117" s="50"/>
      <c r="AA117" s="60"/>
      <c r="AB117" s="62"/>
      <c r="AC117" s="62"/>
      <c r="AD117" s="61"/>
      <c r="AE117" s="61"/>
    </row>
    <row r="118" spans="1:31" x14ac:dyDescent="0.3">
      <c r="A118" s="53" t="str">
        <f>IF(Table1[[#This Row],[INVOICE NO]]&lt;&gt;"",ROWS($A$2:Table1[[#This Row],['#OREDER NO]]),"")</f>
        <v/>
      </c>
      <c r="B118" s="38" t="str">
        <f>IF(Table1[[#This Row],[INVOICE NO]]&lt;&gt;"",COUNTIF($K$2:K118,K118),"")</f>
        <v/>
      </c>
      <c r="C118" s="40" t="str" cm="1">
        <f t="array" ref="C118">IF(Table1[[#This Row],[BOOKING CONFIRMATION NO]]&lt;&gt;"",IF(Table1[[#This Row],[INV QTY]]=1,_xlfn.TEXTJOIN(",",TRUE,IF(K118=K118:K164,J118:J164,"")),""),"")</f>
        <v/>
      </c>
      <c r="D118" s="39" t="str" cm="1">
        <f t="array" ref="D118">IF(Table1[[#This Row],[PO NO]]&lt;&gt;"",IF(Table1[[#This Row],[INV QTY]]=1,_xlfn.TEXTJOIN(",",TRUE,IF(K118=K118:K164,G118:G164,"")),""),"")</f>
        <v/>
      </c>
      <c r="E118" s="40" t="str" cm="1">
        <f t="array" ref="E118">IF(Table1[[#This Row],[PO NO]]&lt;&gt;"",IF(Table1[[#This Row],[INV QTY]]=1,_xlfn.TEXTJOIN(",",TRUE,IF(K118=K118:K164,F118:F164,"")),""),"")</f>
        <v/>
      </c>
      <c r="F118" s="70" t="str">
        <f>IF(Table1[[#This Row],[PO NO]]&lt;&gt;"",LEFT(Table1[[#This Row],[PO NO]],6)&amp;"*","")</f>
        <v/>
      </c>
      <c r="G118" s="64"/>
      <c r="H118" s="54"/>
      <c r="I118" s="41"/>
      <c r="J118" s="56"/>
      <c r="K118" s="82"/>
      <c r="L118" s="43"/>
      <c r="M118" s="57"/>
      <c r="N118" s="46"/>
      <c r="O118" s="57"/>
      <c r="P118" s="46"/>
      <c r="Q118" s="47"/>
      <c r="R118" s="48"/>
      <c r="S118" s="58"/>
      <c r="T118" s="59"/>
      <c r="U118" s="58"/>
      <c r="V118" s="48"/>
      <c r="W118" s="46"/>
      <c r="X118" s="50"/>
      <c r="Y118" s="46"/>
      <c r="Z118" s="50"/>
      <c r="AA118" s="60"/>
      <c r="AB118" s="62"/>
      <c r="AC118" s="62"/>
      <c r="AD118" s="61"/>
      <c r="AE118" s="61"/>
    </row>
    <row r="119" spans="1:31" x14ac:dyDescent="0.3">
      <c r="A119" s="53" t="str">
        <f>IF(Table1[[#This Row],[INVOICE NO]]&lt;&gt;"",ROWS($A$2:Table1[[#This Row],['#OREDER NO]]),"")</f>
        <v/>
      </c>
      <c r="B119" s="38" t="str">
        <f>IF(Table1[[#This Row],[INVOICE NO]]&lt;&gt;"",COUNTIF($K$2:K119,K119),"")</f>
        <v/>
      </c>
      <c r="C119" s="40" t="str" cm="1">
        <f t="array" ref="C119">IF(Table1[[#This Row],[BOOKING CONFIRMATION NO]]&lt;&gt;"",IF(Table1[[#This Row],[INV QTY]]=1,_xlfn.TEXTJOIN(",",TRUE,IF(K119=K119:K165,J119:J165,"")),""),"")</f>
        <v/>
      </c>
      <c r="D119" s="39" t="str" cm="1">
        <f t="array" ref="D119">IF(Table1[[#This Row],[PO NO]]&lt;&gt;"",IF(Table1[[#This Row],[INV QTY]]=1,_xlfn.TEXTJOIN(",",TRUE,IF(K119=K119:K165,G119:G165,"")),""),"")</f>
        <v/>
      </c>
      <c r="E119" s="40" t="str" cm="1">
        <f t="array" ref="E119">IF(Table1[[#This Row],[PO NO]]&lt;&gt;"",IF(Table1[[#This Row],[INV QTY]]=1,_xlfn.TEXTJOIN(",",TRUE,IF(K119=K119:K165,F119:F165,"")),""),"")</f>
        <v/>
      </c>
      <c r="F119" s="70" t="str">
        <f>IF(Table1[[#This Row],[PO NO]]&lt;&gt;"",LEFT(Table1[[#This Row],[PO NO]],6)&amp;"*","")</f>
        <v/>
      </c>
      <c r="G119" s="64"/>
      <c r="H119" s="54"/>
      <c r="I119" s="41"/>
      <c r="J119" s="56"/>
      <c r="K119" s="82"/>
      <c r="L119" s="43"/>
      <c r="M119" s="57"/>
      <c r="N119" s="46"/>
      <c r="O119" s="57"/>
      <c r="P119" s="46"/>
      <c r="Q119" s="47"/>
      <c r="R119" s="48"/>
      <c r="S119" s="58"/>
      <c r="T119" s="59"/>
      <c r="U119" s="58"/>
      <c r="V119" s="48"/>
      <c r="W119" s="46"/>
      <c r="X119" s="50"/>
      <c r="Y119" s="46"/>
      <c r="Z119" s="50"/>
      <c r="AA119" s="60"/>
      <c r="AB119" s="62"/>
      <c r="AC119" s="62"/>
      <c r="AD119" s="61"/>
      <c r="AE119" s="61"/>
    </row>
    <row r="120" spans="1:31" x14ac:dyDescent="0.3">
      <c r="A120" s="53" t="str">
        <f>IF(Table1[[#This Row],[INVOICE NO]]&lt;&gt;"",ROWS($A$2:Table1[[#This Row],['#OREDER NO]]),"")</f>
        <v/>
      </c>
      <c r="B120" s="38" t="str">
        <f>IF(Table1[[#This Row],[INVOICE NO]]&lt;&gt;"",COUNTIF($K$2:K120,K120),"")</f>
        <v/>
      </c>
      <c r="C120" s="40" t="str" cm="1">
        <f t="array" ref="C120">IF(Table1[[#This Row],[BOOKING CONFIRMATION NO]]&lt;&gt;"",IF(Table1[[#This Row],[INV QTY]]=1,_xlfn.TEXTJOIN(",",TRUE,IF(K120=K120:K166,J120:J166,"")),""),"")</f>
        <v/>
      </c>
      <c r="D120" s="39" t="str" cm="1">
        <f t="array" ref="D120">IF(Table1[[#This Row],[PO NO]]&lt;&gt;"",IF(Table1[[#This Row],[INV QTY]]=1,_xlfn.TEXTJOIN(",",TRUE,IF(K120=K120:K166,G120:G166,"")),""),"")</f>
        <v/>
      </c>
      <c r="E120" s="40" t="str" cm="1">
        <f t="array" ref="E120">IF(Table1[[#This Row],[PO NO]]&lt;&gt;"",IF(Table1[[#This Row],[INV QTY]]=1,_xlfn.TEXTJOIN(",",TRUE,IF(K120=K120:K166,F120:F166,"")),""),"")</f>
        <v/>
      </c>
      <c r="F120" s="70" t="str">
        <f>IF(Table1[[#This Row],[PO NO]]&lt;&gt;"",LEFT(Table1[[#This Row],[PO NO]],6)&amp;"*","")</f>
        <v/>
      </c>
      <c r="G120" s="64"/>
      <c r="H120" s="54"/>
      <c r="I120" s="41"/>
      <c r="J120" s="56"/>
      <c r="K120" s="82"/>
      <c r="L120" s="43"/>
      <c r="M120" s="57"/>
      <c r="N120" s="46"/>
      <c r="O120" s="57"/>
      <c r="P120" s="46"/>
      <c r="Q120" s="47"/>
      <c r="R120" s="48"/>
      <c r="S120" s="58"/>
      <c r="T120" s="59"/>
      <c r="U120" s="58"/>
      <c r="V120" s="48"/>
      <c r="W120" s="46"/>
      <c r="X120" s="50"/>
      <c r="Y120" s="46"/>
      <c r="Z120" s="50"/>
      <c r="AA120" s="60"/>
      <c r="AB120" s="62"/>
      <c r="AC120" s="62"/>
      <c r="AD120" s="61"/>
      <c r="AE120" s="61"/>
    </row>
    <row r="121" spans="1:31" x14ac:dyDescent="0.3">
      <c r="A121" s="53" t="str">
        <f>IF(Table1[[#This Row],[INVOICE NO]]&lt;&gt;"",ROWS($A$2:Table1[[#This Row],['#OREDER NO]]),"")</f>
        <v/>
      </c>
      <c r="B121" s="38" t="str">
        <f>IF(Table1[[#This Row],[INVOICE NO]]&lt;&gt;"",COUNTIF($K$2:K121,K121),"")</f>
        <v/>
      </c>
      <c r="C121" s="40" t="str" cm="1">
        <f t="array" ref="C121">IF(Table1[[#This Row],[BOOKING CONFIRMATION NO]]&lt;&gt;"",IF(Table1[[#This Row],[INV QTY]]=1,_xlfn.TEXTJOIN(",",TRUE,IF(K121=K121:K167,J121:J167,"")),""),"")</f>
        <v/>
      </c>
      <c r="D121" s="39" t="str" cm="1">
        <f t="array" ref="D121">IF(Table1[[#This Row],[PO NO]]&lt;&gt;"",IF(Table1[[#This Row],[INV QTY]]=1,_xlfn.TEXTJOIN(",",TRUE,IF(K121=K121:K167,G121:G167,"")),""),"")</f>
        <v/>
      </c>
      <c r="E121" s="40" t="str" cm="1">
        <f t="array" ref="E121">IF(Table1[[#This Row],[PO NO]]&lt;&gt;"",IF(Table1[[#This Row],[INV QTY]]=1,_xlfn.TEXTJOIN(",",TRUE,IF(K121=K121:K167,F121:F167,"")),""),"")</f>
        <v/>
      </c>
      <c r="F121" s="70" t="str">
        <f>IF(Table1[[#This Row],[PO NO]]&lt;&gt;"",LEFT(Table1[[#This Row],[PO NO]],6)&amp;"*","")</f>
        <v/>
      </c>
      <c r="G121" s="64"/>
      <c r="H121" s="54"/>
      <c r="I121" s="41"/>
      <c r="J121" s="56"/>
      <c r="K121" s="82"/>
      <c r="L121" s="43"/>
      <c r="M121" s="57"/>
      <c r="N121" s="46"/>
      <c r="O121" s="57"/>
      <c r="P121" s="46"/>
      <c r="Q121" s="47"/>
      <c r="R121" s="48"/>
      <c r="S121" s="58"/>
      <c r="T121" s="59"/>
      <c r="U121" s="58"/>
      <c r="V121" s="48"/>
      <c r="W121" s="46"/>
      <c r="X121" s="50"/>
      <c r="Y121" s="46"/>
      <c r="Z121" s="50"/>
      <c r="AA121" s="60"/>
      <c r="AB121" s="62"/>
      <c r="AC121" s="62"/>
      <c r="AD121" s="61"/>
      <c r="AE121" s="61"/>
    </row>
    <row r="122" spans="1:31" x14ac:dyDescent="0.3">
      <c r="A122" s="53" t="str">
        <f>IF(Table1[[#This Row],[INVOICE NO]]&lt;&gt;"",ROWS($A$2:Table1[[#This Row],['#OREDER NO]]),"")</f>
        <v/>
      </c>
      <c r="B122" s="38" t="str">
        <f>IF(Table1[[#This Row],[INVOICE NO]]&lt;&gt;"",COUNTIF($K$2:K122,K122),"")</f>
        <v/>
      </c>
      <c r="C122" s="40" t="str" cm="1">
        <f t="array" ref="C122">IF(Table1[[#This Row],[BOOKING CONFIRMATION NO]]&lt;&gt;"",IF(Table1[[#This Row],[INV QTY]]=1,_xlfn.TEXTJOIN(",",TRUE,IF(K122=K122:K168,J122:J168,"")),""),"")</f>
        <v/>
      </c>
      <c r="D122" s="39" t="str" cm="1">
        <f t="array" ref="D122">IF(Table1[[#This Row],[PO NO]]&lt;&gt;"",IF(Table1[[#This Row],[INV QTY]]=1,_xlfn.TEXTJOIN(",",TRUE,IF(K122=K122:K168,G122:G168,"")),""),"")</f>
        <v/>
      </c>
      <c r="E122" s="40" t="str" cm="1">
        <f t="array" ref="E122">IF(Table1[[#This Row],[PO NO]]&lt;&gt;"",IF(Table1[[#This Row],[INV QTY]]=1,_xlfn.TEXTJOIN(",",TRUE,IF(K122=K122:K168,F122:F168,"")),""),"")</f>
        <v/>
      </c>
      <c r="F122" s="70" t="str">
        <f>IF(Table1[[#This Row],[PO NO]]&lt;&gt;"",LEFT(Table1[[#This Row],[PO NO]],6)&amp;"*","")</f>
        <v/>
      </c>
      <c r="G122" s="64"/>
      <c r="H122" s="54"/>
      <c r="I122" s="41"/>
      <c r="J122" s="56"/>
      <c r="K122" s="82"/>
      <c r="L122" s="43"/>
      <c r="M122" s="57"/>
      <c r="N122" s="46"/>
      <c r="O122" s="57"/>
      <c r="P122" s="46"/>
      <c r="Q122" s="47"/>
      <c r="R122" s="48"/>
      <c r="S122" s="58"/>
      <c r="T122" s="59"/>
      <c r="U122" s="58"/>
      <c r="V122" s="48"/>
      <c r="W122" s="46"/>
      <c r="X122" s="50"/>
      <c r="Y122" s="46"/>
      <c r="Z122" s="50"/>
      <c r="AA122" s="60"/>
      <c r="AB122" s="62"/>
      <c r="AC122" s="62"/>
      <c r="AD122" s="61"/>
      <c r="AE122" s="61"/>
    </row>
    <row r="123" spans="1:31" x14ac:dyDescent="0.3">
      <c r="A123" s="53" t="str">
        <f>IF(Table1[[#This Row],[INVOICE NO]]&lt;&gt;"",ROWS($A$2:Table1[[#This Row],['#OREDER NO]]),"")</f>
        <v/>
      </c>
      <c r="B123" s="38" t="str">
        <f>IF(Table1[[#This Row],[INVOICE NO]]&lt;&gt;"",COUNTIF($K$2:K123,K123),"")</f>
        <v/>
      </c>
      <c r="C123" s="40" t="str" cm="1">
        <f t="array" ref="C123">IF(Table1[[#This Row],[BOOKING CONFIRMATION NO]]&lt;&gt;"",IF(Table1[[#This Row],[INV QTY]]=1,_xlfn.TEXTJOIN(",",TRUE,IF(K123=K123:K169,J123:J169,"")),""),"")</f>
        <v/>
      </c>
      <c r="D123" s="39" t="str" cm="1">
        <f t="array" ref="D123">IF(Table1[[#This Row],[PO NO]]&lt;&gt;"",IF(Table1[[#This Row],[INV QTY]]=1,_xlfn.TEXTJOIN(",",TRUE,IF(K123=K123:K169,G123:G169,"")),""),"")</f>
        <v/>
      </c>
      <c r="E123" s="40" t="str" cm="1">
        <f t="array" ref="E123">IF(Table1[[#This Row],[PO NO]]&lt;&gt;"",IF(Table1[[#This Row],[INV QTY]]=1,_xlfn.TEXTJOIN(",",TRUE,IF(K123=K123:K169,F123:F169,"")),""),"")</f>
        <v/>
      </c>
      <c r="F123" s="70" t="str">
        <f>IF(Table1[[#This Row],[PO NO]]&lt;&gt;"",LEFT(Table1[[#This Row],[PO NO]],6)&amp;"*","")</f>
        <v/>
      </c>
      <c r="G123" s="64"/>
      <c r="H123" s="54"/>
      <c r="I123" s="41"/>
      <c r="J123" s="56"/>
      <c r="K123" s="82"/>
      <c r="L123" s="43"/>
      <c r="M123" s="57"/>
      <c r="N123" s="46"/>
      <c r="O123" s="57"/>
      <c r="P123" s="46"/>
      <c r="Q123" s="47"/>
      <c r="R123" s="48"/>
      <c r="S123" s="58"/>
      <c r="T123" s="59"/>
      <c r="U123" s="58"/>
      <c r="V123" s="48"/>
      <c r="W123" s="46"/>
      <c r="X123" s="50"/>
      <c r="Y123" s="46"/>
      <c r="Z123" s="50"/>
      <c r="AA123" s="60"/>
      <c r="AB123" s="62"/>
      <c r="AC123" s="62"/>
      <c r="AD123" s="61"/>
      <c r="AE123" s="61"/>
    </row>
    <row r="124" spans="1:31" x14ac:dyDescent="0.3">
      <c r="A124" s="53" t="str">
        <f>IF(Table1[[#This Row],[INVOICE NO]]&lt;&gt;"",ROWS($A$2:Table1[[#This Row],['#OREDER NO]]),"")</f>
        <v/>
      </c>
      <c r="B124" s="38" t="str">
        <f>IF(Table1[[#This Row],[INVOICE NO]]&lt;&gt;"",COUNTIF($K$2:K124,K124),"")</f>
        <v/>
      </c>
      <c r="C124" s="40" t="str" cm="1">
        <f t="array" ref="C124">IF(Table1[[#This Row],[BOOKING CONFIRMATION NO]]&lt;&gt;"",IF(Table1[[#This Row],[INV QTY]]=1,_xlfn.TEXTJOIN(",",TRUE,IF(K124=K124:K170,J124:J170,"")),""),"")</f>
        <v/>
      </c>
      <c r="D124" s="39" t="str" cm="1">
        <f t="array" ref="D124">IF(Table1[[#This Row],[PO NO]]&lt;&gt;"",IF(Table1[[#This Row],[INV QTY]]=1,_xlfn.TEXTJOIN(",",TRUE,IF(K124=K124:K170,G124:G170,"")),""),"")</f>
        <v/>
      </c>
      <c r="E124" s="40" t="str" cm="1">
        <f t="array" ref="E124">IF(Table1[[#This Row],[PO NO]]&lt;&gt;"",IF(Table1[[#This Row],[INV QTY]]=1,_xlfn.TEXTJOIN(",",TRUE,IF(K124=K124:K170,F124:F170,"")),""),"")</f>
        <v/>
      </c>
      <c r="F124" s="70" t="str">
        <f>IF(Table1[[#This Row],[PO NO]]&lt;&gt;"",LEFT(Table1[[#This Row],[PO NO]],6)&amp;"*","")</f>
        <v/>
      </c>
      <c r="G124" s="64"/>
      <c r="H124" s="54"/>
      <c r="I124" s="41"/>
      <c r="J124" s="56"/>
      <c r="K124" s="82"/>
      <c r="L124" s="43"/>
      <c r="M124" s="57"/>
      <c r="N124" s="46"/>
      <c r="O124" s="57"/>
      <c r="P124" s="46"/>
      <c r="Q124" s="47"/>
      <c r="R124" s="48"/>
      <c r="S124" s="58"/>
      <c r="T124" s="59"/>
      <c r="U124" s="58"/>
      <c r="V124" s="48"/>
      <c r="W124" s="46"/>
      <c r="X124" s="50"/>
      <c r="Y124" s="46"/>
      <c r="Z124" s="50"/>
      <c r="AA124" s="60"/>
      <c r="AB124" s="62"/>
      <c r="AC124" s="62"/>
      <c r="AD124" s="61"/>
      <c r="AE124" s="61"/>
    </row>
    <row r="125" spans="1:31" x14ac:dyDescent="0.3">
      <c r="A125" s="53" t="str">
        <f>IF(Table1[[#This Row],[INVOICE NO]]&lt;&gt;"",ROWS($A$2:Table1[[#This Row],['#OREDER NO]]),"")</f>
        <v/>
      </c>
      <c r="B125" s="38" t="str">
        <f>IF(Table1[[#This Row],[INVOICE NO]]&lt;&gt;"",COUNTIF($K$2:K125,K125),"")</f>
        <v/>
      </c>
      <c r="C125" s="40" t="str" cm="1">
        <f t="array" ref="C125">IF(Table1[[#This Row],[BOOKING CONFIRMATION NO]]&lt;&gt;"",IF(Table1[[#This Row],[INV QTY]]=1,_xlfn.TEXTJOIN(",",TRUE,IF(K125=K125:K171,J125:J171,"")),""),"")</f>
        <v/>
      </c>
      <c r="D125" s="39" t="str" cm="1">
        <f t="array" ref="D125">IF(Table1[[#This Row],[PO NO]]&lt;&gt;"",IF(Table1[[#This Row],[INV QTY]]=1,_xlfn.TEXTJOIN(",",TRUE,IF(K125=K125:K171,G125:G171,"")),""),"")</f>
        <v/>
      </c>
      <c r="E125" s="40" t="str" cm="1">
        <f t="array" ref="E125">IF(Table1[[#This Row],[PO NO]]&lt;&gt;"",IF(Table1[[#This Row],[INV QTY]]=1,_xlfn.TEXTJOIN(",",TRUE,IF(K125=K125:K171,F125:F171,"")),""),"")</f>
        <v/>
      </c>
      <c r="F125" s="70" t="str">
        <f>IF(Table1[[#This Row],[PO NO]]&lt;&gt;"",LEFT(Table1[[#This Row],[PO NO]],6)&amp;"*","")</f>
        <v/>
      </c>
      <c r="G125" s="64"/>
      <c r="H125" s="54"/>
      <c r="I125" s="41"/>
      <c r="J125" s="56"/>
      <c r="K125" s="82"/>
      <c r="L125" s="43"/>
      <c r="M125" s="57"/>
      <c r="N125" s="46"/>
      <c r="O125" s="57"/>
      <c r="P125" s="46"/>
      <c r="Q125" s="47"/>
      <c r="R125" s="48"/>
      <c r="S125" s="58"/>
      <c r="T125" s="59"/>
      <c r="U125" s="58"/>
      <c r="V125" s="48"/>
      <c r="W125" s="46"/>
      <c r="X125" s="50"/>
      <c r="Y125" s="46"/>
      <c r="Z125" s="50"/>
      <c r="AA125" s="60"/>
      <c r="AB125" s="62"/>
      <c r="AC125" s="62"/>
      <c r="AD125" s="61"/>
      <c r="AE125" s="61"/>
    </row>
    <row r="126" spans="1:31" x14ac:dyDescent="0.3">
      <c r="A126" s="53" t="str">
        <f>IF(Table1[[#This Row],[INVOICE NO]]&lt;&gt;"",ROWS($A$2:Table1[[#This Row],['#OREDER NO]]),"")</f>
        <v/>
      </c>
      <c r="B126" s="38" t="str">
        <f>IF(Table1[[#This Row],[INVOICE NO]]&lt;&gt;"",COUNTIF($K$2:K126,K126),"")</f>
        <v/>
      </c>
      <c r="C126" s="40" t="str" cm="1">
        <f t="array" ref="C126">IF(Table1[[#This Row],[BOOKING CONFIRMATION NO]]&lt;&gt;"",IF(Table1[[#This Row],[INV QTY]]=1,_xlfn.TEXTJOIN(",",TRUE,IF(K126=K126:K172,J126:J172,"")),""),"")</f>
        <v/>
      </c>
      <c r="D126" s="39" t="str" cm="1">
        <f t="array" ref="D126">IF(Table1[[#This Row],[PO NO]]&lt;&gt;"",IF(Table1[[#This Row],[INV QTY]]=1,_xlfn.TEXTJOIN(",",TRUE,IF(K126=K126:K172,G126:G172,"")),""),"")</f>
        <v/>
      </c>
      <c r="E126" s="40" t="str" cm="1">
        <f t="array" ref="E126">IF(Table1[[#This Row],[PO NO]]&lt;&gt;"",IF(Table1[[#This Row],[INV QTY]]=1,_xlfn.TEXTJOIN(",",TRUE,IF(K126=K126:K172,F126:F172,"")),""),"")</f>
        <v/>
      </c>
      <c r="F126" s="70" t="str">
        <f>IF(Table1[[#This Row],[PO NO]]&lt;&gt;"",LEFT(Table1[[#This Row],[PO NO]],6)&amp;"*","")</f>
        <v/>
      </c>
      <c r="G126" s="64"/>
      <c r="H126" s="54"/>
      <c r="I126" s="41"/>
      <c r="J126" s="56"/>
      <c r="K126" s="82"/>
      <c r="L126" s="43"/>
      <c r="M126" s="57"/>
      <c r="N126" s="46"/>
      <c r="O126" s="57"/>
      <c r="P126" s="46"/>
      <c r="Q126" s="47"/>
      <c r="R126" s="48"/>
      <c r="S126" s="58"/>
      <c r="T126" s="59"/>
      <c r="U126" s="58"/>
      <c r="V126" s="48"/>
      <c r="W126" s="46"/>
      <c r="X126" s="50"/>
      <c r="Y126" s="46"/>
      <c r="Z126" s="50"/>
      <c r="AA126" s="60"/>
      <c r="AB126" s="62"/>
      <c r="AC126" s="62"/>
      <c r="AD126" s="61"/>
      <c r="AE126" s="61"/>
    </row>
    <row r="127" spans="1:31" x14ac:dyDescent="0.3">
      <c r="A127" s="53" t="str">
        <f>IF(Table1[[#This Row],[INVOICE NO]]&lt;&gt;"",ROWS($A$2:Table1[[#This Row],['#OREDER NO]]),"")</f>
        <v/>
      </c>
      <c r="B127" s="38" t="str">
        <f>IF(Table1[[#This Row],[INVOICE NO]]&lt;&gt;"",COUNTIF($K$2:K127,K127),"")</f>
        <v/>
      </c>
      <c r="C127" s="40" t="str" cm="1">
        <f t="array" ref="C127">IF(Table1[[#This Row],[BOOKING CONFIRMATION NO]]&lt;&gt;"",IF(Table1[[#This Row],[INV QTY]]=1,_xlfn.TEXTJOIN(",",TRUE,IF(K127=K127:K173,J127:J173,"")),""),"")</f>
        <v/>
      </c>
      <c r="D127" s="39" t="str" cm="1">
        <f t="array" ref="D127">IF(Table1[[#This Row],[PO NO]]&lt;&gt;"",IF(Table1[[#This Row],[INV QTY]]=1,_xlfn.TEXTJOIN(",",TRUE,IF(K127=K127:K173,G127:G173,"")),""),"")</f>
        <v/>
      </c>
      <c r="E127" s="40" t="str" cm="1">
        <f t="array" ref="E127">IF(Table1[[#This Row],[PO NO]]&lt;&gt;"",IF(Table1[[#This Row],[INV QTY]]=1,_xlfn.TEXTJOIN(",",TRUE,IF(K127=K127:K173,F127:F173,"")),""),"")</f>
        <v/>
      </c>
      <c r="F127" s="70" t="str">
        <f>IF(Table1[[#This Row],[PO NO]]&lt;&gt;"",LEFT(Table1[[#This Row],[PO NO]],6)&amp;"*","")</f>
        <v/>
      </c>
      <c r="G127" s="64"/>
      <c r="H127" s="54"/>
      <c r="I127" s="41"/>
      <c r="J127" s="56"/>
      <c r="K127" s="82"/>
      <c r="L127" s="43"/>
      <c r="M127" s="57"/>
      <c r="N127" s="46"/>
      <c r="O127" s="57"/>
      <c r="P127" s="46"/>
      <c r="Q127" s="47"/>
      <c r="R127" s="48"/>
      <c r="S127" s="58"/>
      <c r="T127" s="59"/>
      <c r="U127" s="58"/>
      <c r="V127" s="48"/>
      <c r="W127" s="46"/>
      <c r="X127" s="50"/>
      <c r="Y127" s="46"/>
      <c r="Z127" s="50"/>
      <c r="AA127" s="60"/>
      <c r="AB127" s="62"/>
      <c r="AC127" s="62"/>
      <c r="AD127" s="61"/>
      <c r="AE127" s="61"/>
    </row>
    <row r="128" spans="1:31" x14ac:dyDescent="0.3">
      <c r="A128" s="53" t="str">
        <f>IF(Table1[[#This Row],[INVOICE NO]]&lt;&gt;"",ROWS($A$2:Table1[[#This Row],['#OREDER NO]]),"")</f>
        <v/>
      </c>
      <c r="B128" s="38" t="str">
        <f>IF(Table1[[#This Row],[INVOICE NO]]&lt;&gt;"",COUNTIF($K$2:K128,K128),"")</f>
        <v/>
      </c>
      <c r="C128" s="40" t="str" cm="1">
        <f t="array" ref="C128">IF(Table1[[#This Row],[BOOKING CONFIRMATION NO]]&lt;&gt;"",IF(Table1[[#This Row],[INV QTY]]=1,_xlfn.TEXTJOIN(",",TRUE,IF(K128=K128:K174,J128:J174,"")),""),"")</f>
        <v/>
      </c>
      <c r="D128" s="39" t="str" cm="1">
        <f t="array" ref="D128">IF(Table1[[#This Row],[PO NO]]&lt;&gt;"",IF(Table1[[#This Row],[INV QTY]]=1,_xlfn.TEXTJOIN(",",TRUE,IF(K128=K128:K174,G128:G174,"")),""),"")</f>
        <v/>
      </c>
      <c r="E128" s="40" t="str" cm="1">
        <f t="array" ref="E128">IF(Table1[[#This Row],[PO NO]]&lt;&gt;"",IF(Table1[[#This Row],[INV QTY]]=1,_xlfn.TEXTJOIN(",",TRUE,IF(K128=K128:K174,F128:F174,"")),""),"")</f>
        <v/>
      </c>
      <c r="F128" s="70" t="str">
        <f>IF(Table1[[#This Row],[PO NO]]&lt;&gt;"",LEFT(Table1[[#This Row],[PO NO]],6)&amp;"*","")</f>
        <v/>
      </c>
      <c r="G128" s="64"/>
      <c r="H128" s="54"/>
      <c r="I128" s="41"/>
      <c r="J128" s="56"/>
      <c r="K128" s="82"/>
      <c r="L128" s="43"/>
      <c r="M128" s="57"/>
      <c r="N128" s="46"/>
      <c r="O128" s="57"/>
      <c r="P128" s="46"/>
      <c r="Q128" s="47"/>
      <c r="R128" s="48"/>
      <c r="S128" s="58"/>
      <c r="T128" s="59"/>
      <c r="U128" s="58"/>
      <c r="V128" s="48"/>
      <c r="W128" s="46"/>
      <c r="X128" s="50"/>
      <c r="Y128" s="46"/>
      <c r="Z128" s="50"/>
      <c r="AA128" s="60"/>
      <c r="AB128" s="62"/>
      <c r="AC128" s="62"/>
      <c r="AD128" s="61"/>
      <c r="AE128" s="61"/>
    </row>
    <row r="129" spans="1:31" x14ac:dyDescent="0.3">
      <c r="A129" s="53" t="str">
        <f>IF(Table1[[#This Row],[INVOICE NO]]&lt;&gt;"",ROWS($A$2:Table1[[#This Row],['#OREDER NO]]),"")</f>
        <v/>
      </c>
      <c r="B129" s="38" t="str">
        <f>IF(Table1[[#This Row],[INVOICE NO]]&lt;&gt;"",COUNTIF($K$2:K129,K129),"")</f>
        <v/>
      </c>
      <c r="C129" s="40" t="str" cm="1">
        <f t="array" ref="C129">IF(Table1[[#This Row],[BOOKING CONFIRMATION NO]]&lt;&gt;"",IF(Table1[[#This Row],[INV QTY]]=1,_xlfn.TEXTJOIN(",",TRUE,IF(K129=K129:K175,J129:J175,"")),""),"")</f>
        <v/>
      </c>
      <c r="D129" s="39" t="str" cm="1">
        <f t="array" ref="D129">IF(Table1[[#This Row],[PO NO]]&lt;&gt;"",IF(Table1[[#This Row],[INV QTY]]=1,_xlfn.TEXTJOIN(",",TRUE,IF(K129=K129:K175,G129:G175,"")),""),"")</f>
        <v/>
      </c>
      <c r="E129" s="40" t="str" cm="1">
        <f t="array" ref="E129">IF(Table1[[#This Row],[PO NO]]&lt;&gt;"",IF(Table1[[#This Row],[INV QTY]]=1,_xlfn.TEXTJOIN(",",TRUE,IF(K129=K129:K175,F129:F175,"")),""),"")</f>
        <v/>
      </c>
      <c r="F129" s="70" t="str">
        <f>IF(Table1[[#This Row],[PO NO]]&lt;&gt;"",LEFT(Table1[[#This Row],[PO NO]],6)&amp;"*","")</f>
        <v/>
      </c>
      <c r="G129" s="64"/>
      <c r="H129" s="54"/>
      <c r="I129" s="41"/>
      <c r="J129" s="56"/>
      <c r="K129" s="82"/>
      <c r="L129" s="43"/>
      <c r="M129" s="57"/>
      <c r="N129" s="46"/>
      <c r="O129" s="57"/>
      <c r="P129" s="46"/>
      <c r="Q129" s="47"/>
      <c r="R129" s="48"/>
      <c r="S129" s="58"/>
      <c r="T129" s="59"/>
      <c r="U129" s="58"/>
      <c r="V129" s="48"/>
      <c r="W129" s="46"/>
      <c r="X129" s="50"/>
      <c r="Y129" s="46"/>
      <c r="Z129" s="50"/>
      <c r="AA129" s="60"/>
      <c r="AB129" s="62"/>
      <c r="AC129" s="62"/>
      <c r="AD129" s="61"/>
      <c r="AE129" s="61"/>
    </row>
    <row r="130" spans="1:31" x14ac:dyDescent="0.3">
      <c r="A130" s="53" t="str">
        <f>IF(Table1[[#This Row],[INVOICE NO]]&lt;&gt;"",ROWS($A$2:Table1[[#This Row],['#OREDER NO]]),"")</f>
        <v/>
      </c>
      <c r="B130" s="38" t="str">
        <f>IF(Table1[[#This Row],[INVOICE NO]]&lt;&gt;"",COUNTIF($K$2:K130,K130),"")</f>
        <v/>
      </c>
      <c r="C130" s="40" t="str" cm="1">
        <f t="array" ref="C130">IF(Table1[[#This Row],[BOOKING CONFIRMATION NO]]&lt;&gt;"",IF(Table1[[#This Row],[INV QTY]]=1,_xlfn.TEXTJOIN(",",TRUE,IF(K130=K130:K176,J130:J176,"")),""),"")</f>
        <v/>
      </c>
      <c r="D130" s="39" t="str" cm="1">
        <f t="array" ref="D130">IF(Table1[[#This Row],[PO NO]]&lt;&gt;"",IF(Table1[[#This Row],[INV QTY]]=1,_xlfn.TEXTJOIN(",",TRUE,IF(K130=K130:K176,G130:G176,"")),""),"")</f>
        <v/>
      </c>
      <c r="E130" s="40" t="str" cm="1">
        <f t="array" ref="E130">IF(Table1[[#This Row],[PO NO]]&lt;&gt;"",IF(Table1[[#This Row],[INV QTY]]=1,_xlfn.TEXTJOIN(",",TRUE,IF(K130=K130:K176,F130:F176,"")),""),"")</f>
        <v/>
      </c>
      <c r="F130" s="70" t="str">
        <f>IF(Table1[[#This Row],[PO NO]]&lt;&gt;"",LEFT(Table1[[#This Row],[PO NO]],6)&amp;"*","")</f>
        <v/>
      </c>
      <c r="G130" s="64"/>
      <c r="H130" s="54"/>
      <c r="I130" s="41"/>
      <c r="J130" s="56"/>
      <c r="K130" s="82"/>
      <c r="L130" s="43"/>
      <c r="M130" s="57"/>
      <c r="N130" s="46"/>
      <c r="O130" s="57"/>
      <c r="P130" s="46"/>
      <c r="Q130" s="47"/>
      <c r="R130" s="48"/>
      <c r="S130" s="58"/>
      <c r="T130" s="59"/>
      <c r="U130" s="58"/>
      <c r="V130" s="48"/>
      <c r="W130" s="46"/>
      <c r="X130" s="50"/>
      <c r="Y130" s="46"/>
      <c r="Z130" s="50"/>
      <c r="AA130" s="60"/>
      <c r="AB130" s="62"/>
      <c r="AC130" s="62"/>
      <c r="AD130" s="61"/>
      <c r="AE130" s="61"/>
    </row>
    <row r="131" spans="1:31" x14ac:dyDescent="0.3">
      <c r="A131" s="53" t="str">
        <f>IF(Table1[[#This Row],[INVOICE NO]]&lt;&gt;"",ROWS($A$2:Table1[[#This Row],['#OREDER NO]]),"")</f>
        <v/>
      </c>
      <c r="B131" s="38" t="str">
        <f>IF(Table1[[#This Row],[INVOICE NO]]&lt;&gt;"",COUNTIF($K$2:K131,K131),"")</f>
        <v/>
      </c>
      <c r="C131" s="40" t="str" cm="1">
        <f t="array" ref="C131">IF(Table1[[#This Row],[BOOKING CONFIRMATION NO]]&lt;&gt;"",IF(Table1[[#This Row],[INV QTY]]=1,_xlfn.TEXTJOIN(",",TRUE,IF(K131=K131:K177,J131:J177,"")),""),"")</f>
        <v/>
      </c>
      <c r="D131" s="39" t="str" cm="1">
        <f t="array" ref="D131">IF(Table1[[#This Row],[PO NO]]&lt;&gt;"",IF(Table1[[#This Row],[INV QTY]]=1,_xlfn.TEXTJOIN(",",TRUE,IF(K131=K131:K177,G131:G177,"")),""),"")</f>
        <v/>
      </c>
      <c r="E131" s="40" t="str" cm="1">
        <f t="array" ref="E131">IF(Table1[[#This Row],[PO NO]]&lt;&gt;"",IF(Table1[[#This Row],[INV QTY]]=1,_xlfn.TEXTJOIN(",",TRUE,IF(K131=K131:K177,F131:F177,"")),""),"")</f>
        <v/>
      </c>
      <c r="F131" s="70" t="str">
        <f>IF(Table1[[#This Row],[PO NO]]&lt;&gt;"",LEFT(Table1[[#This Row],[PO NO]],6)&amp;"*","")</f>
        <v/>
      </c>
      <c r="G131" s="64"/>
      <c r="H131" s="54"/>
      <c r="I131" s="41"/>
      <c r="J131" s="56"/>
      <c r="K131" s="82"/>
      <c r="L131" s="43"/>
      <c r="M131" s="57"/>
      <c r="N131" s="46"/>
      <c r="O131" s="57"/>
      <c r="P131" s="46"/>
      <c r="Q131" s="47"/>
      <c r="R131" s="48"/>
      <c r="S131" s="58"/>
      <c r="T131" s="59"/>
      <c r="U131" s="58"/>
      <c r="V131" s="48"/>
      <c r="W131" s="46"/>
      <c r="X131" s="50"/>
      <c r="Y131" s="46"/>
      <c r="Z131" s="50"/>
      <c r="AA131" s="60"/>
      <c r="AB131" s="62"/>
      <c r="AC131" s="62"/>
      <c r="AD131" s="61"/>
      <c r="AE131" s="61"/>
    </row>
    <row r="132" spans="1:31" x14ac:dyDescent="0.3">
      <c r="A132" s="53" t="str">
        <f>IF(Table1[[#This Row],[INVOICE NO]]&lt;&gt;"",ROWS($A$2:Table1[[#This Row],['#OREDER NO]]),"")</f>
        <v/>
      </c>
      <c r="B132" s="38" t="str">
        <f>IF(Table1[[#This Row],[INVOICE NO]]&lt;&gt;"",COUNTIF($K$2:K132,K132),"")</f>
        <v/>
      </c>
      <c r="C132" s="40" t="str" cm="1">
        <f t="array" ref="C132">IF(Table1[[#This Row],[BOOKING CONFIRMATION NO]]&lt;&gt;"",IF(Table1[[#This Row],[INV QTY]]=1,_xlfn.TEXTJOIN(",",TRUE,IF(K132=K132:K178,J132:J178,"")),""),"")</f>
        <v/>
      </c>
      <c r="D132" s="39" t="str" cm="1">
        <f t="array" ref="D132">IF(Table1[[#This Row],[PO NO]]&lt;&gt;"",IF(Table1[[#This Row],[INV QTY]]=1,_xlfn.TEXTJOIN(",",TRUE,IF(K132=K132:K178,G132:G178,"")),""),"")</f>
        <v/>
      </c>
      <c r="E132" s="40" t="str" cm="1">
        <f t="array" ref="E132">IF(Table1[[#This Row],[PO NO]]&lt;&gt;"",IF(Table1[[#This Row],[INV QTY]]=1,_xlfn.TEXTJOIN(",",TRUE,IF(K132=K132:K178,F132:F178,"")),""),"")</f>
        <v/>
      </c>
      <c r="F132" s="70" t="str">
        <f>IF(Table1[[#This Row],[PO NO]]&lt;&gt;"",LEFT(Table1[[#This Row],[PO NO]],6)&amp;"*","")</f>
        <v/>
      </c>
      <c r="G132" s="64"/>
      <c r="H132" s="54"/>
      <c r="I132" s="41"/>
      <c r="J132" s="56"/>
      <c r="K132" s="82"/>
      <c r="L132" s="43"/>
      <c r="M132" s="57"/>
      <c r="N132" s="46"/>
      <c r="O132" s="57"/>
      <c r="P132" s="46"/>
      <c r="Q132" s="47"/>
      <c r="R132" s="48"/>
      <c r="S132" s="58"/>
      <c r="T132" s="59"/>
      <c r="U132" s="58"/>
      <c r="V132" s="48"/>
      <c r="W132" s="46"/>
      <c r="X132" s="50"/>
      <c r="Y132" s="46"/>
      <c r="Z132" s="50"/>
      <c r="AA132" s="60"/>
      <c r="AB132" s="62"/>
      <c r="AC132" s="62"/>
      <c r="AD132" s="61"/>
      <c r="AE132" s="61"/>
    </row>
    <row r="133" spans="1:31" x14ac:dyDescent="0.3">
      <c r="A133" s="53" t="str">
        <f>IF(Table1[[#This Row],[INVOICE NO]]&lt;&gt;"",ROWS($A$2:Table1[[#This Row],['#OREDER NO]]),"")</f>
        <v/>
      </c>
      <c r="B133" s="38" t="str">
        <f>IF(Table1[[#This Row],[INVOICE NO]]&lt;&gt;"",COUNTIF($K$2:K133,K133),"")</f>
        <v/>
      </c>
      <c r="C133" s="40" t="str" cm="1">
        <f t="array" ref="C133">IF(Table1[[#This Row],[BOOKING CONFIRMATION NO]]&lt;&gt;"",IF(Table1[[#This Row],[INV QTY]]=1,_xlfn.TEXTJOIN(",",TRUE,IF(K133=K133:K179,J133:J179,"")),""),"")</f>
        <v/>
      </c>
      <c r="D133" s="39" t="str" cm="1">
        <f t="array" ref="D133">IF(Table1[[#This Row],[PO NO]]&lt;&gt;"",IF(Table1[[#This Row],[INV QTY]]=1,_xlfn.TEXTJOIN(",",TRUE,IF(K133=K133:K179,G133:G179,"")),""),"")</f>
        <v/>
      </c>
      <c r="E133" s="40" t="str" cm="1">
        <f t="array" ref="E133">IF(Table1[[#This Row],[PO NO]]&lt;&gt;"",IF(Table1[[#This Row],[INV QTY]]=1,_xlfn.TEXTJOIN(",",TRUE,IF(K133=K133:K179,F133:F179,"")),""),"")</f>
        <v/>
      </c>
      <c r="F133" s="70" t="str">
        <f>IF(Table1[[#This Row],[PO NO]]&lt;&gt;"",LEFT(Table1[[#This Row],[PO NO]],6)&amp;"*","")</f>
        <v/>
      </c>
      <c r="G133" s="64"/>
      <c r="H133" s="54"/>
      <c r="I133" s="41"/>
      <c r="J133" s="56"/>
      <c r="K133" s="82"/>
      <c r="L133" s="43"/>
      <c r="M133" s="57"/>
      <c r="N133" s="46"/>
      <c r="O133" s="57"/>
      <c r="P133" s="46"/>
      <c r="Q133" s="47"/>
      <c r="R133" s="48"/>
      <c r="S133" s="58"/>
      <c r="T133" s="59"/>
      <c r="U133" s="58"/>
      <c r="V133" s="48"/>
      <c r="W133" s="46"/>
      <c r="X133" s="50"/>
      <c r="Y133" s="46"/>
      <c r="Z133" s="50"/>
      <c r="AA133" s="60"/>
      <c r="AB133" s="62"/>
      <c r="AC133" s="62"/>
      <c r="AD133" s="61"/>
      <c r="AE133" s="61"/>
    </row>
    <row r="134" spans="1:31" x14ac:dyDescent="0.3">
      <c r="A134" s="53" t="str">
        <f>IF(Table1[[#This Row],[INVOICE NO]]&lt;&gt;"",ROWS($A$2:Table1[[#This Row],['#OREDER NO]]),"")</f>
        <v/>
      </c>
      <c r="B134" s="38" t="str">
        <f>IF(Table1[[#This Row],[INVOICE NO]]&lt;&gt;"",COUNTIF($K$2:K134,K134),"")</f>
        <v/>
      </c>
      <c r="C134" s="40" t="str" cm="1">
        <f t="array" ref="C134">IF(Table1[[#This Row],[BOOKING CONFIRMATION NO]]&lt;&gt;"",IF(Table1[[#This Row],[INV QTY]]=1,_xlfn.TEXTJOIN(",",TRUE,IF(K134=K134:K180,J134:J180,"")),""),"")</f>
        <v/>
      </c>
      <c r="D134" s="39" t="str" cm="1">
        <f t="array" ref="D134">IF(Table1[[#This Row],[PO NO]]&lt;&gt;"",IF(Table1[[#This Row],[INV QTY]]=1,_xlfn.TEXTJOIN(",",TRUE,IF(K134=K134:K180,G134:G180,"")),""),"")</f>
        <v/>
      </c>
      <c r="E134" s="40" t="str" cm="1">
        <f t="array" ref="E134">IF(Table1[[#This Row],[PO NO]]&lt;&gt;"",IF(Table1[[#This Row],[INV QTY]]=1,_xlfn.TEXTJOIN(",",TRUE,IF(K134=K134:K180,F134:F180,"")),""),"")</f>
        <v/>
      </c>
      <c r="F134" s="70" t="str">
        <f>IF(Table1[[#This Row],[PO NO]]&lt;&gt;"",LEFT(Table1[[#This Row],[PO NO]],6)&amp;"*","")</f>
        <v/>
      </c>
      <c r="G134" s="64"/>
      <c r="H134" s="54"/>
      <c r="I134" s="41"/>
      <c r="J134" s="56"/>
      <c r="K134" s="82"/>
      <c r="L134" s="43"/>
      <c r="M134" s="57"/>
      <c r="N134" s="46"/>
      <c r="O134" s="57"/>
      <c r="P134" s="46"/>
      <c r="Q134" s="47"/>
      <c r="R134" s="48"/>
      <c r="S134" s="58"/>
      <c r="T134" s="59"/>
      <c r="U134" s="58"/>
      <c r="V134" s="48"/>
      <c r="W134" s="46"/>
      <c r="X134" s="50"/>
      <c r="Y134" s="46"/>
      <c r="Z134" s="50"/>
      <c r="AA134" s="60"/>
      <c r="AB134" s="62"/>
      <c r="AC134" s="62"/>
      <c r="AD134" s="61"/>
      <c r="AE134" s="61"/>
    </row>
    <row r="135" spans="1:31" x14ac:dyDescent="0.3">
      <c r="A135" s="53" t="str">
        <f>IF(Table1[[#This Row],[INVOICE NO]]&lt;&gt;"",ROWS($A$2:Table1[[#This Row],['#OREDER NO]]),"")</f>
        <v/>
      </c>
      <c r="B135" s="38" t="str">
        <f>IF(Table1[[#This Row],[INVOICE NO]]&lt;&gt;"",COUNTIF($K$2:K135,K135),"")</f>
        <v/>
      </c>
      <c r="C135" s="40" t="str" cm="1">
        <f t="array" ref="C135">IF(Table1[[#This Row],[BOOKING CONFIRMATION NO]]&lt;&gt;"",IF(Table1[[#This Row],[INV QTY]]=1,_xlfn.TEXTJOIN(",",TRUE,IF(K135=K135:K181,J135:J181,"")),""),"")</f>
        <v/>
      </c>
      <c r="D135" s="39" t="str" cm="1">
        <f t="array" ref="D135">IF(Table1[[#This Row],[PO NO]]&lt;&gt;"",IF(Table1[[#This Row],[INV QTY]]=1,_xlfn.TEXTJOIN(",",TRUE,IF(K135=K135:K181,G135:G181,"")),""),"")</f>
        <v/>
      </c>
      <c r="E135" s="40" t="str" cm="1">
        <f t="array" ref="E135">IF(Table1[[#This Row],[PO NO]]&lt;&gt;"",IF(Table1[[#This Row],[INV QTY]]=1,_xlfn.TEXTJOIN(",",TRUE,IF(K135=K135:K181,F135:F181,"")),""),"")</f>
        <v/>
      </c>
      <c r="F135" s="70" t="str">
        <f>IF(Table1[[#This Row],[PO NO]]&lt;&gt;"",LEFT(Table1[[#This Row],[PO NO]],6)&amp;"*","")</f>
        <v/>
      </c>
      <c r="G135" s="64"/>
      <c r="H135" s="54"/>
      <c r="I135" s="41"/>
      <c r="J135" s="56"/>
      <c r="K135" s="82"/>
      <c r="L135" s="43"/>
      <c r="M135" s="57"/>
      <c r="N135" s="46"/>
      <c r="O135" s="57"/>
      <c r="P135" s="46"/>
      <c r="Q135" s="47"/>
      <c r="R135" s="48"/>
      <c r="S135" s="58"/>
      <c r="T135" s="59"/>
      <c r="U135" s="58"/>
      <c r="V135" s="48"/>
      <c r="W135" s="46"/>
      <c r="X135" s="50"/>
      <c r="Y135" s="46"/>
      <c r="Z135" s="50"/>
      <c r="AA135" s="60"/>
      <c r="AB135" s="62"/>
      <c r="AC135" s="62"/>
      <c r="AD135" s="61"/>
      <c r="AE135" s="61"/>
    </row>
    <row r="136" spans="1:31" x14ac:dyDescent="0.3">
      <c r="A136" s="53" t="str">
        <f>IF(Table1[[#This Row],[INVOICE NO]]&lt;&gt;"",ROWS($A$2:Table1[[#This Row],['#OREDER NO]]),"")</f>
        <v/>
      </c>
      <c r="B136" s="38" t="str">
        <f>IF(Table1[[#This Row],[INVOICE NO]]&lt;&gt;"",COUNTIF($K$2:K136,K136),"")</f>
        <v/>
      </c>
      <c r="C136" s="40" t="str" cm="1">
        <f t="array" ref="C136">IF(Table1[[#This Row],[BOOKING CONFIRMATION NO]]&lt;&gt;"",IF(Table1[[#This Row],[INV QTY]]=1,_xlfn.TEXTJOIN(",",TRUE,IF(K136=K136:K182,J136:J182,"")),""),"")</f>
        <v/>
      </c>
      <c r="D136" s="39" t="str" cm="1">
        <f t="array" ref="D136">IF(Table1[[#This Row],[PO NO]]&lt;&gt;"",IF(Table1[[#This Row],[INV QTY]]=1,_xlfn.TEXTJOIN(",",TRUE,IF(K136=K136:K182,G136:G182,"")),""),"")</f>
        <v/>
      </c>
      <c r="E136" s="40" t="str" cm="1">
        <f t="array" ref="E136">IF(Table1[[#This Row],[PO NO]]&lt;&gt;"",IF(Table1[[#This Row],[INV QTY]]=1,_xlfn.TEXTJOIN(",",TRUE,IF(K136=K136:K182,F136:F182,"")),""),"")</f>
        <v/>
      </c>
      <c r="F136" s="70" t="str">
        <f>IF(Table1[[#This Row],[PO NO]]&lt;&gt;"",LEFT(Table1[[#This Row],[PO NO]],6)&amp;"*","")</f>
        <v/>
      </c>
      <c r="G136" s="64"/>
      <c r="H136" s="54"/>
      <c r="I136" s="41"/>
      <c r="J136" s="56"/>
      <c r="K136" s="82"/>
      <c r="L136" s="43"/>
      <c r="M136" s="57"/>
      <c r="N136" s="46"/>
      <c r="O136" s="57"/>
      <c r="P136" s="46"/>
      <c r="Q136" s="47"/>
      <c r="R136" s="48"/>
      <c r="S136" s="58"/>
      <c r="T136" s="59"/>
      <c r="U136" s="58"/>
      <c r="V136" s="48"/>
      <c r="W136" s="46"/>
      <c r="X136" s="50"/>
      <c r="Y136" s="46"/>
      <c r="Z136" s="50"/>
      <c r="AA136" s="60"/>
      <c r="AB136" s="62"/>
      <c r="AC136" s="62"/>
      <c r="AD136" s="61"/>
      <c r="AE136" s="61"/>
    </row>
    <row r="137" spans="1:31" x14ac:dyDescent="0.3">
      <c r="A137" s="53" t="str">
        <f>IF(Table1[[#This Row],[INVOICE NO]]&lt;&gt;"",ROWS($A$2:Table1[[#This Row],['#OREDER NO]]),"")</f>
        <v/>
      </c>
      <c r="B137" s="38" t="str">
        <f>IF(Table1[[#This Row],[INVOICE NO]]&lt;&gt;"",COUNTIF($K$2:K137,K137),"")</f>
        <v/>
      </c>
      <c r="C137" s="40" t="str" cm="1">
        <f t="array" ref="C137">IF(Table1[[#This Row],[BOOKING CONFIRMATION NO]]&lt;&gt;"",IF(Table1[[#This Row],[INV QTY]]=1,_xlfn.TEXTJOIN(",",TRUE,IF(K137=K137:K183,J137:J183,"")),""),"")</f>
        <v/>
      </c>
      <c r="D137" s="39" t="str" cm="1">
        <f t="array" ref="D137">IF(Table1[[#This Row],[PO NO]]&lt;&gt;"",IF(Table1[[#This Row],[INV QTY]]=1,_xlfn.TEXTJOIN(",",TRUE,IF(K137=K137:K183,G137:G183,"")),""),"")</f>
        <v/>
      </c>
      <c r="E137" s="40" t="str" cm="1">
        <f t="array" ref="E137">IF(Table1[[#This Row],[PO NO]]&lt;&gt;"",IF(Table1[[#This Row],[INV QTY]]=1,_xlfn.TEXTJOIN(",",TRUE,IF(K137=K137:K183,F137:F183,"")),""),"")</f>
        <v/>
      </c>
      <c r="F137" s="70" t="str">
        <f>IF(Table1[[#This Row],[PO NO]]&lt;&gt;"",LEFT(Table1[[#This Row],[PO NO]],6)&amp;"*","")</f>
        <v/>
      </c>
      <c r="G137" s="64"/>
      <c r="H137" s="54"/>
      <c r="I137" s="41"/>
      <c r="J137" s="56"/>
      <c r="K137" s="82"/>
      <c r="L137" s="43"/>
      <c r="M137" s="57"/>
      <c r="N137" s="46"/>
      <c r="O137" s="57"/>
      <c r="P137" s="46"/>
      <c r="Q137" s="47"/>
      <c r="R137" s="48"/>
      <c r="S137" s="58"/>
      <c r="T137" s="59"/>
      <c r="U137" s="58"/>
      <c r="V137" s="48"/>
      <c r="W137" s="46"/>
      <c r="X137" s="50"/>
      <c r="Y137" s="46"/>
      <c r="Z137" s="50"/>
      <c r="AA137" s="60"/>
      <c r="AB137" s="62"/>
      <c r="AC137" s="62"/>
      <c r="AD137" s="61"/>
      <c r="AE137" s="61"/>
    </row>
  </sheetData>
  <sheetProtection deleteColumns="0"/>
  <protectedRanges>
    <protectedRange algorithmName="SHA-512" hashValue="LUw2SFeAC7q3Svf3eznrGweEAYtL4mA6H69RtWeNxnfjVQfVkXNesZ85VM/aDbOkd3FbYD+uMrEe8XKBNMgpSA==" saltValue="5EVpQPJUwwZgWC9LGlUILQ==" spinCount="100000" sqref="F2:F88 H2:Z88" name="Range1"/>
  </protectedRanges>
  <phoneticPr fontId="4" type="noConversion"/>
  <conditionalFormatting sqref="B2:G137">
    <cfRule type="containsText" dxfId="7" priority="4" operator="containsText" text="SUB_BOOKING">
      <formula>NOT(ISERROR(SEARCH("SUB_BOOKING",B2)))</formula>
    </cfRule>
  </conditionalFormatting>
  <conditionalFormatting sqref="K2:K6">
    <cfRule type="duplicateValues" dxfId="6" priority="2"/>
  </conditionalFormatting>
  <conditionalFormatting sqref="K2:K137">
    <cfRule type="duplicateValues" dxfId="5" priority="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2090-B776-48AD-853E-98947210E7FA}">
  <sheetPr codeName="Sheet2">
    <tabColor rgb="FFFF0000"/>
  </sheetPr>
  <dimension ref="B1:D7"/>
  <sheetViews>
    <sheetView showGridLines="0" workbookViewId="0">
      <selection activeCell="B1" sqref="B1:D2"/>
    </sheetView>
  </sheetViews>
  <sheetFormatPr defaultRowHeight="14.4" x14ac:dyDescent="0.3"/>
  <cols>
    <col min="3" max="3" width="50.6640625" bestFit="1" customWidth="1"/>
  </cols>
  <sheetData>
    <row r="1" spans="2:4" x14ac:dyDescent="0.3">
      <c r="B1" s="72" t="s">
        <v>226</v>
      </c>
      <c r="C1" s="73"/>
      <c r="D1" s="74"/>
    </row>
    <row r="2" spans="2:4" ht="15" thickBot="1" x14ac:dyDescent="0.35">
      <c r="B2" s="75"/>
      <c r="C2" s="76"/>
      <c r="D2" s="77"/>
    </row>
    <row r="3" spans="2:4" x14ac:dyDescent="0.3">
      <c r="B3" s="21">
        <v>1</v>
      </c>
      <c r="C3" s="19" t="s">
        <v>224</v>
      </c>
      <c r="D3" s="22"/>
    </row>
    <row r="4" spans="2:4" ht="57.6" customHeight="1" x14ac:dyDescent="0.3">
      <c r="B4" s="23">
        <v>2</v>
      </c>
      <c r="C4" s="20" t="s">
        <v>225</v>
      </c>
      <c r="D4" s="24"/>
    </row>
    <row r="5" spans="2:4" x14ac:dyDescent="0.3">
      <c r="B5" s="23">
        <v>3</v>
      </c>
      <c r="C5" s="19" t="s">
        <v>350</v>
      </c>
      <c r="D5" s="25"/>
    </row>
    <row r="6" spans="2:4" x14ac:dyDescent="0.3">
      <c r="B6" s="23">
        <v>4</v>
      </c>
      <c r="C6" s="19" t="s">
        <v>351</v>
      </c>
      <c r="D6" s="32"/>
    </row>
    <row r="7" spans="2:4" ht="18.600000000000001" thickBot="1" x14ac:dyDescent="0.4">
      <c r="B7" s="26"/>
      <c r="C7" s="27"/>
      <c r="D7" s="28"/>
    </row>
  </sheetData>
  <mergeCells count="1">
    <mergeCell ref="B1:D2"/>
  </mergeCells>
  <hyperlinks>
    <hyperlink ref="B1" r:id="rId1" xr:uid="{CE758FB9-6EE6-4CC8-AFD3-E81195F1C30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3FE9-4826-45B3-82DA-837322D8B139}">
  <sheetPr>
    <tabColor rgb="FFFFFF00"/>
  </sheetPr>
  <dimension ref="A1:AE103"/>
  <sheetViews>
    <sheetView zoomScaleNormal="100" workbookViewId="0">
      <selection activeCell="M6" sqref="M6"/>
    </sheetView>
  </sheetViews>
  <sheetFormatPr defaultRowHeight="14.4" x14ac:dyDescent="0.3"/>
  <cols>
    <col min="1" max="1" width="8.88671875" style="67"/>
    <col min="2" max="2" width="11.21875" style="67" hidden="1" customWidth="1"/>
    <col min="3" max="6" width="16.33203125" style="67" hidden="1" customWidth="1"/>
    <col min="7" max="7" width="13.6640625" style="67" customWidth="1"/>
    <col min="8" max="9" width="10.109375" style="67" customWidth="1"/>
    <col min="10" max="10" width="15" style="67" customWidth="1"/>
    <col min="11" max="11" width="10.109375" style="67" customWidth="1"/>
    <col min="12" max="12" width="12.5546875" style="67" customWidth="1"/>
    <col min="13" max="13" width="32.21875" style="68" customWidth="1"/>
    <col min="14" max="14" width="14.77734375" style="68" customWidth="1"/>
    <col min="15" max="15" width="19.77734375" style="68" customWidth="1"/>
    <col min="16" max="16" width="13.5546875" style="68" customWidth="1"/>
    <col min="17" max="17" width="14.109375" style="68" customWidth="1"/>
    <col min="18" max="18" width="10.5546875" style="68" customWidth="1"/>
    <col min="19" max="20" width="12.33203125" style="68" customWidth="1"/>
    <col min="21" max="22" width="13.88671875" style="68" customWidth="1"/>
    <col min="23" max="23" width="19.6640625" style="67" bestFit="1" customWidth="1"/>
    <col min="24" max="24" width="13.88671875" style="67" customWidth="1"/>
    <col min="25" max="25" width="16.88671875" style="67" customWidth="1"/>
    <col min="26" max="26" width="13.88671875" style="67" customWidth="1"/>
    <col min="27" max="27" width="18.33203125" style="67" bestFit="1" customWidth="1"/>
    <col min="28" max="28" width="13.33203125" style="69" customWidth="1"/>
    <col min="29" max="29" width="14.6640625" style="67" customWidth="1"/>
    <col min="30" max="30" width="23.33203125" style="67" customWidth="1"/>
    <col min="31" max="31" width="14.6640625" style="67" customWidth="1"/>
    <col min="32" max="16384" width="8.88671875" style="67"/>
  </cols>
  <sheetData>
    <row r="1" spans="1:31" customFormat="1" ht="53.4" customHeight="1" x14ac:dyDescent="0.3">
      <c r="A1" s="13" t="s">
        <v>0</v>
      </c>
      <c r="B1" s="33" t="s">
        <v>252</v>
      </c>
      <c r="C1" s="33" t="s">
        <v>201</v>
      </c>
      <c r="D1" s="33" t="s">
        <v>262</v>
      </c>
      <c r="E1" s="33" t="s">
        <v>272</v>
      </c>
      <c r="F1" s="13" t="s">
        <v>196</v>
      </c>
      <c r="G1" s="63" t="s">
        <v>280</v>
      </c>
      <c r="H1" s="34" t="s">
        <v>261</v>
      </c>
      <c r="I1" s="34" t="s">
        <v>250</v>
      </c>
      <c r="J1" s="18" t="s">
        <v>192</v>
      </c>
      <c r="K1" s="65" t="s">
        <v>249</v>
      </c>
      <c r="L1" s="18" t="s">
        <v>260</v>
      </c>
      <c r="M1" s="36" t="s">
        <v>255</v>
      </c>
      <c r="N1" s="10" t="s">
        <v>256</v>
      </c>
      <c r="O1" s="36" t="s">
        <v>257</v>
      </c>
      <c r="P1" s="10" t="s">
        <v>258</v>
      </c>
      <c r="Q1" s="36" t="s">
        <v>259</v>
      </c>
      <c r="R1" s="10" t="s">
        <v>263</v>
      </c>
      <c r="S1" s="1" t="s">
        <v>242</v>
      </c>
      <c r="T1" s="10" t="s">
        <v>264</v>
      </c>
      <c r="U1" s="1" t="s">
        <v>243</v>
      </c>
      <c r="V1" s="1" t="s">
        <v>265</v>
      </c>
      <c r="W1" s="10" t="s">
        <v>244</v>
      </c>
      <c r="X1" s="10" t="s">
        <v>245</v>
      </c>
      <c r="Y1" s="10" t="s">
        <v>246</v>
      </c>
      <c r="Z1" s="10" t="s">
        <v>247</v>
      </c>
      <c r="AA1" s="13" t="s">
        <v>271</v>
      </c>
      <c r="AB1" s="29" t="s">
        <v>267</v>
      </c>
      <c r="AC1" s="30" t="s">
        <v>193</v>
      </c>
      <c r="AD1" s="30" t="s">
        <v>194</v>
      </c>
      <c r="AE1" s="30" t="s">
        <v>195</v>
      </c>
    </row>
    <row r="2" spans="1:31" customFormat="1" ht="18" customHeight="1" x14ac:dyDescent="0.3">
      <c r="A2" s="37">
        <f>IF(Table19[[#This Row],[INVOICE NO]]&lt;&gt;"",ROWS($A$2:Table19[[#This Row],['#OREDER NO]]),"")</f>
        <v>1</v>
      </c>
      <c r="B2" s="38">
        <f>IF(Table19[[#This Row],[INVOICE NO]]&lt;&gt;"",COUNTIF($K$2:K2,K2),"")</f>
        <v>1</v>
      </c>
      <c r="C2" s="40" t="str" cm="1">
        <f t="array" ref="C2">IF(Table19[[#This Row],[BOOKING CONFIRMATION NO]]&lt;&gt;"",IF(Table19[[#This Row],[INV QTY]]=1,_xlfn.TEXTJOIN(",",TRUE,IF(K2=K2:K17,J2:J17,"")),""),"")</f>
        <v>CTG1167361</v>
      </c>
      <c r="D2" s="39" t="str" cm="1">
        <f t="array" ref="D2">IF(Table19[[#This Row],[PO NO]]&lt;&gt;"",IF(Table19[[#This Row],[INV QTY]]=1,_xlfn.TEXTJOIN(",",TRUE,IF(K2=K2:K17,G2:G17,"")),""),"")</f>
        <v>913221-1643</v>
      </c>
      <c r="E2" s="40" t="str" cm="1">
        <f t="array" ref="E2">IF(Table19[[#This Row],[PO NO]]&lt;&gt;"",IF(Table19[[#This Row],[INV QTY]]=1,_xlfn.TEXTJOIN(",",TRUE,IF(K2=K2:K17,F2:F17,"")),""),"")</f>
        <v>913221*</v>
      </c>
      <c r="F2" s="51" t="str">
        <f>IF(Table19[[#This Row],[PO NO]]&lt;&gt;"",LEFT(Table19[[#This Row],[PO NO]],6)&amp;"*","")</f>
        <v>913221*</v>
      </c>
      <c r="G2" s="64" t="s">
        <v>315</v>
      </c>
      <c r="H2" s="42" t="s">
        <v>281</v>
      </c>
      <c r="I2" s="41">
        <v>138</v>
      </c>
      <c r="J2" s="41" t="s">
        <v>332</v>
      </c>
      <c r="K2" s="66">
        <v>2410858</v>
      </c>
      <c r="L2" s="43">
        <v>45424</v>
      </c>
      <c r="M2" s="45" t="s">
        <v>275</v>
      </c>
      <c r="N2" s="46"/>
      <c r="O2" s="45" t="s">
        <v>291</v>
      </c>
      <c r="P2" s="46"/>
      <c r="Q2" s="47">
        <v>61091000</v>
      </c>
      <c r="R2" s="48"/>
      <c r="S2" s="49"/>
      <c r="T2" s="48"/>
      <c r="U2" s="49"/>
      <c r="V2" s="48"/>
      <c r="W2" s="46" t="s">
        <v>273</v>
      </c>
      <c r="X2" s="50">
        <v>45183</v>
      </c>
      <c r="Y2" s="46" t="s">
        <v>299</v>
      </c>
      <c r="Z2" s="50">
        <v>45424</v>
      </c>
      <c r="AA2" s="52"/>
      <c r="AB2" s="31"/>
      <c r="AC2" s="30" t="s">
        <v>348</v>
      </c>
      <c r="AD2" s="71" t="s">
        <v>349</v>
      </c>
      <c r="AE2" s="31"/>
    </row>
    <row r="3" spans="1:31" customFormat="1" x14ac:dyDescent="0.3">
      <c r="A3" s="37">
        <f>IF(Table19[[#This Row],[INVOICE NO]]&lt;&gt;"",ROWS($A$2:Table19[[#This Row],['#OREDER NO]]),"")</f>
        <v>2</v>
      </c>
      <c r="B3" s="38">
        <f>IF(Table19[[#This Row],[INVOICE NO]]&lt;&gt;"",COUNTIF($K$2:K3,K3),"")</f>
        <v>1</v>
      </c>
      <c r="C3" s="40" t="str" cm="1">
        <f t="array" ref="C3">IF(Table19[[#This Row],[BOOKING CONFIRMATION NO]]&lt;&gt;"",IF(Table19[[#This Row],[INV QTY]]=1,_xlfn.TEXTJOIN(",",TRUE,IF(K3=K3:K17,J3:J17,"")),""),"")</f>
        <v>CTG1131027</v>
      </c>
      <c r="D3" s="39" t="str" cm="1">
        <f t="array" ref="D3">IF(Table19[[#This Row],[PO NO]]&lt;&gt;"",IF(Table19[[#This Row],[INV QTY]]=1,_xlfn.TEXTJOIN(",",TRUE,IF(K3=K3:K17,G3:G17,"")),""),"")</f>
        <v>905146-1643</v>
      </c>
      <c r="E3" s="40" t="str" cm="1">
        <f t="array" ref="E3">IF(Table19[[#This Row],[PO NO]]&lt;&gt;"",IF(Table19[[#This Row],[INV QTY]]=1,_xlfn.TEXTJOIN(",",TRUE,IF(K3=K3:K17,F3:F17,"")),""),"")</f>
        <v>905146*</v>
      </c>
      <c r="F3" s="51" t="str">
        <f>IF(Table19[[#This Row],[PO NO]]&lt;&gt;"",LEFT(Table19[[#This Row],[PO NO]],6)&amp;"*","")</f>
        <v>905146*</v>
      </c>
      <c r="G3" s="64" t="s">
        <v>316</v>
      </c>
      <c r="H3" s="42" t="s">
        <v>282</v>
      </c>
      <c r="I3" s="41">
        <v>77</v>
      </c>
      <c r="J3" s="41" t="s">
        <v>333</v>
      </c>
      <c r="K3" s="66">
        <v>2410866</v>
      </c>
      <c r="L3" s="43">
        <v>45424</v>
      </c>
      <c r="M3" s="45" t="s">
        <v>275</v>
      </c>
      <c r="N3" s="46"/>
      <c r="O3" s="45" t="s">
        <v>277</v>
      </c>
      <c r="P3" s="46"/>
      <c r="Q3" s="47">
        <v>61091000</v>
      </c>
      <c r="R3" s="48"/>
      <c r="S3" s="49"/>
      <c r="T3" s="48"/>
      <c r="U3" s="49"/>
      <c r="V3" s="48"/>
      <c r="W3" s="46" t="s">
        <v>273</v>
      </c>
      <c r="X3" s="50">
        <v>45183</v>
      </c>
      <c r="Y3" s="46" t="s">
        <v>300</v>
      </c>
      <c r="Z3" s="50">
        <v>45424</v>
      </c>
      <c r="AA3" s="52"/>
      <c r="AB3" s="31"/>
      <c r="AC3" s="30" t="s">
        <v>348</v>
      </c>
      <c r="AD3" s="31" t="s">
        <v>349</v>
      </c>
      <c r="AE3" s="31"/>
    </row>
    <row r="4" spans="1:31" customFormat="1" x14ac:dyDescent="0.3">
      <c r="A4" s="37">
        <f>IF(Table19[[#This Row],[INVOICE NO]]&lt;&gt;"",ROWS($A$2:Table19[[#This Row],['#OREDER NO]]),"")</f>
        <v>3</v>
      </c>
      <c r="B4" s="38">
        <f>IF(Table19[[#This Row],[INVOICE NO]]&lt;&gt;"",COUNTIF($K$2:K4,K4),"")</f>
        <v>1</v>
      </c>
      <c r="C4" s="40" t="str" cm="1">
        <f t="array" ref="C4">IF(Table19[[#This Row],[BOOKING CONFIRMATION NO]]&lt;&gt;"",IF(Table19[[#This Row],[INV QTY]]=1,_xlfn.TEXTJOIN(",",TRUE,IF(K4=K4:K17,J4:J17,"")),""),"")</f>
        <v>CTG1104689</v>
      </c>
      <c r="D4" s="39" t="str" cm="1">
        <f t="array" ref="D4">IF(Table19[[#This Row],[PO NO]]&lt;&gt;"",IF(Table19[[#This Row],[INV QTY]]=1,_xlfn.TEXTJOIN(",",TRUE,IF(K4=K4:K17,G4:G17,"")),""),"")</f>
        <v>913181-1643</v>
      </c>
      <c r="E4" s="40" t="str" cm="1">
        <f t="array" ref="E4">IF(Table19[[#This Row],[PO NO]]&lt;&gt;"",IF(Table19[[#This Row],[INV QTY]]=1,_xlfn.TEXTJOIN(",",TRUE,IF(K4=K4:K17,F4:F17,"")),""),"")</f>
        <v>913181*</v>
      </c>
      <c r="F4" s="51" t="str">
        <f>IF(Table19[[#This Row],[PO NO]]&lt;&gt;"",LEFT(Table19[[#This Row],[PO NO]],6)&amp;"*","")</f>
        <v>913181*</v>
      </c>
      <c r="G4" s="64" t="s">
        <v>317</v>
      </c>
      <c r="H4" s="42" t="s">
        <v>274</v>
      </c>
      <c r="I4" s="41">
        <v>102</v>
      </c>
      <c r="J4" s="41" t="s">
        <v>334</v>
      </c>
      <c r="K4" s="66">
        <v>2410869</v>
      </c>
      <c r="L4" s="43">
        <v>45424</v>
      </c>
      <c r="M4" s="45" t="s">
        <v>275</v>
      </c>
      <c r="N4" s="46"/>
      <c r="O4" s="45" t="s">
        <v>277</v>
      </c>
      <c r="P4" s="46"/>
      <c r="Q4" s="47">
        <v>61091000</v>
      </c>
      <c r="R4" s="48"/>
      <c r="S4" s="49"/>
      <c r="T4" s="48"/>
      <c r="U4" s="49"/>
      <c r="V4" s="48"/>
      <c r="W4" s="46" t="s">
        <v>273</v>
      </c>
      <c r="X4" s="50">
        <v>45183</v>
      </c>
      <c r="Y4" s="46" t="s">
        <v>301</v>
      </c>
      <c r="Z4" s="50">
        <v>45424</v>
      </c>
      <c r="AA4" s="52"/>
      <c r="AB4" s="31"/>
      <c r="AC4" s="30" t="s">
        <v>348</v>
      </c>
      <c r="AD4" s="31" t="s">
        <v>349</v>
      </c>
      <c r="AE4" s="31"/>
    </row>
    <row r="5" spans="1:31" customFormat="1" x14ac:dyDescent="0.3">
      <c r="A5" s="37">
        <f>IF(Table19[[#This Row],[INVOICE NO]]&lt;&gt;"",ROWS($A$2:Table19[[#This Row],['#OREDER NO]]),"")</f>
        <v>4</v>
      </c>
      <c r="B5" s="38">
        <f>IF(Table19[[#This Row],[INVOICE NO]]&lt;&gt;"",COUNTIF($K$2:K5,K5),"")</f>
        <v>1</v>
      </c>
      <c r="C5" s="40" t="str" cm="1">
        <f t="array" ref="C5">IF(Table19[[#This Row],[BOOKING CONFIRMATION NO]]&lt;&gt;"",IF(Table19[[#This Row],[INV QTY]]=1,_xlfn.TEXTJOIN(",",TRUE,IF(K5=K5:K17,J5:J17,"")),""),"")</f>
        <v>CTG1106377</v>
      </c>
      <c r="D5" s="39" t="str" cm="1">
        <f t="array" ref="D5">IF(Table19[[#This Row],[PO NO]]&lt;&gt;"",IF(Table19[[#This Row],[INV QTY]]=1,_xlfn.TEXTJOIN(",",TRUE,IF(K5=K5:K17,G5:G17,"")),""),"")</f>
        <v>899876-5832</v>
      </c>
      <c r="E5" s="40" t="str" cm="1">
        <f t="array" ref="E5">IF(Table19[[#This Row],[PO NO]]&lt;&gt;"",IF(Table19[[#This Row],[INV QTY]]=1,_xlfn.TEXTJOIN(",",TRUE,IF(K5=K5:K17,F5:F17,"")),""),"")</f>
        <v>899876*</v>
      </c>
      <c r="F5" s="51" t="str">
        <f>IF(Table19[[#This Row],[PO NO]]&lt;&gt;"",LEFT(Table19[[#This Row],[PO NO]],6)&amp;"*","")</f>
        <v>899876*</v>
      </c>
      <c r="G5" s="64" t="s">
        <v>318</v>
      </c>
      <c r="H5" s="42" t="s">
        <v>283</v>
      </c>
      <c r="I5" s="41">
        <v>778</v>
      </c>
      <c r="J5" s="41" t="s">
        <v>335</v>
      </c>
      <c r="K5" s="66">
        <v>2410870</v>
      </c>
      <c r="L5" s="43">
        <v>45424</v>
      </c>
      <c r="M5" s="45" t="s">
        <v>275</v>
      </c>
      <c r="N5" s="46"/>
      <c r="O5" s="45" t="s">
        <v>278</v>
      </c>
      <c r="P5" s="46"/>
      <c r="Q5" s="47">
        <v>61091000</v>
      </c>
      <c r="R5" s="48"/>
      <c r="S5" s="49"/>
      <c r="T5" s="48"/>
      <c r="U5" s="49"/>
      <c r="V5" s="48"/>
      <c r="W5" s="46" t="s">
        <v>273</v>
      </c>
      <c r="X5" s="50">
        <v>45183</v>
      </c>
      <c r="Y5" s="46" t="s">
        <v>302</v>
      </c>
      <c r="Z5" s="50">
        <v>45424</v>
      </c>
      <c r="AA5" s="52"/>
      <c r="AB5" s="31"/>
      <c r="AC5" s="30" t="s">
        <v>348</v>
      </c>
      <c r="AD5" s="31" t="s">
        <v>349</v>
      </c>
      <c r="AE5" s="31"/>
    </row>
    <row r="6" spans="1:31" customFormat="1" x14ac:dyDescent="0.3">
      <c r="A6" s="37">
        <f>IF(Table19[[#This Row],[INVOICE NO]]&lt;&gt;"",ROWS($A$2:Table19[[#This Row],['#OREDER NO]]),"")</f>
        <v>5</v>
      </c>
      <c r="B6" s="38">
        <f>IF(Table19[[#This Row],[INVOICE NO]]&lt;&gt;"",COUNTIF($K$2:K6,K6),"")</f>
        <v>1</v>
      </c>
      <c r="C6" s="40" t="str" cm="1">
        <f t="array" ref="C6">IF(Table19[[#This Row],[BOOKING CONFIRMATION NO]]&lt;&gt;"",IF(Table19[[#This Row],[INV QTY]]=1,_xlfn.TEXTJOIN(",",TRUE,IF(K6=K6:K17,J6:J17,"")),""),"")</f>
        <v>CTG1102541</v>
      </c>
      <c r="D6" s="39" t="str" cm="1">
        <f t="array" ref="D6">IF(Table19[[#This Row],[PO NO]]&lt;&gt;"",IF(Table19[[#This Row],[INV QTY]]=1,_xlfn.TEXTJOIN(",",TRUE,IF(K6=K6:K17,G6:G17,"")),""),"")</f>
        <v>904304-1643</v>
      </c>
      <c r="E6" s="40" t="str" cm="1">
        <f t="array" ref="E6">IF(Table19[[#This Row],[PO NO]]&lt;&gt;"",IF(Table19[[#This Row],[INV QTY]]=1,_xlfn.TEXTJOIN(",",TRUE,IF(K6=K6:K17,F6:F17,"")),""),"")</f>
        <v>904304*</v>
      </c>
      <c r="F6" s="51" t="str">
        <f>IF(Table19[[#This Row],[PO NO]]&lt;&gt;"",LEFT(Table19[[#This Row],[PO NO]],6)&amp;"*","")</f>
        <v>904304*</v>
      </c>
      <c r="G6" s="64" t="s">
        <v>319</v>
      </c>
      <c r="H6" s="42" t="s">
        <v>284</v>
      </c>
      <c r="I6" s="41">
        <v>71</v>
      </c>
      <c r="J6" s="41" t="s">
        <v>336</v>
      </c>
      <c r="K6" s="66">
        <v>2410871</v>
      </c>
      <c r="L6" s="43">
        <v>45424</v>
      </c>
      <c r="M6" s="45" t="s">
        <v>275</v>
      </c>
      <c r="N6" s="46"/>
      <c r="O6" s="45" t="s">
        <v>278</v>
      </c>
      <c r="P6" s="46"/>
      <c r="Q6" s="47">
        <v>61091000</v>
      </c>
      <c r="R6" s="48"/>
      <c r="S6" s="49"/>
      <c r="T6" s="48"/>
      <c r="U6" s="49"/>
      <c r="V6" s="48"/>
      <c r="W6" s="46" t="s">
        <v>273</v>
      </c>
      <c r="X6" s="50">
        <v>45183</v>
      </c>
      <c r="Y6" s="46" t="s">
        <v>303</v>
      </c>
      <c r="Z6" s="50">
        <v>45424</v>
      </c>
      <c r="AA6" s="52"/>
      <c r="AB6" s="31"/>
      <c r="AC6" s="30" t="s">
        <v>348</v>
      </c>
      <c r="AD6" s="31" t="s">
        <v>349</v>
      </c>
      <c r="AE6" s="31"/>
    </row>
    <row r="7" spans="1:31" customFormat="1" x14ac:dyDescent="0.3">
      <c r="A7" s="37">
        <f>IF(Table19[[#This Row],[INVOICE NO]]&lt;&gt;"",ROWS($A$2:Table19[[#This Row],['#OREDER NO]]),"")</f>
        <v>6</v>
      </c>
      <c r="B7" s="38">
        <f>IF(Table19[[#This Row],[INVOICE NO]]&lt;&gt;"",COUNTIF($K$2:K7,K7),"")</f>
        <v>1</v>
      </c>
      <c r="C7" s="40" t="str" cm="1">
        <f t="array" ref="C7">IF(Table19[[#This Row],[BOOKING CONFIRMATION NO]]&lt;&gt;"",IF(Table19[[#This Row],[INV QTY]]=1,_xlfn.TEXTJOIN(",",TRUE,IF(K7=K7:K17,J7:J17,"")),""),"")</f>
        <v>CTG1107772</v>
      </c>
      <c r="D7" s="39" t="str" cm="1">
        <f t="array" ref="D7">IF(Table19[[#This Row],[PO NO]]&lt;&gt;"",IF(Table19[[#This Row],[INV QTY]]=1,_xlfn.TEXTJOIN(",",TRUE,IF(K7=K7:K17,G7:G17,"")),""),"")</f>
        <v>897389-5832</v>
      </c>
      <c r="E7" s="40" t="str" cm="1">
        <f t="array" ref="E7">IF(Table19[[#This Row],[PO NO]]&lt;&gt;"",IF(Table19[[#This Row],[INV QTY]]=1,_xlfn.TEXTJOIN(",",TRUE,IF(K7=K7:K17,F7:F17,"")),""),"")</f>
        <v>897389*</v>
      </c>
      <c r="F7" s="51" t="str">
        <f>IF(Table19[[#This Row],[PO NO]]&lt;&gt;"",LEFT(Table19[[#This Row],[PO NO]],6)&amp;"*","")</f>
        <v>897389*</v>
      </c>
      <c r="G7" s="64" t="s">
        <v>320</v>
      </c>
      <c r="H7" s="42" t="s">
        <v>282</v>
      </c>
      <c r="I7" s="41">
        <v>124</v>
      </c>
      <c r="J7" s="41" t="s">
        <v>337</v>
      </c>
      <c r="K7" s="66">
        <v>2410876</v>
      </c>
      <c r="L7" s="43">
        <v>45424</v>
      </c>
      <c r="M7" s="45" t="s">
        <v>276</v>
      </c>
      <c r="N7" s="46"/>
      <c r="O7" s="45" t="s">
        <v>279</v>
      </c>
      <c r="P7" s="46"/>
      <c r="Q7" s="47">
        <v>61102000</v>
      </c>
      <c r="R7" s="48"/>
      <c r="S7" s="49"/>
      <c r="T7" s="48"/>
      <c r="U7" s="49"/>
      <c r="V7" s="48"/>
      <c r="W7" s="46" t="s">
        <v>273</v>
      </c>
      <c r="X7" s="50">
        <v>45183</v>
      </c>
      <c r="Y7" s="46" t="s">
        <v>304</v>
      </c>
      <c r="Z7" s="50">
        <v>45424</v>
      </c>
      <c r="AA7" s="52"/>
      <c r="AB7" s="31"/>
      <c r="AC7" s="30" t="s">
        <v>348</v>
      </c>
      <c r="AD7" s="31" t="s">
        <v>349</v>
      </c>
      <c r="AE7" s="31"/>
    </row>
    <row r="8" spans="1:31" customFormat="1" x14ac:dyDescent="0.3">
      <c r="A8" s="37">
        <f>IF(Table19[[#This Row],[INVOICE NO]]&lt;&gt;"",ROWS($A$2:Table19[[#This Row],['#OREDER NO]]),"")</f>
        <v>7</v>
      </c>
      <c r="B8" s="38">
        <f>IF(Table19[[#This Row],[INVOICE NO]]&lt;&gt;"",COUNTIF($K$2:K8,K8),"")</f>
        <v>1</v>
      </c>
      <c r="C8" s="40" t="str" cm="1">
        <f t="array" ref="C8">IF(Table19[[#This Row],[BOOKING CONFIRMATION NO]]&lt;&gt;"",IF(Table19[[#This Row],[INV QTY]]=1,_xlfn.TEXTJOIN(",",TRUE,IF(K8=K8:K17,J8:J17,"")),""),"")</f>
        <v>CTG1104868</v>
      </c>
      <c r="D8" s="39" t="str" cm="1">
        <f t="array" ref="D8">IF(Table19[[#This Row],[PO NO]]&lt;&gt;"",IF(Table19[[#This Row],[INV QTY]]=1,_xlfn.TEXTJOIN(",",TRUE,IF(K8=K8:K17,G8:G17,"")),""),"")</f>
        <v>894320-5832</v>
      </c>
      <c r="E8" s="40" t="str" cm="1">
        <f t="array" ref="E8">IF(Table19[[#This Row],[PO NO]]&lt;&gt;"",IF(Table19[[#This Row],[INV QTY]]=1,_xlfn.TEXTJOIN(",",TRUE,IF(K8=K8:K17,F8:F17,"")),""),"")</f>
        <v>894320*</v>
      </c>
      <c r="F8" s="51" t="str">
        <f>IF(Table19[[#This Row],[PO NO]]&lt;&gt;"",LEFT(Table19[[#This Row],[PO NO]],6)&amp;"*","")</f>
        <v>894320*</v>
      </c>
      <c r="G8" s="64" t="s">
        <v>321</v>
      </c>
      <c r="H8" s="42" t="s">
        <v>274</v>
      </c>
      <c r="I8" s="41">
        <v>142</v>
      </c>
      <c r="J8" s="41" t="s">
        <v>338</v>
      </c>
      <c r="K8" s="66">
        <v>2410879</v>
      </c>
      <c r="L8" s="43">
        <v>45424</v>
      </c>
      <c r="M8" s="45" t="s">
        <v>276</v>
      </c>
      <c r="N8" s="46"/>
      <c r="O8" s="45" t="s">
        <v>279</v>
      </c>
      <c r="P8" s="46"/>
      <c r="Q8" s="47">
        <v>61102000</v>
      </c>
      <c r="R8" s="48"/>
      <c r="S8" s="49"/>
      <c r="T8" s="48"/>
      <c r="U8" s="49"/>
      <c r="V8" s="48"/>
      <c r="W8" s="46" t="s">
        <v>273</v>
      </c>
      <c r="X8" s="50">
        <v>45183</v>
      </c>
      <c r="Y8" s="46" t="s">
        <v>305</v>
      </c>
      <c r="Z8" s="50">
        <v>45424</v>
      </c>
      <c r="AA8" s="52"/>
      <c r="AB8" s="31"/>
      <c r="AC8" s="30" t="s">
        <v>348</v>
      </c>
      <c r="AD8" s="31" t="s">
        <v>349</v>
      </c>
      <c r="AE8" s="31"/>
    </row>
    <row r="9" spans="1:31" customFormat="1" x14ac:dyDescent="0.3">
      <c r="A9" s="37">
        <f>IF(Table19[[#This Row],[INVOICE NO]]&lt;&gt;"",ROWS($A$2:Table19[[#This Row],['#OREDER NO]]),"")</f>
        <v>8</v>
      </c>
      <c r="B9" s="38">
        <f>IF(Table19[[#This Row],[INVOICE NO]]&lt;&gt;"",COUNTIF($K$2:K9,K9),"")</f>
        <v>1</v>
      </c>
      <c r="C9" s="40" t="str" cm="1">
        <f t="array" ref="C9">IF(Table19[[#This Row],[BOOKING CONFIRMATION NO]]&lt;&gt;"",IF(Table19[[#This Row],[INV QTY]]=1,_xlfn.TEXTJOIN(",",TRUE,IF(K9=K9:K17,J9:J17,"")),""),"")</f>
        <v>CTG1114150</v>
      </c>
      <c r="D9" s="39" t="str" cm="1">
        <f t="array" ref="D9">IF(Table19[[#This Row],[PO NO]]&lt;&gt;"",IF(Table19[[#This Row],[INV QTY]]=1,_xlfn.TEXTJOIN(",",TRUE,IF(K9=K9:K17,G9:G17,"")),""),"")</f>
        <v>890657-7952</v>
      </c>
      <c r="E9" s="40" t="str" cm="1">
        <f t="array" ref="E9">IF(Table19[[#This Row],[PO NO]]&lt;&gt;"",IF(Table19[[#This Row],[INV QTY]]=1,_xlfn.TEXTJOIN(",",TRUE,IF(K9=K9:K17,F9:F17,"")),""),"")</f>
        <v>890657*</v>
      </c>
      <c r="F9" s="51" t="str">
        <f>IF(Table19[[#This Row],[PO NO]]&lt;&gt;"",LEFT(Table19[[#This Row],[PO NO]],6)&amp;"*","")</f>
        <v>890657*</v>
      </c>
      <c r="G9" s="64" t="s">
        <v>322</v>
      </c>
      <c r="H9" s="42" t="s">
        <v>269</v>
      </c>
      <c r="I9" s="41">
        <v>2980</v>
      </c>
      <c r="J9" s="41" t="s">
        <v>339</v>
      </c>
      <c r="K9" s="66">
        <v>2410888</v>
      </c>
      <c r="L9" s="43">
        <v>45424</v>
      </c>
      <c r="M9" s="45" t="s">
        <v>288</v>
      </c>
      <c r="N9" s="46"/>
      <c r="O9" s="45" t="s">
        <v>292</v>
      </c>
      <c r="P9" s="46"/>
      <c r="Q9" s="47">
        <v>61051000</v>
      </c>
      <c r="R9" s="48"/>
      <c r="S9" s="49"/>
      <c r="T9" s="48"/>
      <c r="U9" s="49"/>
      <c r="V9" s="48"/>
      <c r="W9" s="46" t="s">
        <v>273</v>
      </c>
      <c r="X9" s="50">
        <v>45183</v>
      </c>
      <c r="Y9" s="46" t="s">
        <v>306</v>
      </c>
      <c r="Z9" s="50">
        <v>45424</v>
      </c>
      <c r="AA9" s="52"/>
      <c r="AB9" s="31"/>
      <c r="AC9" s="30" t="s">
        <v>348</v>
      </c>
      <c r="AD9" s="31" t="s">
        <v>349</v>
      </c>
      <c r="AE9" s="31"/>
    </row>
    <row r="10" spans="1:31" customFormat="1" x14ac:dyDescent="0.3">
      <c r="A10" s="37">
        <f>IF(Table19[[#This Row],[INVOICE NO]]&lt;&gt;"",ROWS($A$2:Table19[[#This Row],['#OREDER NO]]),"")</f>
        <v>9</v>
      </c>
      <c r="B10" s="38">
        <f>IF(Table19[[#This Row],[INVOICE NO]]&lt;&gt;"",COUNTIF($K$2:K10,K10),"")</f>
        <v>1</v>
      </c>
      <c r="C10" s="40" t="str" cm="1">
        <f t="array" ref="C10">IF(Table19[[#This Row],[BOOKING CONFIRMATION NO]]&lt;&gt;"",IF(Table19[[#This Row],[INV QTY]]=1,_xlfn.TEXTJOIN(",",TRUE,IF(K10=K10:K17,J10:J17,"")),""),"")</f>
        <v>CTG1104631</v>
      </c>
      <c r="D10" s="39" t="str" cm="1">
        <f t="array" ref="D10">IF(Table19[[#This Row],[PO NO]]&lt;&gt;"",IF(Table19[[#This Row],[INV QTY]]=1,_xlfn.TEXTJOIN(",",TRUE,IF(K10=K10:K17,G10:G17,"")),""),"")</f>
        <v>890670-7952</v>
      </c>
      <c r="E10" s="40" t="str" cm="1">
        <f t="array" ref="E10">IF(Table19[[#This Row],[PO NO]]&lt;&gt;"",IF(Table19[[#This Row],[INV QTY]]=1,_xlfn.TEXTJOIN(",",TRUE,IF(K10=K10:K17,F10:F17,"")),""),"")</f>
        <v>890670*</v>
      </c>
      <c r="F10" s="51" t="str">
        <f>IF(Table19[[#This Row],[PO NO]]&lt;&gt;"",LEFT(Table19[[#This Row],[PO NO]],6)&amp;"*","")</f>
        <v>890670*</v>
      </c>
      <c r="G10" s="64" t="s">
        <v>323</v>
      </c>
      <c r="H10" s="42" t="s">
        <v>274</v>
      </c>
      <c r="I10" s="41">
        <v>10</v>
      </c>
      <c r="J10" s="41" t="s">
        <v>340</v>
      </c>
      <c r="K10" s="66">
        <v>2410891</v>
      </c>
      <c r="L10" s="43">
        <v>45424</v>
      </c>
      <c r="M10" s="45" t="s">
        <v>288</v>
      </c>
      <c r="N10" s="46"/>
      <c r="O10" s="45" t="s">
        <v>292</v>
      </c>
      <c r="P10" s="46"/>
      <c r="Q10" s="47">
        <v>61051000</v>
      </c>
      <c r="R10" s="48"/>
      <c r="S10" s="49"/>
      <c r="T10" s="48"/>
      <c r="U10" s="49"/>
      <c r="V10" s="48"/>
      <c r="W10" s="46" t="s">
        <v>273</v>
      </c>
      <c r="X10" s="50">
        <v>45183</v>
      </c>
      <c r="Y10" s="46" t="s">
        <v>307</v>
      </c>
      <c r="Z10" s="50">
        <v>45424</v>
      </c>
      <c r="AA10" s="52"/>
      <c r="AB10" s="31"/>
      <c r="AC10" s="30" t="s">
        <v>348</v>
      </c>
      <c r="AD10" s="31" t="s">
        <v>349</v>
      </c>
      <c r="AE10" s="31"/>
    </row>
    <row r="11" spans="1:31" customFormat="1" x14ac:dyDescent="0.3">
      <c r="A11" s="37">
        <f>IF(Table19[[#This Row],[INVOICE NO]]&lt;&gt;"",ROWS($A$2:Table19[[#This Row],['#OREDER NO]]),"")</f>
        <v>10</v>
      </c>
      <c r="B11" s="38">
        <f>IF(Table19[[#This Row],[INVOICE NO]]&lt;&gt;"",COUNTIF($K$2:K11,K11),"")</f>
        <v>1</v>
      </c>
      <c r="C11" s="40" t="str" cm="1">
        <f t="array" ref="C11">IF(Table19[[#This Row],[BOOKING CONFIRMATION NO]]&lt;&gt;"",IF(Table19[[#This Row],[INV QTY]]=1,_xlfn.TEXTJOIN(",",TRUE,IF(K11=K11:K17,J11:J17,"")),""),"")</f>
        <v>CTG1167497</v>
      </c>
      <c r="D11" s="39" t="str" cm="1">
        <f t="array" ref="D11">IF(Table19[[#This Row],[PO NO]]&lt;&gt;"",IF(Table19[[#This Row],[INV QTY]]=1,_xlfn.TEXTJOIN(",",TRUE,IF(K11=K11:K17,G11:G17,"")),""),"")</f>
        <v>879445-5832</v>
      </c>
      <c r="E11" s="40" t="str" cm="1">
        <f t="array" ref="E11">IF(Table19[[#This Row],[PO NO]]&lt;&gt;"",IF(Table19[[#This Row],[INV QTY]]=1,_xlfn.TEXTJOIN(",",TRUE,IF(K11=K11:K17,F11:F17,"")),""),"")</f>
        <v>879445*</v>
      </c>
      <c r="F11" s="51" t="str">
        <f>IF(Table19[[#This Row],[PO NO]]&lt;&gt;"",LEFT(Table19[[#This Row],[PO NO]],6)&amp;"*","")</f>
        <v>879445*</v>
      </c>
      <c r="G11" s="64" t="s">
        <v>324</v>
      </c>
      <c r="H11" s="42" t="s">
        <v>285</v>
      </c>
      <c r="I11" s="41">
        <v>11</v>
      </c>
      <c r="J11" s="41" t="s">
        <v>341</v>
      </c>
      <c r="K11" s="66">
        <v>2410892</v>
      </c>
      <c r="L11" s="43">
        <v>45424</v>
      </c>
      <c r="M11" s="45" t="s">
        <v>275</v>
      </c>
      <c r="N11" s="46"/>
      <c r="O11" s="45" t="s">
        <v>293</v>
      </c>
      <c r="P11" s="46"/>
      <c r="Q11" s="47">
        <v>61091000</v>
      </c>
      <c r="R11" s="48"/>
      <c r="S11" s="49"/>
      <c r="T11" s="48"/>
      <c r="U11" s="49"/>
      <c r="V11" s="48"/>
      <c r="W11" s="46" t="s">
        <v>298</v>
      </c>
      <c r="X11" s="50">
        <v>45159</v>
      </c>
      <c r="Y11" s="46" t="s">
        <v>308</v>
      </c>
      <c r="Z11" s="50">
        <v>45424</v>
      </c>
      <c r="AA11" s="52"/>
      <c r="AB11" s="31"/>
      <c r="AC11" s="30" t="s">
        <v>348</v>
      </c>
      <c r="AD11" s="31" t="s">
        <v>349</v>
      </c>
      <c r="AE11" s="31"/>
    </row>
    <row r="12" spans="1:31" customFormat="1" x14ac:dyDescent="0.3">
      <c r="A12" s="37">
        <f>IF(Table19[[#This Row],[INVOICE NO]]&lt;&gt;"",ROWS($A$2:Table19[[#This Row],['#OREDER NO]]),"")</f>
        <v>11</v>
      </c>
      <c r="B12" s="38">
        <f>IF(Table19[[#This Row],[INVOICE NO]]&lt;&gt;"",COUNTIF($K$2:K12,K12),"")</f>
        <v>1</v>
      </c>
      <c r="C12" s="40" t="str" cm="1">
        <f t="array" ref="C12">IF(Table19[[#This Row],[BOOKING CONFIRMATION NO]]&lt;&gt;"",IF(Table19[[#This Row],[INV QTY]]=1,_xlfn.TEXTJOIN(",",TRUE,IF(K12=K12:K17,J12:J17,"")),""),"")</f>
        <v>CTG1106046</v>
      </c>
      <c r="D12" s="39" t="str" cm="1">
        <f t="array" ref="D12">IF(Table19[[#This Row],[PO NO]]&lt;&gt;"",IF(Table19[[#This Row],[INV QTY]]=1,_xlfn.TEXTJOIN(",",TRUE,IF(K12=K12:K17,G12:G17,"")),""),"")</f>
        <v>883253-7952</v>
      </c>
      <c r="E12" s="40" t="str" cm="1">
        <f t="array" ref="E12">IF(Table19[[#This Row],[PO NO]]&lt;&gt;"",IF(Table19[[#This Row],[INV QTY]]=1,_xlfn.TEXTJOIN(",",TRUE,IF(K12=K12:K17,F12:F17,"")),""),"")</f>
        <v>883253*</v>
      </c>
      <c r="F12" s="51" t="str">
        <f>IF(Table19[[#This Row],[PO NO]]&lt;&gt;"",LEFT(Table19[[#This Row],[PO NO]],6)&amp;"*","")</f>
        <v>883253*</v>
      </c>
      <c r="G12" s="64" t="s">
        <v>325</v>
      </c>
      <c r="H12" s="41" t="s">
        <v>286</v>
      </c>
      <c r="I12" s="41">
        <v>300</v>
      </c>
      <c r="J12" s="41" t="s">
        <v>342</v>
      </c>
      <c r="K12" s="66">
        <v>2410901</v>
      </c>
      <c r="L12" s="43">
        <v>45424</v>
      </c>
      <c r="M12" s="45" t="s">
        <v>275</v>
      </c>
      <c r="N12" s="46"/>
      <c r="O12" s="45" t="s">
        <v>294</v>
      </c>
      <c r="P12" s="46"/>
      <c r="Q12" s="47">
        <v>61091000</v>
      </c>
      <c r="R12" s="48"/>
      <c r="S12" s="49"/>
      <c r="T12" s="48"/>
      <c r="U12" s="49"/>
      <c r="V12" s="48"/>
      <c r="W12" s="46" t="s">
        <v>273</v>
      </c>
      <c r="X12" s="50">
        <v>45183</v>
      </c>
      <c r="Y12" s="46" t="s">
        <v>309</v>
      </c>
      <c r="Z12" s="50">
        <v>45424</v>
      </c>
      <c r="AA12" s="52"/>
      <c r="AB12" s="31"/>
      <c r="AC12" s="30" t="s">
        <v>348</v>
      </c>
      <c r="AD12" s="31" t="s">
        <v>349</v>
      </c>
      <c r="AE12" s="31"/>
    </row>
    <row r="13" spans="1:31" customFormat="1" x14ac:dyDescent="0.3">
      <c r="A13" s="37">
        <f>IF(Table19[[#This Row],[INVOICE NO]]&lt;&gt;"",ROWS($A$2:Table19[[#This Row],['#OREDER NO]]),"")</f>
        <v>12</v>
      </c>
      <c r="B13" s="38">
        <f>IF(Table19[[#This Row],[INVOICE NO]]&lt;&gt;"",COUNTIF($K$2:K13,K13),"")</f>
        <v>1</v>
      </c>
      <c r="C13" s="40" t="str" cm="1">
        <f t="array" ref="C13">IF(Table19[[#This Row],[BOOKING CONFIRMATION NO]]&lt;&gt;"",IF(Table19[[#This Row],[INV QTY]]=1,_xlfn.TEXTJOIN(",",TRUE,IF(K13=K13:K17,J13:J17,"")),""),"")</f>
        <v>CTG1106161</v>
      </c>
      <c r="D13" s="39" t="str" cm="1">
        <f t="array" ref="D13">IF(Table19[[#This Row],[PO NO]]&lt;&gt;"",IF(Table19[[#This Row],[INV QTY]]=1,_xlfn.TEXTJOIN(",",TRUE,IF(K13=K13:K17,G13:G17,"")),""),"")</f>
        <v>882677-5828</v>
      </c>
      <c r="E13" s="40" t="str" cm="1">
        <f t="array" ref="E13">IF(Table19[[#This Row],[PO NO]]&lt;&gt;"",IF(Table19[[#This Row],[INV QTY]]=1,_xlfn.TEXTJOIN(",",TRUE,IF(K13=K13:K17,F13:F17,"")),""),"")</f>
        <v>882677*</v>
      </c>
      <c r="F13" s="51" t="str">
        <f>IF(Table19[[#This Row],[PO NO]]&lt;&gt;"",LEFT(Table19[[#This Row],[PO NO]],6)&amp;"*","")</f>
        <v>882677*</v>
      </c>
      <c r="G13" s="64" t="s">
        <v>326</v>
      </c>
      <c r="H13" s="41" t="s">
        <v>282</v>
      </c>
      <c r="I13" s="41">
        <v>113</v>
      </c>
      <c r="J13" s="41" t="s">
        <v>343</v>
      </c>
      <c r="K13" s="66">
        <v>2410904</v>
      </c>
      <c r="L13" s="43">
        <v>45424</v>
      </c>
      <c r="M13" s="45" t="s">
        <v>275</v>
      </c>
      <c r="N13" s="46"/>
      <c r="O13" s="45" t="s">
        <v>293</v>
      </c>
      <c r="P13" s="46"/>
      <c r="Q13" s="47">
        <v>61091000</v>
      </c>
      <c r="R13" s="48"/>
      <c r="S13" s="49"/>
      <c r="T13" s="48"/>
      <c r="U13" s="49"/>
      <c r="V13" s="48"/>
      <c r="W13" s="46" t="s">
        <v>298</v>
      </c>
      <c r="X13" s="50">
        <v>45159</v>
      </c>
      <c r="Y13" s="46" t="s">
        <v>310</v>
      </c>
      <c r="Z13" s="50">
        <v>45424</v>
      </c>
      <c r="AA13" s="52"/>
      <c r="AB13" s="31"/>
      <c r="AC13" s="30" t="s">
        <v>348</v>
      </c>
      <c r="AD13" s="31" t="s">
        <v>349</v>
      </c>
      <c r="AE13" s="31"/>
    </row>
    <row r="14" spans="1:31" customFormat="1" x14ac:dyDescent="0.3">
      <c r="A14" s="37">
        <f>IF(Table19[[#This Row],[INVOICE NO]]&lt;&gt;"",ROWS($A$2:Table19[[#This Row],['#OREDER NO]]),"")</f>
        <v>13</v>
      </c>
      <c r="B14" s="38">
        <f>IF(Table19[[#This Row],[INVOICE NO]]&lt;&gt;"",COUNTIF($K$2:K14,K14),"")</f>
        <v>1</v>
      </c>
      <c r="C14" s="40" t="str" cm="1">
        <f t="array" ref="C14">IF(Table19[[#This Row],[BOOKING CONFIRMATION NO]]&lt;&gt;"",IF(Table19[[#This Row],[INV QTY]]=1,_xlfn.TEXTJOIN(",",TRUE,IF(K14=K14:K17,J14:J17,"")),""),"")</f>
        <v>CTG1106515</v>
      </c>
      <c r="D14" s="39" t="str" cm="1">
        <f t="array" ref="D14">IF(Table19[[#This Row],[PO NO]]&lt;&gt;"",IF(Table19[[#This Row],[INV QTY]]=1,_xlfn.TEXTJOIN(",",TRUE,IF(K14=K14:K17,G14:G17,"")),""),"")</f>
        <v>906356-5832</v>
      </c>
      <c r="E14" s="40" t="str" cm="1">
        <f t="array" ref="E14">IF(Table19[[#This Row],[PO NO]]&lt;&gt;"",IF(Table19[[#This Row],[INV QTY]]=1,_xlfn.TEXTJOIN(",",TRUE,IF(K14=K14:K17,F14:F17,"")),""),"")</f>
        <v>906356*</v>
      </c>
      <c r="F14" s="51" t="str">
        <f>IF(Table19[[#This Row],[PO NO]]&lt;&gt;"",LEFT(Table19[[#This Row],[PO NO]],6)&amp;"*","")</f>
        <v>906356*</v>
      </c>
      <c r="G14" s="64" t="s">
        <v>327</v>
      </c>
      <c r="H14" s="41" t="s">
        <v>282</v>
      </c>
      <c r="I14" s="41">
        <v>395</v>
      </c>
      <c r="J14" s="41" t="s">
        <v>344</v>
      </c>
      <c r="K14" s="66">
        <v>2410908</v>
      </c>
      <c r="L14" s="43">
        <v>45424</v>
      </c>
      <c r="M14" s="45" t="s">
        <v>275</v>
      </c>
      <c r="N14" s="46"/>
      <c r="O14" s="45" t="s">
        <v>293</v>
      </c>
      <c r="P14" s="46"/>
      <c r="Q14" s="47">
        <v>61091000</v>
      </c>
      <c r="R14" s="48"/>
      <c r="S14" s="49"/>
      <c r="T14" s="48"/>
      <c r="U14" s="49"/>
      <c r="V14" s="48"/>
      <c r="W14" s="46" t="s">
        <v>298</v>
      </c>
      <c r="X14" s="50">
        <v>45159</v>
      </c>
      <c r="Y14" s="46" t="s">
        <v>311</v>
      </c>
      <c r="Z14" s="50">
        <v>45424</v>
      </c>
      <c r="AA14" s="52"/>
      <c r="AB14" s="31"/>
      <c r="AC14" s="30" t="s">
        <v>348</v>
      </c>
      <c r="AD14" s="31" t="s">
        <v>349</v>
      </c>
      <c r="AE14" s="31"/>
    </row>
    <row r="15" spans="1:31" customFormat="1" x14ac:dyDescent="0.3">
      <c r="A15" s="37">
        <f>IF(Table19[[#This Row],[INVOICE NO]]&lt;&gt;"",ROWS($A$2:Table19[[#This Row],['#OREDER NO]]),"")</f>
        <v>14</v>
      </c>
      <c r="B15" s="38">
        <f>IF(Table19[[#This Row],[INVOICE NO]]&lt;&gt;"",COUNTIF($K$2:K15,K15),"")</f>
        <v>1</v>
      </c>
      <c r="C15" s="40" t="str" cm="1">
        <f t="array" ref="C15">IF(Table19[[#This Row],[BOOKING CONFIRMATION NO]]&lt;&gt;"",IF(Table19[[#This Row],[INV QTY]]=1,_xlfn.TEXTJOIN(",",TRUE,IF(K15=K15:K17,J15:J17,"")),""),"")</f>
        <v>CTG1105836</v>
      </c>
      <c r="D15" s="39" t="str" cm="1">
        <f t="array" ref="D15">IF(Table19[[#This Row],[PO NO]]&lt;&gt;"",IF(Table19[[#This Row],[INV QTY]]=1,_xlfn.TEXTJOIN(",",TRUE,IF(K15=K15:K17,G15:G17,"")),""),"")</f>
        <v>909895-5832</v>
      </c>
      <c r="E15" s="40" t="str" cm="1">
        <f t="array" ref="E15">IF(Table19[[#This Row],[PO NO]]&lt;&gt;"",IF(Table19[[#This Row],[INV QTY]]=1,_xlfn.TEXTJOIN(",",TRUE,IF(K15=K15:K17,F15:F17,"")),""),"")</f>
        <v>909895*</v>
      </c>
      <c r="F15" s="51" t="str">
        <f>IF(Table19[[#This Row],[PO NO]]&lt;&gt;"",LEFT(Table19[[#This Row],[PO NO]],6)&amp;"*","")</f>
        <v>909895*</v>
      </c>
      <c r="G15" s="64" t="s">
        <v>328</v>
      </c>
      <c r="H15" s="42" t="s">
        <v>287</v>
      </c>
      <c r="I15" s="41">
        <v>566</v>
      </c>
      <c r="J15" s="41" t="s">
        <v>345</v>
      </c>
      <c r="K15" s="66">
        <v>2410910</v>
      </c>
      <c r="L15" s="43">
        <v>45424</v>
      </c>
      <c r="M15" s="45" t="s">
        <v>289</v>
      </c>
      <c r="N15" s="46"/>
      <c r="O15" s="45" t="s">
        <v>295</v>
      </c>
      <c r="P15" s="46"/>
      <c r="Q15" s="47">
        <v>61046200</v>
      </c>
      <c r="R15" s="48"/>
      <c r="S15" s="49"/>
      <c r="T15" s="48"/>
      <c r="U15" s="49"/>
      <c r="V15" s="48"/>
      <c r="W15" s="46" t="s">
        <v>273</v>
      </c>
      <c r="X15" s="50">
        <v>45183</v>
      </c>
      <c r="Y15" s="46" t="s">
        <v>312</v>
      </c>
      <c r="Z15" s="50">
        <v>45424</v>
      </c>
      <c r="AA15" s="52"/>
      <c r="AB15" s="31"/>
      <c r="AC15" s="30" t="s">
        <v>348</v>
      </c>
      <c r="AD15" s="31" t="s">
        <v>349</v>
      </c>
      <c r="AE15" s="31"/>
    </row>
    <row r="16" spans="1:31" customFormat="1" x14ac:dyDescent="0.3">
      <c r="A16" s="53">
        <f>IF(Table19[[#This Row],[INVOICE NO]]&lt;&gt;"",ROWS($A$2:Table19[[#This Row],['#OREDER NO]]),"")</f>
        <v>15</v>
      </c>
      <c r="B16" s="38">
        <f>IF(Table19[[#This Row],[INVOICE NO]]&lt;&gt;"",COUNTIF($K$2:K16,K16),"")</f>
        <v>1</v>
      </c>
      <c r="C16" s="40" t="str" cm="1">
        <f t="array" ref="C16">IF(Table19[[#This Row],[BOOKING CONFIRMATION NO]]&lt;&gt;"",IF(Table19[[#This Row],[INV QTY]]=1,_xlfn.TEXTJOIN(",",TRUE,IF(K16=K16:K17,J16:J17,"")),""),"")</f>
        <v>CTG1167279</v>
      </c>
      <c r="D16" s="39" t="str" cm="1">
        <f t="array" ref="D16">IF(Table19[[#This Row],[PO NO]]&lt;&gt;"",IF(Table19[[#This Row],[INV QTY]]=1,_xlfn.TEXTJOIN(",",TRUE,IF(K16=K16:K17,G16:G17,"")),""),"")</f>
        <v>896143-7952</v>
      </c>
      <c r="E16" s="40" t="str" cm="1">
        <f t="array" ref="E16">IF(Table19[[#This Row],[PO NO]]&lt;&gt;"",IF(Table19[[#This Row],[INV QTY]]=1,_xlfn.TEXTJOIN(",",TRUE,IF(K16=K16:K17,F16:F17,"")),""),"")</f>
        <v>896143*</v>
      </c>
      <c r="F16" s="70" t="str">
        <f>IF(Table19[[#This Row],[PO NO]]&lt;&gt;"",LEFT(Table19[[#This Row],[PO NO]],6)&amp;"*","")</f>
        <v>896143*</v>
      </c>
      <c r="G16" s="64" t="s">
        <v>329</v>
      </c>
      <c r="H16" s="55" t="s">
        <v>284</v>
      </c>
      <c r="I16" s="41">
        <v>40</v>
      </c>
      <c r="J16" s="56" t="s">
        <v>346</v>
      </c>
      <c r="K16" s="78">
        <v>2410911</v>
      </c>
      <c r="L16" s="43">
        <v>45424</v>
      </c>
      <c r="M16" s="57" t="s">
        <v>275</v>
      </c>
      <c r="N16" s="46"/>
      <c r="O16" s="57" t="s">
        <v>296</v>
      </c>
      <c r="P16" s="46"/>
      <c r="Q16" s="47">
        <v>61091000</v>
      </c>
      <c r="R16" s="48"/>
      <c r="S16" s="58"/>
      <c r="T16" s="59"/>
      <c r="U16" s="58"/>
      <c r="V16" s="48"/>
      <c r="W16" s="46" t="s">
        <v>273</v>
      </c>
      <c r="X16" s="50">
        <v>45183</v>
      </c>
      <c r="Y16" s="46" t="s">
        <v>313</v>
      </c>
      <c r="Z16" s="50">
        <v>45424</v>
      </c>
      <c r="AA16" s="60"/>
      <c r="AB16" s="61"/>
      <c r="AC16" s="62" t="s">
        <v>348</v>
      </c>
      <c r="AD16" s="61" t="s">
        <v>349</v>
      </c>
      <c r="AE16" s="61"/>
    </row>
    <row r="17" spans="1:31" customFormat="1" x14ac:dyDescent="0.3">
      <c r="A17" s="53">
        <f>IF(Table19[[#This Row],[INVOICE NO]]&lt;&gt;"",ROWS($A$2:Table19[[#This Row],['#OREDER NO]]),"")</f>
        <v>16</v>
      </c>
      <c r="B17" s="38">
        <f>IF(Table19[[#This Row],[INVOICE NO]]&lt;&gt;"",COUNTIF($K$2:K17,K17),"")</f>
        <v>1</v>
      </c>
      <c r="C17" s="40" t="str" cm="1">
        <f t="array" ref="C17">IF(Table19[[#This Row],[BOOKING CONFIRMATION NO]]&lt;&gt;"",IF(Table19[[#This Row],[INV QTY]]=1,_xlfn.TEXTJOIN(",",TRUE,IF(K17=K17:K17,J17:J17,"")),""),"")</f>
        <v>CTG1167332</v>
      </c>
      <c r="D17" s="39" t="str" cm="1">
        <f t="array" ref="D17">IF(Table19[[#This Row],[PO NO]]&lt;&gt;"",IF(Table19[[#This Row],[INV QTY]]=1,_xlfn.TEXTJOIN(",",TRUE,IF(K17=K17:K17,G17:G17,"")),""),"")</f>
        <v>891589-5832</v>
      </c>
      <c r="E17" s="40" t="str" cm="1">
        <f t="array" ref="E17">IF(Table19[[#This Row],[PO NO]]&lt;&gt;"",IF(Table19[[#This Row],[INV QTY]]=1,_xlfn.TEXTJOIN(",",TRUE,IF(K17=K17:K17,F17:F17,"")),""),"")</f>
        <v>891589*</v>
      </c>
      <c r="F17" s="70" t="str">
        <f>IF(Table19[[#This Row],[PO NO]]&lt;&gt;"",LEFT(Table19[[#This Row],[PO NO]],6)&amp;"*","")</f>
        <v>891589*</v>
      </c>
      <c r="G17" s="64" t="s">
        <v>330</v>
      </c>
      <c r="H17" s="55" t="s">
        <v>284</v>
      </c>
      <c r="I17" s="41">
        <v>180</v>
      </c>
      <c r="J17" s="56" t="s">
        <v>347</v>
      </c>
      <c r="K17" s="78">
        <v>2410912</v>
      </c>
      <c r="L17" s="43">
        <v>45424</v>
      </c>
      <c r="M17" s="57" t="s">
        <v>290</v>
      </c>
      <c r="N17" s="46"/>
      <c r="O17" s="57" t="s">
        <v>297</v>
      </c>
      <c r="P17" s="46"/>
      <c r="Q17" s="47">
        <v>61091000</v>
      </c>
      <c r="R17" s="48"/>
      <c r="S17" s="58"/>
      <c r="T17" s="59"/>
      <c r="U17" s="58"/>
      <c r="V17" s="48"/>
      <c r="W17" s="46" t="s">
        <v>298</v>
      </c>
      <c r="X17" s="50">
        <v>45159</v>
      </c>
      <c r="Y17" s="46" t="s">
        <v>314</v>
      </c>
      <c r="Z17" s="50">
        <v>45424</v>
      </c>
      <c r="AA17" s="60"/>
      <c r="AB17" s="61"/>
      <c r="AC17" s="62" t="s">
        <v>348</v>
      </c>
      <c r="AD17" s="61" t="s">
        <v>349</v>
      </c>
      <c r="AE17" s="61"/>
    </row>
    <row r="18" spans="1:31" customFormat="1" x14ac:dyDescent="0.3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7"/>
      <c r="X18" s="67"/>
      <c r="Y18" s="67"/>
      <c r="Z18" s="67"/>
      <c r="AA18" s="67"/>
      <c r="AB18" s="69"/>
      <c r="AC18" s="67"/>
      <c r="AD18" s="67"/>
      <c r="AE18" s="67"/>
    </row>
    <row r="19" spans="1:31" customFormat="1" x14ac:dyDescent="0.3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7"/>
      <c r="X19" s="67"/>
      <c r="Y19" s="67"/>
      <c r="Z19" s="67"/>
      <c r="AA19" s="67"/>
      <c r="AB19" s="69"/>
      <c r="AC19" s="67"/>
      <c r="AD19" s="67"/>
      <c r="AE19" s="67"/>
    </row>
    <row r="20" spans="1:31" customFormat="1" x14ac:dyDescent="0.3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7"/>
      <c r="X20" s="67"/>
      <c r="Y20" s="67"/>
      <c r="Z20" s="67"/>
      <c r="AA20" s="67"/>
      <c r="AB20" s="69"/>
      <c r="AC20" s="67"/>
      <c r="AD20" s="67"/>
      <c r="AE20" s="67"/>
    </row>
    <row r="21" spans="1:31" customFormat="1" x14ac:dyDescent="0.3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7"/>
      <c r="X21" s="67"/>
      <c r="Y21" s="67"/>
      <c r="Z21" s="67"/>
      <c r="AA21" s="67"/>
      <c r="AB21" s="69"/>
      <c r="AC21" s="67"/>
      <c r="AD21" s="67"/>
      <c r="AE21" s="67"/>
    </row>
    <row r="22" spans="1:31" customFormat="1" x14ac:dyDescent="0.3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7"/>
      <c r="X22" s="67"/>
      <c r="Y22" s="67"/>
      <c r="Z22" s="67"/>
      <c r="AA22" s="67"/>
      <c r="AB22" s="69"/>
      <c r="AC22" s="67"/>
      <c r="AD22" s="67"/>
      <c r="AE22" s="67"/>
    </row>
    <row r="23" spans="1:31" customFormat="1" x14ac:dyDescent="0.3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7"/>
      <c r="X23" s="67"/>
      <c r="Y23" s="67"/>
      <c r="Z23" s="67"/>
      <c r="AA23" s="67"/>
      <c r="AB23" s="69"/>
      <c r="AC23" s="67"/>
      <c r="AD23" s="67"/>
      <c r="AE23" s="67"/>
    </row>
    <row r="24" spans="1:31" customFormat="1" x14ac:dyDescent="0.3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7"/>
      <c r="X24" s="67"/>
      <c r="Y24" s="67"/>
      <c r="Z24" s="67"/>
      <c r="AA24" s="67"/>
      <c r="AB24" s="69"/>
      <c r="AC24" s="67"/>
      <c r="AD24" s="67"/>
      <c r="AE24" s="67"/>
    </row>
    <row r="25" spans="1:31" customFormat="1" x14ac:dyDescent="0.3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7"/>
      <c r="X25" s="67"/>
      <c r="Y25" s="67"/>
      <c r="Z25" s="67"/>
      <c r="AA25" s="67"/>
      <c r="AB25" s="69"/>
      <c r="AC25" s="67"/>
      <c r="AD25" s="67"/>
      <c r="AE25" s="67"/>
    </row>
    <row r="26" spans="1:31" customFormat="1" x14ac:dyDescent="0.3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7"/>
      <c r="X26" s="67"/>
      <c r="Y26" s="67"/>
      <c r="Z26" s="67"/>
      <c r="AA26" s="67"/>
      <c r="AB26" s="69"/>
      <c r="AC26" s="67"/>
      <c r="AD26" s="67"/>
      <c r="AE26" s="67"/>
    </row>
    <row r="27" spans="1:31" customFormat="1" x14ac:dyDescent="0.3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7"/>
      <c r="X27" s="67"/>
      <c r="Y27" s="67"/>
      <c r="Z27" s="67"/>
      <c r="AA27" s="67"/>
      <c r="AB27" s="69"/>
      <c r="AC27" s="67"/>
      <c r="AD27" s="67"/>
      <c r="AE27" s="67"/>
    </row>
    <row r="28" spans="1:31" customFormat="1" x14ac:dyDescent="0.3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7"/>
      <c r="X28" s="67"/>
      <c r="Y28" s="67"/>
      <c r="Z28" s="67"/>
      <c r="AA28" s="67"/>
      <c r="AB28" s="69"/>
      <c r="AC28" s="67"/>
      <c r="AD28" s="67"/>
      <c r="AE28" s="67"/>
    </row>
    <row r="29" spans="1:31" customFormat="1" x14ac:dyDescent="0.3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7"/>
      <c r="X29" s="67"/>
      <c r="Y29" s="67"/>
      <c r="Z29" s="67"/>
      <c r="AA29" s="67"/>
      <c r="AB29" s="69"/>
      <c r="AC29" s="67"/>
      <c r="AD29" s="67"/>
      <c r="AE29" s="67"/>
    </row>
    <row r="30" spans="1:31" customFormat="1" x14ac:dyDescent="0.3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7"/>
      <c r="X30" s="67"/>
      <c r="Y30" s="67"/>
      <c r="Z30" s="67"/>
      <c r="AA30" s="67"/>
      <c r="AB30" s="69"/>
      <c r="AC30" s="67"/>
      <c r="AD30" s="67"/>
      <c r="AE30" s="67"/>
    </row>
    <row r="31" spans="1:31" customFormat="1" x14ac:dyDescent="0.3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7"/>
      <c r="X31" s="67"/>
      <c r="Y31" s="67"/>
      <c r="Z31" s="67"/>
      <c r="AA31" s="67"/>
      <c r="AB31" s="69"/>
      <c r="AC31" s="67"/>
      <c r="AD31" s="67"/>
      <c r="AE31" s="67"/>
    </row>
    <row r="32" spans="1:31" customFormat="1" x14ac:dyDescent="0.3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7"/>
      <c r="X32" s="67"/>
      <c r="Y32" s="67"/>
      <c r="Z32" s="67"/>
      <c r="AA32" s="67"/>
      <c r="AB32" s="69"/>
      <c r="AC32" s="67"/>
      <c r="AD32" s="67"/>
      <c r="AE32" s="67"/>
    </row>
    <row r="33" spans="1:31" customFormat="1" x14ac:dyDescent="0.3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7"/>
      <c r="X33" s="67"/>
      <c r="Y33" s="67"/>
      <c r="Z33" s="67"/>
      <c r="AA33" s="67"/>
      <c r="AB33" s="69"/>
      <c r="AC33" s="67"/>
      <c r="AD33" s="67"/>
      <c r="AE33" s="67"/>
    </row>
    <row r="34" spans="1:31" customFormat="1" x14ac:dyDescent="0.3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7"/>
      <c r="X34" s="67"/>
      <c r="Y34" s="67"/>
      <c r="Z34" s="67"/>
      <c r="AA34" s="67"/>
      <c r="AB34" s="69"/>
      <c r="AC34" s="67"/>
      <c r="AD34" s="67"/>
      <c r="AE34" s="67"/>
    </row>
    <row r="35" spans="1:31" customFormat="1" x14ac:dyDescent="0.3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7"/>
      <c r="X35" s="67"/>
      <c r="Y35" s="67"/>
      <c r="Z35" s="67"/>
      <c r="AA35" s="67"/>
      <c r="AB35" s="69"/>
      <c r="AC35" s="67"/>
      <c r="AD35" s="67"/>
      <c r="AE35" s="67"/>
    </row>
    <row r="36" spans="1:31" customFormat="1" x14ac:dyDescent="0.3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7"/>
      <c r="X36" s="67"/>
      <c r="Y36" s="67"/>
      <c r="Z36" s="67"/>
      <c r="AA36" s="67"/>
      <c r="AB36" s="69"/>
      <c r="AC36" s="67"/>
      <c r="AD36" s="67"/>
      <c r="AE36" s="67"/>
    </row>
    <row r="37" spans="1:31" customFormat="1" x14ac:dyDescent="0.3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7"/>
      <c r="X37" s="67"/>
      <c r="Y37" s="67"/>
      <c r="Z37" s="67"/>
      <c r="AA37" s="67"/>
      <c r="AB37" s="69"/>
      <c r="AC37" s="67"/>
      <c r="AD37" s="67"/>
      <c r="AE37" s="67"/>
    </row>
    <row r="38" spans="1:31" customFormat="1" x14ac:dyDescent="0.3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7"/>
      <c r="X38" s="67"/>
      <c r="Y38" s="67"/>
      <c r="Z38" s="67"/>
      <c r="AA38" s="67"/>
      <c r="AB38" s="69"/>
      <c r="AC38" s="67"/>
      <c r="AD38" s="67"/>
      <c r="AE38" s="67"/>
    </row>
    <row r="39" spans="1:31" customFormat="1" x14ac:dyDescent="0.3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7"/>
      <c r="X39" s="67"/>
      <c r="Y39" s="67"/>
      <c r="Z39" s="67"/>
      <c r="AA39" s="67"/>
      <c r="AB39" s="69"/>
      <c r="AC39" s="67"/>
      <c r="AD39" s="67"/>
      <c r="AE39" s="67"/>
    </row>
    <row r="40" spans="1:31" customFormat="1" x14ac:dyDescent="0.3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7"/>
      <c r="X40" s="67"/>
      <c r="Y40" s="67"/>
      <c r="Z40" s="67"/>
      <c r="AA40" s="67"/>
      <c r="AB40" s="69"/>
      <c r="AC40" s="67"/>
      <c r="AD40" s="67"/>
      <c r="AE40" s="67"/>
    </row>
    <row r="41" spans="1:31" customFormat="1" x14ac:dyDescent="0.3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7"/>
      <c r="X41" s="67"/>
      <c r="Y41" s="67"/>
      <c r="Z41" s="67"/>
      <c r="AA41" s="67"/>
      <c r="AB41" s="69"/>
      <c r="AC41" s="67"/>
      <c r="AD41" s="67"/>
      <c r="AE41" s="67"/>
    </row>
    <row r="42" spans="1:31" customFormat="1" x14ac:dyDescent="0.3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7"/>
      <c r="X42" s="67"/>
      <c r="Y42" s="67"/>
      <c r="Z42" s="67"/>
      <c r="AA42" s="67"/>
      <c r="AB42" s="69"/>
      <c r="AC42" s="67"/>
      <c r="AD42" s="67"/>
      <c r="AE42" s="67"/>
    </row>
    <row r="43" spans="1:31" customFormat="1" x14ac:dyDescent="0.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7"/>
      <c r="X43" s="67"/>
      <c r="Y43" s="67"/>
      <c r="Z43" s="67"/>
      <c r="AA43" s="67"/>
      <c r="AB43" s="69"/>
      <c r="AC43" s="67"/>
      <c r="AD43" s="67"/>
      <c r="AE43" s="67"/>
    </row>
    <row r="44" spans="1:31" customFormat="1" x14ac:dyDescent="0.3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7"/>
      <c r="X44" s="67"/>
      <c r="Y44" s="67"/>
      <c r="Z44" s="67"/>
      <c r="AA44" s="67"/>
      <c r="AB44" s="69"/>
      <c r="AC44" s="67"/>
      <c r="AD44" s="67"/>
      <c r="AE44" s="67"/>
    </row>
    <row r="45" spans="1:31" customFormat="1" x14ac:dyDescent="0.3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7"/>
      <c r="X45" s="67"/>
      <c r="Y45" s="67"/>
      <c r="Z45" s="67"/>
      <c r="AA45" s="67"/>
      <c r="AB45" s="69"/>
      <c r="AC45" s="67"/>
      <c r="AD45" s="67"/>
      <c r="AE45" s="67"/>
    </row>
    <row r="46" spans="1:31" customFormat="1" x14ac:dyDescent="0.3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7"/>
      <c r="X46" s="67"/>
      <c r="Y46" s="67"/>
      <c r="Z46" s="67"/>
      <c r="AA46" s="67"/>
      <c r="AB46" s="69"/>
      <c r="AC46" s="67"/>
      <c r="AD46" s="67"/>
      <c r="AE46" s="67"/>
    </row>
    <row r="47" spans="1:31" customFormat="1" x14ac:dyDescent="0.3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7"/>
      <c r="X47" s="67"/>
      <c r="Y47" s="67"/>
      <c r="Z47" s="67"/>
      <c r="AA47" s="67"/>
      <c r="AB47" s="69"/>
      <c r="AC47" s="67"/>
      <c r="AD47" s="67"/>
      <c r="AE47" s="67"/>
    </row>
    <row r="48" spans="1:31" customFormat="1" x14ac:dyDescent="0.3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7"/>
      <c r="X48" s="67"/>
      <c r="Y48" s="67"/>
      <c r="Z48" s="67"/>
      <c r="AA48" s="67"/>
      <c r="AB48" s="69"/>
      <c r="AC48" s="67"/>
      <c r="AD48" s="67"/>
      <c r="AE48" s="67"/>
    </row>
    <row r="49" spans="1:31" customFormat="1" x14ac:dyDescent="0.3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7"/>
      <c r="X49" s="67"/>
      <c r="Y49" s="67"/>
      <c r="Z49" s="67"/>
      <c r="AA49" s="67"/>
      <c r="AB49" s="69"/>
      <c r="AC49" s="67"/>
      <c r="AD49" s="67"/>
      <c r="AE49" s="67"/>
    </row>
    <row r="50" spans="1:31" customFormat="1" x14ac:dyDescent="0.3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7"/>
      <c r="X50" s="67"/>
      <c r="Y50" s="67"/>
      <c r="Z50" s="67"/>
      <c r="AA50" s="67"/>
      <c r="AB50" s="69"/>
      <c r="AC50" s="67"/>
      <c r="AD50" s="67"/>
      <c r="AE50" s="67"/>
    </row>
    <row r="51" spans="1:31" customFormat="1" x14ac:dyDescent="0.3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7"/>
      <c r="X51" s="67"/>
      <c r="Y51" s="67"/>
      <c r="Z51" s="67"/>
      <c r="AA51" s="67"/>
      <c r="AB51" s="69"/>
      <c r="AC51" s="67"/>
      <c r="AD51" s="67"/>
      <c r="AE51" s="67"/>
    </row>
    <row r="52" spans="1:31" customFormat="1" x14ac:dyDescent="0.3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7"/>
      <c r="X52" s="67"/>
      <c r="Y52" s="67"/>
      <c r="Z52" s="67"/>
      <c r="AA52" s="67"/>
      <c r="AB52" s="69"/>
      <c r="AC52" s="67"/>
      <c r="AD52" s="67"/>
      <c r="AE52" s="67"/>
    </row>
    <row r="53" spans="1:31" customFormat="1" x14ac:dyDescent="0.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7"/>
      <c r="X53" s="67"/>
      <c r="Y53" s="67"/>
      <c r="Z53" s="67"/>
      <c r="AA53" s="67"/>
      <c r="AB53" s="69"/>
      <c r="AC53" s="67"/>
      <c r="AD53" s="67"/>
      <c r="AE53" s="67"/>
    </row>
    <row r="54" spans="1:31" customFormat="1" x14ac:dyDescent="0.3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7"/>
      <c r="X54" s="67"/>
      <c r="Y54" s="67"/>
      <c r="Z54" s="67"/>
      <c r="AA54" s="67"/>
      <c r="AB54" s="69"/>
      <c r="AC54" s="67"/>
      <c r="AD54" s="67"/>
      <c r="AE54" s="67"/>
    </row>
    <row r="55" spans="1:31" customFormat="1" x14ac:dyDescent="0.3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7"/>
      <c r="X55" s="67"/>
      <c r="Y55" s="67"/>
      <c r="Z55" s="67"/>
      <c r="AA55" s="67"/>
      <c r="AB55" s="69"/>
      <c r="AC55" s="67"/>
      <c r="AD55" s="67"/>
      <c r="AE55" s="67"/>
    </row>
    <row r="56" spans="1:31" customFormat="1" x14ac:dyDescent="0.3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7"/>
      <c r="X56" s="67"/>
      <c r="Y56" s="67"/>
      <c r="Z56" s="67"/>
      <c r="AA56" s="67"/>
      <c r="AB56" s="69"/>
      <c r="AC56" s="67"/>
      <c r="AD56" s="67"/>
      <c r="AE56" s="67"/>
    </row>
    <row r="57" spans="1:31" customFormat="1" x14ac:dyDescent="0.3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7"/>
      <c r="X57" s="67"/>
      <c r="Y57" s="67"/>
      <c r="Z57" s="67"/>
      <c r="AA57" s="67"/>
      <c r="AB57" s="69"/>
      <c r="AC57" s="67"/>
      <c r="AD57" s="67"/>
      <c r="AE57" s="67"/>
    </row>
    <row r="58" spans="1:31" customFormat="1" x14ac:dyDescent="0.3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7"/>
      <c r="X58" s="67"/>
      <c r="Y58" s="67"/>
      <c r="Z58" s="67"/>
      <c r="AA58" s="67"/>
      <c r="AB58" s="69"/>
      <c r="AC58" s="67"/>
      <c r="AD58" s="67"/>
      <c r="AE58" s="67"/>
    </row>
    <row r="59" spans="1:31" customFormat="1" x14ac:dyDescent="0.3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7"/>
      <c r="X59" s="67"/>
      <c r="Y59" s="67"/>
      <c r="Z59" s="67"/>
      <c r="AA59" s="67"/>
      <c r="AB59" s="69"/>
      <c r="AC59" s="67"/>
      <c r="AD59" s="67"/>
      <c r="AE59" s="67"/>
    </row>
    <row r="60" spans="1:31" customFormat="1" x14ac:dyDescent="0.3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7"/>
      <c r="X60" s="67"/>
      <c r="Y60" s="67"/>
      <c r="Z60" s="67"/>
      <c r="AA60" s="67"/>
      <c r="AB60" s="69"/>
      <c r="AC60" s="67"/>
      <c r="AD60" s="67"/>
      <c r="AE60" s="67"/>
    </row>
    <row r="61" spans="1:31" customFormat="1" x14ac:dyDescent="0.3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7"/>
      <c r="X61" s="67"/>
      <c r="Y61" s="67"/>
      <c r="Z61" s="67"/>
      <c r="AA61" s="67"/>
      <c r="AB61" s="69"/>
      <c r="AC61" s="67"/>
      <c r="AD61" s="67"/>
      <c r="AE61" s="67"/>
    </row>
    <row r="62" spans="1:31" customFormat="1" x14ac:dyDescent="0.3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7"/>
      <c r="X62" s="67"/>
      <c r="Y62" s="67"/>
      <c r="Z62" s="67"/>
      <c r="AA62" s="67"/>
      <c r="AB62" s="69"/>
      <c r="AC62" s="67"/>
      <c r="AD62" s="67"/>
      <c r="AE62" s="67"/>
    </row>
    <row r="63" spans="1:31" customFormat="1" x14ac:dyDescent="0.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7"/>
      <c r="X63" s="67"/>
      <c r="Y63" s="67"/>
      <c r="Z63" s="67"/>
      <c r="AA63" s="67"/>
      <c r="AB63" s="69"/>
      <c r="AC63" s="67"/>
      <c r="AD63" s="67"/>
      <c r="AE63" s="67"/>
    </row>
    <row r="64" spans="1:31" customFormat="1" x14ac:dyDescent="0.3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7"/>
      <c r="X64" s="67"/>
      <c r="Y64" s="67"/>
      <c r="Z64" s="67"/>
      <c r="AA64" s="67"/>
      <c r="AB64" s="69"/>
      <c r="AC64" s="67"/>
      <c r="AD64" s="67"/>
      <c r="AE64" s="67"/>
    </row>
    <row r="65" spans="1:31" customFormat="1" x14ac:dyDescent="0.3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7"/>
      <c r="X65" s="67"/>
      <c r="Y65" s="67"/>
      <c r="Z65" s="67"/>
      <c r="AA65" s="67"/>
      <c r="AB65" s="69"/>
      <c r="AC65" s="67"/>
      <c r="AD65" s="67"/>
      <c r="AE65" s="67"/>
    </row>
    <row r="66" spans="1:31" customFormat="1" x14ac:dyDescent="0.3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7"/>
      <c r="X66" s="67"/>
      <c r="Y66" s="67"/>
      <c r="Z66" s="67"/>
      <c r="AA66" s="67"/>
      <c r="AB66" s="69"/>
      <c r="AC66" s="67"/>
      <c r="AD66" s="67"/>
      <c r="AE66" s="67"/>
    </row>
    <row r="67" spans="1:31" customFormat="1" x14ac:dyDescent="0.3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7"/>
      <c r="X67" s="67"/>
      <c r="Y67" s="67"/>
      <c r="Z67" s="67"/>
      <c r="AA67" s="67"/>
      <c r="AB67" s="69"/>
      <c r="AC67" s="67"/>
      <c r="AD67" s="67"/>
      <c r="AE67" s="67"/>
    </row>
    <row r="68" spans="1:31" customForma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7"/>
      <c r="X68" s="67"/>
      <c r="Y68" s="67"/>
      <c r="Z68" s="67"/>
      <c r="AA68" s="67"/>
      <c r="AB68" s="69"/>
      <c r="AC68" s="67"/>
      <c r="AD68" s="67"/>
      <c r="AE68" s="67"/>
    </row>
    <row r="69" spans="1:31" customFormat="1" x14ac:dyDescent="0.3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7"/>
      <c r="X69" s="67"/>
      <c r="Y69" s="67"/>
      <c r="Z69" s="67"/>
      <c r="AA69" s="67"/>
      <c r="AB69" s="69"/>
      <c r="AC69" s="67"/>
      <c r="AD69" s="67"/>
      <c r="AE69" s="67"/>
    </row>
    <row r="70" spans="1:31" customFormat="1" x14ac:dyDescent="0.3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7"/>
      <c r="X70" s="67"/>
      <c r="Y70" s="67"/>
      <c r="Z70" s="67"/>
      <c r="AA70" s="67"/>
      <c r="AB70" s="69"/>
      <c r="AC70" s="67"/>
      <c r="AD70" s="67"/>
      <c r="AE70" s="67"/>
    </row>
    <row r="71" spans="1:31" customFormat="1" x14ac:dyDescent="0.3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7"/>
      <c r="X71" s="67"/>
      <c r="Y71" s="67"/>
      <c r="Z71" s="67"/>
      <c r="AA71" s="67"/>
      <c r="AB71" s="69"/>
      <c r="AC71" s="67"/>
      <c r="AD71" s="67"/>
      <c r="AE71" s="67"/>
    </row>
    <row r="72" spans="1:31" customFormat="1" x14ac:dyDescent="0.3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7"/>
      <c r="X72" s="67"/>
      <c r="Y72" s="67"/>
      <c r="Z72" s="67"/>
      <c r="AA72" s="67"/>
      <c r="AB72" s="69"/>
      <c r="AC72" s="67"/>
      <c r="AD72" s="67"/>
      <c r="AE72" s="67"/>
    </row>
    <row r="73" spans="1:31" customFormat="1" x14ac:dyDescent="0.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7"/>
      <c r="X73" s="67"/>
      <c r="Y73" s="67"/>
      <c r="Z73" s="67"/>
      <c r="AA73" s="67"/>
      <c r="AB73" s="69"/>
      <c r="AC73" s="67"/>
      <c r="AD73" s="67"/>
      <c r="AE73" s="67"/>
    </row>
    <row r="74" spans="1:31" customFormat="1" x14ac:dyDescent="0.3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7"/>
      <c r="X74" s="67"/>
      <c r="Y74" s="67"/>
      <c r="Z74" s="67"/>
      <c r="AA74" s="67"/>
      <c r="AB74" s="69"/>
      <c r="AC74" s="67"/>
      <c r="AD74" s="67"/>
      <c r="AE74" s="67"/>
    </row>
    <row r="75" spans="1:31" customFormat="1" x14ac:dyDescent="0.3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7"/>
      <c r="X75" s="67"/>
      <c r="Y75" s="67"/>
      <c r="Z75" s="67"/>
      <c r="AA75" s="67"/>
      <c r="AB75" s="69"/>
      <c r="AC75" s="67"/>
      <c r="AD75" s="67"/>
      <c r="AE75" s="67"/>
    </row>
    <row r="76" spans="1:31" customFormat="1" x14ac:dyDescent="0.3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7"/>
      <c r="X76" s="67"/>
      <c r="Y76" s="67"/>
      <c r="Z76" s="67"/>
      <c r="AA76" s="67"/>
      <c r="AB76" s="69"/>
      <c r="AC76" s="67"/>
      <c r="AD76" s="67"/>
      <c r="AE76" s="67"/>
    </row>
    <row r="77" spans="1:31" customFormat="1" x14ac:dyDescent="0.3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7"/>
      <c r="X77" s="67"/>
      <c r="Y77" s="67"/>
      <c r="Z77" s="67"/>
      <c r="AA77" s="67"/>
      <c r="AB77" s="69"/>
      <c r="AC77" s="67"/>
      <c r="AD77" s="67"/>
      <c r="AE77" s="67"/>
    </row>
    <row r="78" spans="1:31" customFormat="1" x14ac:dyDescent="0.3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7"/>
      <c r="X78" s="67"/>
      <c r="Y78" s="67"/>
      <c r="Z78" s="67"/>
      <c r="AA78" s="67"/>
      <c r="AB78" s="69"/>
      <c r="AC78" s="67"/>
      <c r="AD78" s="67"/>
      <c r="AE78" s="67"/>
    </row>
    <row r="79" spans="1:31" customFormat="1" x14ac:dyDescent="0.3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7"/>
      <c r="X79" s="67"/>
      <c r="Y79" s="67"/>
      <c r="Z79" s="67"/>
      <c r="AA79" s="67"/>
      <c r="AB79" s="69"/>
      <c r="AC79" s="67"/>
      <c r="AD79" s="67"/>
      <c r="AE79" s="67"/>
    </row>
    <row r="80" spans="1:31" customFormat="1" x14ac:dyDescent="0.3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7"/>
      <c r="X80" s="67"/>
      <c r="Y80" s="67"/>
      <c r="Z80" s="67"/>
      <c r="AA80" s="67"/>
      <c r="AB80" s="69"/>
      <c r="AC80" s="67"/>
      <c r="AD80" s="67"/>
      <c r="AE80" s="67"/>
    </row>
    <row r="81" spans="1:31" customFormat="1" x14ac:dyDescent="0.3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7"/>
      <c r="X81" s="67"/>
      <c r="Y81" s="67"/>
      <c r="Z81" s="67"/>
      <c r="AA81" s="67"/>
      <c r="AB81" s="69"/>
      <c r="AC81" s="67"/>
      <c r="AD81" s="67"/>
      <c r="AE81" s="67"/>
    </row>
    <row r="82" spans="1:31" customFormat="1" x14ac:dyDescent="0.3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7"/>
      <c r="X82" s="67"/>
      <c r="Y82" s="67"/>
      <c r="Z82" s="67"/>
      <c r="AA82" s="67"/>
      <c r="AB82" s="69"/>
      <c r="AC82" s="67"/>
      <c r="AD82" s="67"/>
      <c r="AE82" s="67"/>
    </row>
    <row r="83" spans="1:31" customFormat="1" x14ac:dyDescent="0.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7"/>
      <c r="X83" s="67"/>
      <c r="Y83" s="67"/>
      <c r="Z83" s="67"/>
      <c r="AA83" s="67"/>
      <c r="AB83" s="69"/>
      <c r="AC83" s="67"/>
      <c r="AD83" s="67"/>
      <c r="AE83" s="67"/>
    </row>
    <row r="84" spans="1:31" customFormat="1" x14ac:dyDescent="0.3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7"/>
      <c r="X84" s="67"/>
      <c r="Y84" s="67"/>
      <c r="Z84" s="67"/>
      <c r="AA84" s="67"/>
      <c r="AB84" s="69"/>
      <c r="AC84" s="67"/>
      <c r="AD84" s="67"/>
      <c r="AE84" s="67"/>
    </row>
    <row r="85" spans="1:31" customFormat="1" x14ac:dyDescent="0.3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7"/>
      <c r="X85" s="67"/>
      <c r="Y85" s="67"/>
      <c r="Z85" s="67"/>
      <c r="AA85" s="67"/>
      <c r="AB85" s="69"/>
      <c r="AC85" s="67"/>
      <c r="AD85" s="67"/>
      <c r="AE85" s="67"/>
    </row>
    <row r="86" spans="1:31" customFormat="1" x14ac:dyDescent="0.3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7"/>
      <c r="X86" s="67"/>
      <c r="Y86" s="67"/>
      <c r="Z86" s="67"/>
      <c r="AA86" s="67"/>
      <c r="AB86" s="69"/>
      <c r="AC86" s="67"/>
      <c r="AD86" s="67"/>
      <c r="AE86" s="67"/>
    </row>
    <row r="87" spans="1:31" customFormat="1" x14ac:dyDescent="0.3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7"/>
      <c r="X87" s="67"/>
      <c r="Y87" s="67"/>
      <c r="Z87" s="67"/>
      <c r="AA87" s="67"/>
      <c r="AB87" s="69"/>
      <c r="AC87" s="67"/>
      <c r="AD87" s="67"/>
      <c r="AE87" s="67"/>
    </row>
    <row r="88" spans="1:31" customFormat="1" x14ac:dyDescent="0.3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7"/>
      <c r="X88" s="67"/>
      <c r="Y88" s="67"/>
      <c r="Z88" s="67"/>
      <c r="AA88" s="67"/>
      <c r="AB88" s="69"/>
      <c r="AC88" s="67"/>
      <c r="AD88" s="67"/>
      <c r="AE88" s="67"/>
    </row>
    <row r="89" spans="1:31" customFormat="1" x14ac:dyDescent="0.3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7"/>
      <c r="X89" s="67"/>
      <c r="Y89" s="67"/>
      <c r="Z89" s="67"/>
      <c r="AA89" s="67"/>
      <c r="AB89" s="69"/>
      <c r="AC89" s="67"/>
      <c r="AD89" s="67"/>
      <c r="AE89" s="67"/>
    </row>
    <row r="90" spans="1:31" customFormat="1" x14ac:dyDescent="0.3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7"/>
      <c r="X90" s="67"/>
      <c r="Y90" s="67"/>
      <c r="Z90" s="67"/>
      <c r="AA90" s="67"/>
      <c r="AB90" s="69"/>
      <c r="AC90" s="67"/>
      <c r="AD90" s="67"/>
      <c r="AE90" s="67"/>
    </row>
    <row r="91" spans="1:31" customFormat="1" x14ac:dyDescent="0.3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7"/>
      <c r="X91" s="67"/>
      <c r="Y91" s="67"/>
      <c r="Z91" s="67"/>
      <c r="AA91" s="67"/>
      <c r="AB91" s="69"/>
      <c r="AC91" s="67"/>
      <c r="AD91" s="67"/>
      <c r="AE91" s="67"/>
    </row>
    <row r="92" spans="1:31" customFormat="1" x14ac:dyDescent="0.3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7"/>
      <c r="X92" s="67"/>
      <c r="Y92" s="67"/>
      <c r="Z92" s="67"/>
      <c r="AA92" s="67"/>
      <c r="AB92" s="69"/>
      <c r="AC92" s="67"/>
      <c r="AD92" s="67"/>
      <c r="AE92" s="67"/>
    </row>
    <row r="93" spans="1:31" customFormat="1" x14ac:dyDescent="0.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7"/>
      <c r="X93" s="67"/>
      <c r="Y93" s="67"/>
      <c r="Z93" s="67"/>
      <c r="AA93" s="67"/>
      <c r="AB93" s="69"/>
      <c r="AC93" s="67"/>
      <c r="AD93" s="67"/>
      <c r="AE93" s="67"/>
    </row>
    <row r="94" spans="1:31" customFormat="1" x14ac:dyDescent="0.3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7"/>
      <c r="X94" s="67"/>
      <c r="Y94" s="67"/>
      <c r="Z94" s="67"/>
      <c r="AA94" s="67"/>
      <c r="AB94" s="69"/>
      <c r="AC94" s="67"/>
      <c r="AD94" s="67"/>
      <c r="AE94" s="67"/>
    </row>
    <row r="95" spans="1:31" customFormat="1" x14ac:dyDescent="0.3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7"/>
      <c r="X95" s="67"/>
      <c r="Y95" s="67"/>
      <c r="Z95" s="67"/>
      <c r="AA95" s="67"/>
      <c r="AB95" s="69"/>
      <c r="AC95" s="67"/>
      <c r="AD95" s="67"/>
      <c r="AE95" s="67"/>
    </row>
    <row r="96" spans="1:31" customFormat="1" x14ac:dyDescent="0.3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7"/>
      <c r="X96" s="67"/>
      <c r="Y96" s="67"/>
      <c r="Z96" s="67"/>
      <c r="AA96" s="67"/>
      <c r="AB96" s="69"/>
      <c r="AC96" s="67"/>
      <c r="AD96" s="67"/>
      <c r="AE96" s="67"/>
    </row>
    <row r="97" spans="1:31" customFormat="1" x14ac:dyDescent="0.3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7"/>
      <c r="X97" s="67"/>
      <c r="Y97" s="67"/>
      <c r="Z97" s="67"/>
      <c r="AA97" s="67"/>
      <c r="AB97" s="69"/>
      <c r="AC97" s="67"/>
      <c r="AD97" s="67"/>
      <c r="AE97" s="67"/>
    </row>
    <row r="98" spans="1:31" customFormat="1" x14ac:dyDescent="0.3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7"/>
      <c r="X98" s="67"/>
      <c r="Y98" s="67"/>
      <c r="Z98" s="67"/>
      <c r="AA98" s="67"/>
      <c r="AB98" s="69"/>
      <c r="AC98" s="67"/>
      <c r="AD98" s="67"/>
      <c r="AE98" s="67"/>
    </row>
    <row r="99" spans="1:31" customFormat="1" x14ac:dyDescent="0.3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7"/>
      <c r="X99" s="67"/>
      <c r="Y99" s="67"/>
      <c r="Z99" s="67"/>
      <c r="AA99" s="67"/>
      <c r="AB99" s="69"/>
      <c r="AC99" s="67"/>
      <c r="AD99" s="67"/>
      <c r="AE99" s="67"/>
    </row>
    <row r="100" spans="1:31" customFormat="1" x14ac:dyDescent="0.3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7"/>
      <c r="X100" s="67"/>
      <c r="Y100" s="67"/>
      <c r="Z100" s="67"/>
      <c r="AA100" s="67"/>
      <c r="AB100" s="69"/>
      <c r="AC100" s="67"/>
      <c r="AD100" s="67"/>
      <c r="AE100" s="67"/>
    </row>
    <row r="101" spans="1:31" customFormat="1" x14ac:dyDescent="0.3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7"/>
      <c r="X101" s="67"/>
      <c r="Y101" s="67"/>
      <c r="Z101" s="67"/>
      <c r="AA101" s="67"/>
      <c r="AB101" s="69"/>
      <c r="AC101" s="67"/>
      <c r="AD101" s="67"/>
      <c r="AE101" s="67"/>
    </row>
    <row r="102" spans="1:31" customFormat="1" x14ac:dyDescent="0.3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7"/>
      <c r="X102" s="67"/>
      <c r="Y102" s="67"/>
      <c r="Z102" s="67"/>
      <c r="AA102" s="67"/>
      <c r="AB102" s="69"/>
      <c r="AC102" s="67"/>
      <c r="AD102" s="67"/>
      <c r="AE102" s="67"/>
    </row>
    <row r="103" spans="1:31" customFormat="1" x14ac:dyDescent="0.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7"/>
      <c r="X103" s="67"/>
      <c r="Y103" s="67"/>
      <c r="Z103" s="67"/>
      <c r="AA103" s="67"/>
      <c r="AB103" s="69"/>
      <c r="AC103" s="67"/>
      <c r="AD103" s="67"/>
      <c r="AE103" s="67"/>
    </row>
  </sheetData>
  <sheetProtection deleteColumns="0"/>
  <protectedRanges>
    <protectedRange algorithmName="SHA-512" hashValue="LUw2SFeAC7q3Svf3eznrGweEAYtL4mA6H69RtWeNxnfjVQfVkXNesZ85VM/aDbOkd3FbYD+uMrEe8XKBNMgpSA==" saltValue="5EVpQPJUwwZgWC9LGlUILQ==" spinCount="100000" sqref="H2:Z17 F2:F17" name="Range1"/>
  </protectedRanges>
  <conditionalFormatting sqref="B2:G17">
    <cfRule type="containsText" dxfId="4" priority="2" operator="containsText" text="SUB_BOOKING">
      <formula>NOT(ISERROR(SEARCH("SUB_BOOKING",B2)))</formula>
    </cfRule>
  </conditionalFormatting>
  <conditionalFormatting sqref="K2:K6">
    <cfRule type="duplicateValues" dxfId="3" priority="1"/>
  </conditionalFormatting>
  <conditionalFormatting sqref="K2:K17">
    <cfRule type="duplicateValues" dxfId="2" priority="6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FED8-2095-4232-BDB4-D4CC215AE797}">
  <sheetPr codeName="Sheet3">
    <tabColor rgb="FF00B0F0"/>
  </sheetPr>
  <dimension ref="A1:AE4"/>
  <sheetViews>
    <sheetView zoomScaleNormal="100" workbookViewId="0">
      <selection activeCell="H1" sqref="H1:H1048576"/>
    </sheetView>
  </sheetViews>
  <sheetFormatPr defaultRowHeight="14.4" x14ac:dyDescent="0.3"/>
  <cols>
    <col min="2" max="2" width="15.88671875" hidden="1" customWidth="1"/>
    <col min="3" max="3" width="14.33203125" hidden="1" customWidth="1"/>
    <col min="4" max="4" width="10.109375" hidden="1" customWidth="1"/>
    <col min="5" max="5" width="13.33203125" customWidth="1"/>
    <col min="6" max="6" width="10.44140625" customWidth="1"/>
    <col min="7" max="7" width="11.5546875" customWidth="1"/>
    <col min="8" max="8" width="12.88671875" customWidth="1"/>
    <col min="9" max="9" width="10.44140625" customWidth="1"/>
    <col min="10" max="14" width="11.5546875" style="11" customWidth="1"/>
    <col min="15" max="17" width="12.33203125" style="11" customWidth="1"/>
    <col min="18" max="19" width="13.88671875" style="11" customWidth="1"/>
    <col min="20" max="24" width="13.88671875" customWidth="1"/>
    <col min="25" max="25" width="18.33203125" bestFit="1" customWidth="1"/>
    <col min="26" max="26" width="13.33203125" style="1" customWidth="1"/>
    <col min="27" max="27" width="14.6640625" customWidth="1"/>
    <col min="28" max="28" width="25.44140625" customWidth="1"/>
    <col min="29" max="29" width="14.6640625" customWidth="1"/>
  </cols>
  <sheetData>
    <row r="1" spans="1:31" ht="53.4" customHeight="1" x14ac:dyDescent="0.3">
      <c r="A1" s="13" t="s">
        <v>0</v>
      </c>
      <c r="B1" s="33" t="s">
        <v>252</v>
      </c>
      <c r="C1" s="33" t="s">
        <v>253</v>
      </c>
      <c r="D1" s="33" t="s">
        <v>262</v>
      </c>
      <c r="E1" s="18" t="s">
        <v>196</v>
      </c>
      <c r="F1" s="34" t="s">
        <v>261</v>
      </c>
      <c r="G1" s="34" t="s">
        <v>250</v>
      </c>
      <c r="H1" s="18" t="s">
        <v>251</v>
      </c>
      <c r="I1" s="18" t="s">
        <v>192</v>
      </c>
      <c r="J1" s="18" t="s">
        <v>249</v>
      </c>
      <c r="K1" s="18" t="s">
        <v>260</v>
      </c>
      <c r="L1" s="35" t="s">
        <v>266</v>
      </c>
      <c r="M1" s="36" t="s">
        <v>255</v>
      </c>
      <c r="N1" s="10" t="s">
        <v>256</v>
      </c>
      <c r="O1" s="36" t="s">
        <v>257</v>
      </c>
      <c r="P1" s="10" t="s">
        <v>258</v>
      </c>
      <c r="Q1" s="36" t="s">
        <v>259</v>
      </c>
      <c r="R1" s="10" t="s">
        <v>263</v>
      </c>
      <c r="S1" s="1" t="s">
        <v>242</v>
      </c>
      <c r="T1" s="10" t="s">
        <v>264</v>
      </c>
      <c r="U1" s="1" t="s">
        <v>243</v>
      </c>
      <c r="V1" s="1" t="s">
        <v>265</v>
      </c>
      <c r="W1" s="10" t="s">
        <v>244</v>
      </c>
      <c r="X1" s="10" t="s">
        <v>245</v>
      </c>
      <c r="Y1" s="10" t="s">
        <v>246</v>
      </c>
      <c r="Z1" s="10" t="s">
        <v>247</v>
      </c>
      <c r="AA1" s="13" t="s">
        <v>254</v>
      </c>
      <c r="AB1" s="29" t="s">
        <v>267</v>
      </c>
      <c r="AC1" s="30" t="s">
        <v>193</v>
      </c>
      <c r="AD1" s="30" t="s">
        <v>194</v>
      </c>
      <c r="AE1" s="30" t="s">
        <v>195</v>
      </c>
    </row>
    <row r="2" spans="1:31" x14ac:dyDescent="0.3">
      <c r="A2" s="37">
        <v>1</v>
      </c>
      <c r="B2" s="38">
        <f>COUNTIF($J$2:J2,J2)</f>
        <v>0</v>
      </c>
      <c r="C2" s="39" t="str" cm="1">
        <f t="array" ref="C2">IF(Table1[[#This Row],[INV QTY]]=1,_xlfn.TEXTJOIN(",",TRUE,IF(J2=J2:J15,I2:I15,"")),"")</f>
        <v/>
      </c>
      <c r="D2" s="40" t="str" cm="1">
        <f t="array" ref="D2">IF(Table1[[#This Row],[INV QTY]]=1,_xlfn.TEXTJOIN(CHAR(10),TRUE,IF(J2=J2:J15,E2:E15,"")),"")</f>
        <v/>
      </c>
      <c r="E2" s="41" t="s">
        <v>268</v>
      </c>
      <c r="F2" s="42" t="s">
        <v>248</v>
      </c>
      <c r="G2" s="41">
        <v>1</v>
      </c>
      <c r="H2" s="41"/>
      <c r="I2" s="41"/>
      <c r="J2" s="41"/>
      <c r="K2" s="43"/>
      <c r="L2" s="44"/>
      <c r="M2" s="45"/>
      <c r="N2" s="46"/>
      <c r="O2" s="45"/>
      <c r="P2" s="46"/>
      <c r="Q2" s="47"/>
      <c r="R2" s="48"/>
      <c r="S2" s="49"/>
      <c r="T2" s="48"/>
      <c r="U2" s="49"/>
      <c r="V2" s="48"/>
      <c r="W2" s="46"/>
      <c r="X2" s="50"/>
      <c r="Y2" s="46"/>
      <c r="Z2" s="50"/>
      <c r="AA2" s="51" t="str">
        <f>IF(Table1[[#This Row],[INV QTY]]=1,CONCATENATE("ITEM : "&amp;Table1[[#This Row],['#ITEM-01]],CHAR(10),Table1[[#This Row],['#ITEM-02]],CHAR(10),"COMPOSITION : "&amp;Table1[[#This Row],['#COMPOSITION-01]],CHAR(10),Table1[[#This Row],['#COMPOSITION-02]],CHAR(10),"ORDER NO : "&amp;CHAR(10),#REF!,CHAR(10),CHAR(10),"S/C NO : "&amp;Table1[[#This Row],['#S/C]],CHAR(10),"S/C DT : "&amp;TEXT(Table1[[#This Row],['#S/C DT]],"DD-MM-YYYY"),CHAR(10),"EXP NO : "&amp;Table1[[#This Row],['#EXP NO]],CHAR(10),"EXP DT : "&amp;TEXT(Table1[[#This Row],['#EXP DT]],"DD-MM-YYYY"),CHAR(10),"HS CODE : "&amp;Table1[[#This Row],[HS CODE-01]]&amp;IF(Table1[[#This Row],['#CAT-01]]&lt;&gt;"","      CAT : ","")&amp;Table1[[#This Row],['#CAT-01]],CHAR(10),IF(Table1[[#This Row],[HS CODE-02]]&lt;&gt;"","HS CODE : ","")&amp;Table1[[#This Row],[HS CODE-02]]&amp;IF(Table1[[#This Row],['#CAT-02]]&lt;&gt;"","      CAT : ","")&amp;Table1[[#This Row],['#CAT-02]],CHAR(10),IF(Table1[[#This Row],[HS CODE-03]]&lt;&gt;"","HS CODE : ","")&amp;Table1[[#This Row],[HS CODE-03]]&amp;IF(Table1[[#This Row],['#CAT-03]]&lt;&gt;"","      CAT : ","")&amp;Table1[[#This Row],['#CAT-03]]),"")</f>
        <v/>
      </c>
      <c r="AB2" s="31"/>
      <c r="AC2" s="30"/>
      <c r="AD2" s="31"/>
      <c r="AE2" s="31"/>
    </row>
    <row r="3" spans="1:31" x14ac:dyDescent="0.3">
      <c r="A3" s="37">
        <v>2</v>
      </c>
      <c r="B3" s="38">
        <f>COUNTIF($J$2:J3,J3)</f>
        <v>0</v>
      </c>
      <c r="C3" s="39" t="str" cm="1">
        <f t="array" ref="C3">IF(Table1[[#This Row],[INV QTY]]=1,_xlfn.TEXTJOIN(",",TRUE,IF(J3=J3:J16,I3:I16,"")),"")</f>
        <v/>
      </c>
      <c r="D3" s="40" t="str" cm="1">
        <f t="array" ref="D3">IF(Table1[[#This Row],[INV QTY]]=1,_xlfn.TEXTJOIN(CHAR(10),TRUE,IF(J3=J3:J16,E3:E16,"")),"")</f>
        <v/>
      </c>
      <c r="E3" s="41" t="s">
        <v>268</v>
      </c>
      <c r="F3" s="42" t="s">
        <v>269</v>
      </c>
      <c r="G3" s="41">
        <v>2</v>
      </c>
      <c r="H3" s="41"/>
      <c r="I3" s="41"/>
      <c r="J3" s="41"/>
      <c r="K3" s="43"/>
      <c r="L3" s="44"/>
      <c r="M3" s="45"/>
      <c r="N3" s="46"/>
      <c r="O3" s="45"/>
      <c r="P3" s="46"/>
      <c r="Q3" s="47"/>
      <c r="R3" s="48"/>
      <c r="S3" s="49"/>
      <c r="T3" s="48"/>
      <c r="U3" s="49"/>
      <c r="V3" s="48"/>
      <c r="W3" s="46"/>
      <c r="X3" s="50"/>
      <c r="Y3" s="46"/>
      <c r="Z3" s="50"/>
      <c r="AA3" s="51" t="str">
        <f>IF(Table1[[#This Row],[INV QTY]]=1,CONCATENATE("ITEM : "&amp;Table1[[#This Row],['#ITEM-01]],CHAR(10),Table1[[#This Row],['#ITEM-02]],CHAR(10),"COMPOSITION : "&amp;Table1[[#This Row],['#COMPOSITION-01]],CHAR(10),Table1[[#This Row],['#COMPOSITION-02]],CHAR(10),"ORDER NO : "&amp;CHAR(10),#REF!,CHAR(10),CHAR(10),"S/C NO : "&amp;Table1[[#This Row],['#S/C]],CHAR(10),"S/C DT : "&amp;TEXT(Table1[[#This Row],['#S/C DT]],"DD-MM-YYYY"),CHAR(10),"EXP NO : "&amp;Table1[[#This Row],['#EXP NO]],CHAR(10),"EXP DT : "&amp;TEXT(Table1[[#This Row],['#EXP DT]],"DD-MM-YYYY"),CHAR(10),"HS CODE : "&amp;Table1[[#This Row],[HS CODE-01]]&amp;IF(Table1[[#This Row],['#CAT-01]]&lt;&gt;"","      CAT : ","")&amp;Table1[[#This Row],['#CAT-01]],CHAR(10),IF(Table1[[#This Row],[HS CODE-02]]&lt;&gt;"","HS CODE : ","")&amp;Table1[[#This Row],[HS CODE-02]]&amp;IF(Table1[[#This Row],['#CAT-02]]&lt;&gt;"","      CAT : ","")&amp;Table1[[#This Row],['#CAT-02]],CHAR(10),IF(Table1[[#This Row],[HS CODE-03]]&lt;&gt;"","HS CODE : ","")&amp;Table1[[#This Row],[HS CODE-03]]&amp;IF(Table1[[#This Row],['#CAT-03]]&lt;&gt;"","      CAT : ","")&amp;Table1[[#This Row],['#CAT-03]]),"")</f>
        <v/>
      </c>
      <c r="AB3" s="31"/>
      <c r="AC3" s="30"/>
      <c r="AD3" s="31"/>
      <c r="AE3" s="31"/>
    </row>
    <row r="4" spans="1:31" x14ac:dyDescent="0.3">
      <c r="A4" s="37">
        <v>3</v>
      </c>
      <c r="B4" s="38">
        <f>COUNTIF($J$2:J4,J4)</f>
        <v>0</v>
      </c>
      <c r="C4" s="39" t="str" cm="1">
        <f t="array" ref="C4">IF(Table1[[#This Row],[INV QTY]]=1,_xlfn.TEXTJOIN(",",TRUE,IF(J4=J4:J17,I4:I17,"")),"")</f>
        <v/>
      </c>
      <c r="D4" s="40" t="str" cm="1">
        <f t="array" ref="D4">IF(Table1[[#This Row],[INV QTY]]=1,_xlfn.TEXTJOIN(CHAR(10),TRUE,IF(J4=J4:J17,E4:E17,"")),"")</f>
        <v/>
      </c>
      <c r="E4" s="41" t="s">
        <v>268</v>
      </c>
      <c r="F4" s="42" t="s">
        <v>270</v>
      </c>
      <c r="G4" s="41">
        <v>3</v>
      </c>
      <c r="H4" s="41"/>
      <c r="I4" s="41"/>
      <c r="J4" s="41"/>
      <c r="K4" s="43"/>
      <c r="L4" s="44"/>
      <c r="M4" s="45"/>
      <c r="N4" s="46"/>
      <c r="O4" s="45"/>
      <c r="P4" s="46"/>
      <c r="Q4" s="47"/>
      <c r="R4" s="48"/>
      <c r="S4" s="49"/>
      <c r="T4" s="48"/>
      <c r="U4" s="49"/>
      <c r="V4" s="48"/>
      <c r="W4" s="46"/>
      <c r="X4" s="50"/>
      <c r="Y4" s="46"/>
      <c r="Z4" s="50"/>
      <c r="AA4" s="51" t="str">
        <f>IF(Table1[[#This Row],[INV QTY]]=1,CONCATENATE("ITEM : "&amp;Table1[[#This Row],['#ITEM-01]],CHAR(10),Table1[[#This Row],['#ITEM-02]],CHAR(10),"COMPOSITION : "&amp;Table1[[#This Row],['#COMPOSITION-01]],CHAR(10),Table1[[#This Row],['#COMPOSITION-02]],CHAR(10),"ORDER NO : "&amp;CHAR(10),#REF!,CHAR(10),CHAR(10),"S/C NO : "&amp;Table1[[#This Row],['#S/C]],CHAR(10),"S/C DT : "&amp;TEXT(Table1[[#This Row],['#S/C DT]],"DD-MM-YYYY"),CHAR(10),"EXP NO : "&amp;Table1[[#This Row],['#EXP NO]],CHAR(10),"EXP DT : "&amp;TEXT(Table1[[#This Row],['#EXP DT]],"DD-MM-YYYY"),CHAR(10),"HS CODE : "&amp;Table1[[#This Row],[HS CODE-01]]&amp;IF(Table1[[#This Row],['#CAT-01]]&lt;&gt;"","      CAT : ","")&amp;Table1[[#This Row],['#CAT-01]],CHAR(10),IF(Table1[[#This Row],[HS CODE-02]]&lt;&gt;"","HS CODE : ","")&amp;Table1[[#This Row],[HS CODE-02]]&amp;IF(Table1[[#This Row],['#CAT-02]]&lt;&gt;"","      CAT : ","")&amp;Table1[[#This Row],['#CAT-02]],CHAR(10),IF(Table1[[#This Row],[HS CODE-03]]&lt;&gt;"","HS CODE : ","")&amp;Table1[[#This Row],[HS CODE-03]]&amp;IF(Table1[[#This Row],['#CAT-03]]&lt;&gt;"","      CAT : ","")&amp;Table1[[#This Row],['#CAT-03]]),"")</f>
        <v/>
      </c>
      <c r="AB4" s="31"/>
      <c r="AC4" s="30"/>
      <c r="AD4" s="31"/>
      <c r="AE4" s="31"/>
    </row>
  </sheetData>
  <protectedRanges>
    <protectedRange algorithmName="SHA-512" hashValue="LUw2SFeAC7q3Svf3eznrGweEAYtL4mA6H69RtWeNxnfjVQfVkXNesZ85VM/aDbOkd3FbYD+uMrEe8XKBNMgpSA==" saltValue="5EVpQPJUwwZgWC9LGlUILQ==" spinCount="100000" sqref="E2:Z4" name="Range1_1"/>
  </protectedRanges>
  <phoneticPr fontId="4" type="noConversion"/>
  <conditionalFormatting sqref="B2:D2">
    <cfRule type="containsText" dxfId="1" priority="1" operator="containsText" text="SUB_BOOKING">
      <formula>NOT(ISERROR(SEARCH("SUB_BOOKING",B2)))</formula>
    </cfRule>
  </conditionalFormatting>
  <conditionalFormatting sqref="B3:D4">
    <cfRule type="containsText" dxfId="0" priority="2" operator="containsText" text="SUB_BOOKING">
      <formula>NOT(ISERROR(SEARCH("SUB_BOOKING",B3)))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1B8A-16CF-44CA-A5EF-197F8D4D0867}">
  <sheetPr codeName="Sheet4">
    <tabColor rgb="FFFFFF00"/>
  </sheetPr>
  <dimension ref="A1:AC132"/>
  <sheetViews>
    <sheetView workbookViewId="0">
      <selection activeCell="D2" sqref="D2:D18"/>
    </sheetView>
  </sheetViews>
  <sheetFormatPr defaultRowHeight="14.4" x14ac:dyDescent="0.3"/>
  <cols>
    <col min="1" max="1" width="9.6640625" customWidth="1"/>
    <col min="2" max="2" width="14.33203125" customWidth="1"/>
    <col min="3" max="3" width="12.44140625" customWidth="1"/>
    <col min="4" max="4" width="12.33203125" bestFit="1" customWidth="1"/>
    <col min="5" max="5" width="15" bestFit="1" customWidth="1"/>
    <col min="6" max="6" width="16.33203125" bestFit="1" customWidth="1"/>
    <col min="7" max="7" width="12.44140625" bestFit="1" customWidth="1"/>
    <col min="8" max="8" width="13" bestFit="1" customWidth="1"/>
    <col min="9" max="9" width="12.33203125" bestFit="1" customWidth="1"/>
    <col min="10" max="10" width="45.5546875" bestFit="1" customWidth="1"/>
    <col min="11" max="11" width="14" customWidth="1"/>
    <col min="13" max="13" width="13.5546875" bestFit="1" customWidth="1"/>
    <col min="15" max="15" width="11.6640625" customWidth="1"/>
    <col min="16" max="16" width="13.6640625" customWidth="1"/>
  </cols>
  <sheetData>
    <row r="1" spans="1:29" ht="43.2" x14ac:dyDescent="0.3">
      <c r="A1" s="2" t="s">
        <v>0</v>
      </c>
      <c r="B1" s="2" t="s">
        <v>222</v>
      </c>
      <c r="C1" s="17" t="s">
        <v>223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  <c r="I1" s="2" t="s">
        <v>202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s="2" t="s">
        <v>209</v>
      </c>
      <c r="Q1" s="2" t="s">
        <v>1</v>
      </c>
      <c r="R1" s="2" t="s">
        <v>210</v>
      </c>
      <c r="S1" s="2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2" t="s">
        <v>216</v>
      </c>
      <c r="Y1" s="2" t="s">
        <v>217</v>
      </c>
      <c r="Z1" s="2" t="s">
        <v>218</v>
      </c>
      <c r="AA1" s="2" t="s">
        <v>219</v>
      </c>
      <c r="AB1" s="2" t="s">
        <v>220</v>
      </c>
      <c r="AC1" s="2" t="s">
        <v>221</v>
      </c>
    </row>
    <row r="2" spans="1:29" x14ac:dyDescent="0.3">
      <c r="A2" s="1">
        <v>1</v>
      </c>
      <c r="B2" t="str">
        <f>LEFT(Table16[[#This Row],[PO number ]],6)&amp;"-"&amp;LEFT(Table16[[#This Row],[SKU/Item]],2)</f>
        <v>-</v>
      </c>
      <c r="C2" s="16" t="str">
        <f t="shared" ref="C2:C33" si="0">"FREE_JONE"</f>
        <v>FREE_JONE</v>
      </c>
      <c r="D2">
        <v>837859</v>
      </c>
      <c r="E2" s="14"/>
      <c r="F2" s="14"/>
      <c r="M2" s="12"/>
      <c r="AC2" s="15"/>
    </row>
    <row r="3" spans="1:29" x14ac:dyDescent="0.3">
      <c r="A3" s="1">
        <v>2</v>
      </c>
      <c r="B3" t="str">
        <f>LEFT(Table16[[#This Row],[PO number ]],6)&amp;"-"&amp;LEFT(Table16[[#This Row],[SKU/Item]],2)</f>
        <v>-</v>
      </c>
      <c r="C3" s="16" t="str">
        <f t="shared" si="0"/>
        <v>FREE_JONE</v>
      </c>
      <c r="D3">
        <v>842648</v>
      </c>
      <c r="E3" s="14"/>
      <c r="F3" s="14"/>
      <c r="M3" s="12"/>
      <c r="AC3" s="15"/>
    </row>
    <row r="4" spans="1:29" x14ac:dyDescent="0.3">
      <c r="A4" s="1">
        <v>3</v>
      </c>
      <c r="B4" t="str">
        <f>LEFT(Table16[[#This Row],[PO number ]],6)&amp;"-"&amp;LEFT(Table16[[#This Row],[SKU/Item]],2)</f>
        <v>-</v>
      </c>
      <c r="C4" s="16" t="str">
        <f t="shared" si="0"/>
        <v>FREE_JONE</v>
      </c>
      <c r="D4">
        <v>842648</v>
      </c>
      <c r="E4" s="14"/>
      <c r="F4" s="14"/>
      <c r="M4" s="12"/>
      <c r="AC4" s="15"/>
    </row>
    <row r="5" spans="1:29" x14ac:dyDescent="0.3">
      <c r="A5" s="1">
        <v>4</v>
      </c>
      <c r="B5" t="str">
        <f>LEFT(Table16[[#This Row],[PO number ]],6)&amp;"-"&amp;LEFT(Table16[[#This Row],[SKU/Item]],2)</f>
        <v>-</v>
      </c>
      <c r="C5" s="16" t="str">
        <f t="shared" si="0"/>
        <v>FREE_JONE</v>
      </c>
      <c r="D5">
        <v>842648</v>
      </c>
      <c r="E5" s="14"/>
      <c r="F5" s="14"/>
      <c r="M5" s="12"/>
      <c r="AC5" s="15"/>
    </row>
    <row r="6" spans="1:29" x14ac:dyDescent="0.3">
      <c r="A6" s="1">
        <v>5</v>
      </c>
      <c r="B6" t="str">
        <f>LEFT(Table16[[#This Row],[PO number ]],6)&amp;"-"&amp;LEFT(Table16[[#This Row],[SKU/Item]],2)</f>
        <v>-</v>
      </c>
      <c r="C6" s="16" t="str">
        <f t="shared" si="0"/>
        <v>FREE_JONE</v>
      </c>
      <c r="D6">
        <v>842648</v>
      </c>
      <c r="E6" s="14"/>
      <c r="F6" s="14"/>
      <c r="M6" s="12"/>
      <c r="AC6" s="15"/>
    </row>
    <row r="7" spans="1:29" x14ac:dyDescent="0.3">
      <c r="A7" s="1">
        <v>6</v>
      </c>
      <c r="B7" t="str">
        <f>LEFT(Table16[[#This Row],[PO number ]],6)&amp;"-"&amp;LEFT(Table16[[#This Row],[SKU/Item]],2)</f>
        <v>-</v>
      </c>
      <c r="C7" s="16" t="str">
        <f t="shared" si="0"/>
        <v>FREE_JONE</v>
      </c>
      <c r="D7">
        <v>842648</v>
      </c>
      <c r="E7" s="14"/>
      <c r="F7" s="14"/>
      <c r="M7" s="12"/>
      <c r="AC7" s="15"/>
    </row>
    <row r="8" spans="1:29" x14ac:dyDescent="0.3">
      <c r="A8" s="1">
        <v>7</v>
      </c>
      <c r="B8" t="str">
        <f>LEFT(Table16[[#This Row],[PO number ]],6)&amp;"-"&amp;LEFT(Table16[[#This Row],[SKU/Item]],2)</f>
        <v>-</v>
      </c>
      <c r="C8" s="16" t="str">
        <f t="shared" si="0"/>
        <v>FREE_JONE</v>
      </c>
      <c r="D8">
        <v>842648</v>
      </c>
      <c r="E8" s="14"/>
      <c r="F8" s="14"/>
      <c r="M8" s="12"/>
      <c r="AC8" s="15"/>
    </row>
    <row r="9" spans="1:29" x14ac:dyDescent="0.3">
      <c r="A9" s="1">
        <v>8</v>
      </c>
      <c r="B9" t="str">
        <f>LEFT(Table16[[#This Row],[PO number ]],6)&amp;"-"&amp;LEFT(Table16[[#This Row],[SKU/Item]],2)</f>
        <v>-</v>
      </c>
      <c r="C9" s="16" t="str">
        <f t="shared" si="0"/>
        <v>FREE_JONE</v>
      </c>
      <c r="D9">
        <v>842648</v>
      </c>
      <c r="E9" s="14"/>
      <c r="F9" s="14"/>
      <c r="M9" s="12"/>
      <c r="AC9" s="15"/>
    </row>
    <row r="10" spans="1:29" x14ac:dyDescent="0.3">
      <c r="A10" s="1">
        <v>9</v>
      </c>
      <c r="B10" t="str">
        <f>LEFT(Table16[[#This Row],[PO number ]],6)&amp;"-"&amp;LEFT(Table16[[#This Row],[SKU/Item]],2)</f>
        <v>-</v>
      </c>
      <c r="C10" s="16" t="str">
        <f t="shared" si="0"/>
        <v>FREE_JONE</v>
      </c>
      <c r="D10">
        <v>842648</v>
      </c>
      <c r="E10" s="14"/>
      <c r="F10" s="14"/>
      <c r="M10" s="12"/>
      <c r="AC10" s="15"/>
    </row>
    <row r="11" spans="1:29" x14ac:dyDescent="0.3">
      <c r="A11" s="1">
        <v>10</v>
      </c>
      <c r="B11" t="str">
        <f>LEFT(Table16[[#This Row],[PO number ]],6)&amp;"-"&amp;LEFT(Table16[[#This Row],[SKU/Item]],2)</f>
        <v>-</v>
      </c>
      <c r="C11" s="16" t="str">
        <f t="shared" si="0"/>
        <v>FREE_JONE</v>
      </c>
      <c r="D11">
        <v>842648</v>
      </c>
      <c r="E11" s="14"/>
      <c r="F11" s="14"/>
      <c r="M11" s="12"/>
      <c r="AC11" s="15"/>
    </row>
    <row r="12" spans="1:29" x14ac:dyDescent="0.3">
      <c r="A12" s="1">
        <v>11</v>
      </c>
      <c r="B12" t="str">
        <f>LEFT(Table16[[#This Row],[PO number ]],6)&amp;"-"&amp;LEFT(Table16[[#This Row],[SKU/Item]],2)</f>
        <v>-</v>
      </c>
      <c r="C12" s="16" t="str">
        <f t="shared" si="0"/>
        <v>FREE_JONE</v>
      </c>
      <c r="D12">
        <v>842648</v>
      </c>
      <c r="E12" s="14"/>
      <c r="F12" s="14"/>
      <c r="M12" s="12"/>
      <c r="AC12" s="15"/>
    </row>
    <row r="13" spans="1:29" x14ac:dyDescent="0.3">
      <c r="A13" s="1">
        <v>12</v>
      </c>
      <c r="B13" t="str">
        <f>LEFT(Table16[[#This Row],[PO number ]],6)&amp;"-"&amp;LEFT(Table16[[#This Row],[SKU/Item]],2)</f>
        <v>-</v>
      </c>
      <c r="C13" s="16" t="str">
        <f t="shared" si="0"/>
        <v>FREE_JONE</v>
      </c>
      <c r="D13">
        <v>842648</v>
      </c>
      <c r="E13" s="14"/>
      <c r="F13" s="14"/>
      <c r="M13" s="12"/>
      <c r="AC13" s="15"/>
    </row>
    <row r="14" spans="1:29" x14ac:dyDescent="0.3">
      <c r="A14" s="1">
        <v>13</v>
      </c>
      <c r="B14" t="str">
        <f>LEFT(Table16[[#This Row],[PO number ]],6)&amp;"-"&amp;LEFT(Table16[[#This Row],[SKU/Item]],2)</f>
        <v>-</v>
      </c>
      <c r="C14" s="16" t="str">
        <f t="shared" si="0"/>
        <v>FREE_JONE</v>
      </c>
      <c r="D14">
        <v>842648</v>
      </c>
      <c r="E14" s="14"/>
      <c r="F14" s="14"/>
      <c r="M14" s="12"/>
      <c r="AC14" s="15"/>
    </row>
    <row r="15" spans="1:29" x14ac:dyDescent="0.3">
      <c r="A15" s="1">
        <v>14</v>
      </c>
      <c r="B15" t="str">
        <f>LEFT(Table16[[#This Row],[PO number ]],6)&amp;"-"&amp;LEFT(Table16[[#This Row],[SKU/Item]],2)</f>
        <v>-</v>
      </c>
      <c r="C15" s="16" t="str">
        <f t="shared" si="0"/>
        <v>FREE_JONE</v>
      </c>
      <c r="D15">
        <v>842648</v>
      </c>
      <c r="E15" s="14"/>
      <c r="F15" s="14"/>
      <c r="M15" s="12"/>
      <c r="AC15" s="15"/>
    </row>
    <row r="16" spans="1:29" x14ac:dyDescent="0.3">
      <c r="A16" s="1">
        <v>15</v>
      </c>
      <c r="B16" t="str">
        <f>LEFT(Table16[[#This Row],[PO number ]],6)&amp;"-"&amp;LEFT(Table16[[#This Row],[SKU/Item]],2)</f>
        <v>-</v>
      </c>
      <c r="C16" s="16" t="str">
        <f t="shared" si="0"/>
        <v>FREE_JONE</v>
      </c>
      <c r="D16">
        <v>842648</v>
      </c>
      <c r="E16" s="14"/>
      <c r="F16" s="14"/>
      <c r="M16" s="12"/>
      <c r="AC16" s="15"/>
    </row>
    <row r="17" spans="1:29" x14ac:dyDescent="0.3">
      <c r="A17" s="1">
        <v>16</v>
      </c>
      <c r="B17" t="str">
        <f>LEFT(Table16[[#This Row],[PO number ]],6)&amp;"-"&amp;LEFT(Table16[[#This Row],[SKU/Item]],2)</f>
        <v>-</v>
      </c>
      <c r="C17" s="16" t="str">
        <f t="shared" si="0"/>
        <v>FREE_JONE</v>
      </c>
      <c r="D17">
        <v>842648</v>
      </c>
      <c r="E17" s="14"/>
      <c r="F17" s="14"/>
      <c r="M17" s="12"/>
      <c r="AC17" s="15"/>
    </row>
    <row r="18" spans="1:29" x14ac:dyDescent="0.3">
      <c r="A18" s="1">
        <v>17</v>
      </c>
      <c r="B18" t="str">
        <f>LEFT(Table16[[#This Row],[PO number ]],6)&amp;"-"&amp;LEFT(Table16[[#This Row],[SKU/Item]],2)</f>
        <v>-</v>
      </c>
      <c r="C18" s="16" t="str">
        <f t="shared" si="0"/>
        <v>FREE_JONE</v>
      </c>
      <c r="D18">
        <v>842648</v>
      </c>
      <c r="E18" s="14"/>
      <c r="F18" s="14"/>
      <c r="M18" s="12"/>
      <c r="AC18" s="15"/>
    </row>
    <row r="19" spans="1:29" x14ac:dyDescent="0.3">
      <c r="A19" s="1">
        <v>18</v>
      </c>
      <c r="B19" t="str">
        <f>LEFT(Table16[[#This Row],[PO number ]],6)&amp;"-"&amp;LEFT(Table16[[#This Row],[SKU/Item]],2)</f>
        <v>-</v>
      </c>
      <c r="C19" s="16" t="str">
        <f t="shared" si="0"/>
        <v>FREE_JONE</v>
      </c>
      <c r="E19" s="14"/>
      <c r="F19" s="14"/>
      <c r="M19" s="12"/>
      <c r="AC19" s="15"/>
    </row>
    <row r="20" spans="1:29" x14ac:dyDescent="0.3">
      <c r="A20" s="1">
        <v>19</v>
      </c>
      <c r="B20" t="str">
        <f>LEFT(Table16[[#This Row],[PO number ]],6)&amp;"-"&amp;LEFT(Table16[[#This Row],[SKU/Item]],2)</f>
        <v>-</v>
      </c>
      <c r="C20" s="16" t="str">
        <f t="shared" si="0"/>
        <v>FREE_JONE</v>
      </c>
      <c r="E20" s="14"/>
      <c r="F20" s="14"/>
      <c r="M20" s="12"/>
      <c r="AC20" s="15"/>
    </row>
    <row r="21" spans="1:29" x14ac:dyDescent="0.3">
      <c r="A21" s="1">
        <v>20</v>
      </c>
      <c r="B21" t="str">
        <f>LEFT(Table16[[#This Row],[PO number ]],6)&amp;"-"&amp;LEFT(Table16[[#This Row],[SKU/Item]],2)</f>
        <v>-</v>
      </c>
      <c r="C21" s="16" t="str">
        <f t="shared" si="0"/>
        <v>FREE_JONE</v>
      </c>
      <c r="E21" s="14"/>
      <c r="F21" s="14"/>
      <c r="M21" s="12"/>
      <c r="AC21" s="15"/>
    </row>
    <row r="22" spans="1:29" x14ac:dyDescent="0.3">
      <c r="A22" s="1">
        <v>21</v>
      </c>
      <c r="B22" t="str">
        <f>LEFT(Table16[[#This Row],[PO number ]],6)&amp;"-"&amp;LEFT(Table16[[#This Row],[SKU/Item]],2)</f>
        <v>-</v>
      </c>
      <c r="C22" s="16" t="str">
        <f t="shared" si="0"/>
        <v>FREE_JONE</v>
      </c>
      <c r="E22" s="14"/>
      <c r="F22" s="14"/>
      <c r="M22" s="12"/>
      <c r="AC22" s="15"/>
    </row>
    <row r="23" spans="1:29" x14ac:dyDescent="0.3">
      <c r="A23" s="1">
        <v>22</v>
      </c>
      <c r="B23" t="str">
        <f>LEFT(Table16[[#This Row],[PO number ]],6)&amp;"-"&amp;LEFT(Table16[[#This Row],[SKU/Item]],2)</f>
        <v>-</v>
      </c>
      <c r="C23" s="16" t="str">
        <f t="shared" si="0"/>
        <v>FREE_JONE</v>
      </c>
      <c r="E23" s="14"/>
      <c r="F23" s="14"/>
      <c r="M23" s="12"/>
      <c r="AC23" s="15"/>
    </row>
    <row r="24" spans="1:29" x14ac:dyDescent="0.3">
      <c r="A24" s="1">
        <v>23</v>
      </c>
      <c r="B24" t="str">
        <f>LEFT(Table16[[#This Row],[PO number ]],6)&amp;"-"&amp;LEFT(Table16[[#This Row],[SKU/Item]],2)</f>
        <v>-</v>
      </c>
      <c r="C24" s="16" t="str">
        <f t="shared" si="0"/>
        <v>FREE_JONE</v>
      </c>
      <c r="E24" s="14"/>
      <c r="F24" s="14"/>
      <c r="M24" s="12"/>
      <c r="AC24" s="15"/>
    </row>
    <row r="25" spans="1:29" x14ac:dyDescent="0.3">
      <c r="A25" s="1">
        <v>24</v>
      </c>
      <c r="B25" t="str">
        <f>LEFT(Table16[[#This Row],[PO number ]],6)&amp;"-"&amp;LEFT(Table16[[#This Row],[SKU/Item]],2)</f>
        <v>-</v>
      </c>
      <c r="C25" s="16" t="str">
        <f t="shared" si="0"/>
        <v>FREE_JONE</v>
      </c>
      <c r="E25" s="14"/>
      <c r="F25" s="14"/>
      <c r="M25" s="12"/>
      <c r="AC25" s="15"/>
    </row>
    <row r="26" spans="1:29" x14ac:dyDescent="0.3">
      <c r="A26" s="1">
        <v>25</v>
      </c>
      <c r="B26" t="str">
        <f>LEFT(Table16[[#This Row],[PO number ]],6)&amp;"-"&amp;LEFT(Table16[[#This Row],[SKU/Item]],2)</f>
        <v>-</v>
      </c>
      <c r="C26" s="16" t="str">
        <f t="shared" si="0"/>
        <v>FREE_JONE</v>
      </c>
      <c r="E26" s="14"/>
      <c r="F26" s="14"/>
      <c r="M26" s="12"/>
      <c r="AC26" s="15"/>
    </row>
    <row r="27" spans="1:29" x14ac:dyDescent="0.3">
      <c r="A27" s="1">
        <v>26</v>
      </c>
      <c r="B27" t="str">
        <f>LEFT(Table16[[#This Row],[PO number ]],6)&amp;"-"&amp;LEFT(Table16[[#This Row],[SKU/Item]],2)</f>
        <v>-</v>
      </c>
      <c r="C27" s="16" t="str">
        <f t="shared" si="0"/>
        <v>FREE_JONE</v>
      </c>
      <c r="E27" s="14"/>
      <c r="F27" s="14"/>
      <c r="M27" s="12"/>
      <c r="AC27" s="15"/>
    </row>
    <row r="28" spans="1:29" x14ac:dyDescent="0.3">
      <c r="A28" s="1">
        <v>27</v>
      </c>
      <c r="B28" t="str">
        <f>LEFT(Table16[[#This Row],[PO number ]],6)&amp;"-"&amp;LEFT(Table16[[#This Row],[SKU/Item]],2)</f>
        <v>-</v>
      </c>
      <c r="C28" s="16" t="str">
        <f t="shared" si="0"/>
        <v>FREE_JONE</v>
      </c>
      <c r="E28" s="14"/>
      <c r="F28" s="14"/>
      <c r="M28" s="12"/>
      <c r="AC28" s="15"/>
    </row>
    <row r="29" spans="1:29" x14ac:dyDescent="0.3">
      <c r="A29" s="1">
        <v>28</v>
      </c>
      <c r="B29" t="str">
        <f>LEFT(Table16[[#This Row],[PO number ]],6)&amp;"-"&amp;LEFT(Table16[[#This Row],[SKU/Item]],2)</f>
        <v>-</v>
      </c>
      <c r="C29" s="16" t="str">
        <f t="shared" si="0"/>
        <v>FREE_JONE</v>
      </c>
      <c r="E29" s="14"/>
      <c r="F29" s="14"/>
      <c r="M29" s="12"/>
      <c r="AC29" s="15"/>
    </row>
    <row r="30" spans="1:29" x14ac:dyDescent="0.3">
      <c r="A30" s="1">
        <v>29</v>
      </c>
      <c r="B30" t="str">
        <f>LEFT(Table16[[#This Row],[PO number ]],6)&amp;"-"&amp;LEFT(Table16[[#This Row],[SKU/Item]],2)</f>
        <v>-</v>
      </c>
      <c r="C30" s="16" t="str">
        <f t="shared" si="0"/>
        <v>FREE_JONE</v>
      </c>
      <c r="E30" s="14"/>
      <c r="F30" s="14"/>
      <c r="M30" s="12"/>
      <c r="AC30" s="15"/>
    </row>
    <row r="31" spans="1:29" x14ac:dyDescent="0.3">
      <c r="A31" s="1">
        <v>30</v>
      </c>
      <c r="B31" t="str">
        <f>LEFT(Table16[[#This Row],[PO number ]],6)&amp;"-"&amp;LEFT(Table16[[#This Row],[SKU/Item]],2)</f>
        <v>-</v>
      </c>
      <c r="C31" s="16" t="str">
        <f t="shared" si="0"/>
        <v>FREE_JONE</v>
      </c>
      <c r="E31" s="14"/>
      <c r="F31" s="14"/>
      <c r="M31" s="12"/>
      <c r="AC31" s="15"/>
    </row>
    <row r="32" spans="1:29" x14ac:dyDescent="0.3">
      <c r="A32" s="1">
        <v>31</v>
      </c>
      <c r="B32" t="str">
        <f>LEFT(Table16[[#This Row],[PO number ]],6)&amp;"-"&amp;LEFT(Table16[[#This Row],[SKU/Item]],2)</f>
        <v>-</v>
      </c>
      <c r="C32" s="16" t="str">
        <f t="shared" si="0"/>
        <v>FREE_JONE</v>
      </c>
      <c r="E32" s="14"/>
      <c r="F32" s="14"/>
      <c r="M32" s="12"/>
      <c r="AC32" s="15"/>
    </row>
    <row r="33" spans="1:29" x14ac:dyDescent="0.3">
      <c r="A33" s="1">
        <v>32</v>
      </c>
      <c r="B33" t="str">
        <f>LEFT(Table16[[#This Row],[PO number ]],6)&amp;"-"&amp;LEFT(Table16[[#This Row],[SKU/Item]],2)</f>
        <v>-</v>
      </c>
      <c r="C33" s="16" t="str">
        <f t="shared" si="0"/>
        <v>FREE_JONE</v>
      </c>
      <c r="E33" s="14"/>
      <c r="F33" s="14"/>
      <c r="M33" s="12"/>
      <c r="AC33" s="15"/>
    </row>
    <row r="34" spans="1:29" x14ac:dyDescent="0.3">
      <c r="A34" s="1">
        <v>33</v>
      </c>
      <c r="B34" t="str">
        <f>LEFT(Table16[[#This Row],[PO number ]],6)&amp;"-"&amp;LEFT(Table16[[#This Row],[SKU/Item]],2)</f>
        <v>-</v>
      </c>
      <c r="C34" s="16" t="str">
        <f t="shared" ref="C34:C65" si="1">"FREE_JONE"</f>
        <v>FREE_JONE</v>
      </c>
      <c r="E34" s="14"/>
      <c r="F34" s="14"/>
      <c r="M34" s="12"/>
      <c r="AC34" s="15"/>
    </row>
    <row r="35" spans="1:29" x14ac:dyDescent="0.3">
      <c r="A35" s="1">
        <v>34</v>
      </c>
      <c r="B35" t="str">
        <f>LEFT(Table16[[#This Row],[PO number ]],6)&amp;"-"&amp;LEFT(Table16[[#This Row],[SKU/Item]],2)</f>
        <v>-</v>
      </c>
      <c r="C35" s="16" t="str">
        <f t="shared" si="1"/>
        <v>FREE_JONE</v>
      </c>
      <c r="E35" s="14"/>
      <c r="F35" s="14"/>
      <c r="M35" s="12"/>
      <c r="AC35" s="15"/>
    </row>
    <row r="36" spans="1:29" x14ac:dyDescent="0.3">
      <c r="A36" s="1">
        <v>35</v>
      </c>
      <c r="B36" t="str">
        <f>LEFT(Table16[[#This Row],[PO number ]],6)&amp;"-"&amp;LEFT(Table16[[#This Row],[SKU/Item]],2)</f>
        <v>-</v>
      </c>
      <c r="C36" s="16" t="str">
        <f t="shared" si="1"/>
        <v>FREE_JONE</v>
      </c>
      <c r="E36" s="14"/>
      <c r="F36" s="14"/>
      <c r="M36" s="12"/>
      <c r="AC36" s="15"/>
    </row>
    <row r="37" spans="1:29" x14ac:dyDescent="0.3">
      <c r="A37" s="1">
        <v>36</v>
      </c>
      <c r="B37" t="str">
        <f>LEFT(Table16[[#This Row],[PO number ]],6)&amp;"-"&amp;LEFT(Table16[[#This Row],[SKU/Item]],2)</f>
        <v>-</v>
      </c>
      <c r="C37" s="16" t="str">
        <f t="shared" si="1"/>
        <v>FREE_JONE</v>
      </c>
      <c r="E37" s="14"/>
      <c r="F37" s="14"/>
      <c r="M37" s="12"/>
      <c r="AC37" s="15"/>
    </row>
    <row r="38" spans="1:29" x14ac:dyDescent="0.3">
      <c r="A38" s="1">
        <v>37</v>
      </c>
      <c r="B38" t="str">
        <f>LEFT(Table16[[#This Row],[PO number ]],6)&amp;"-"&amp;LEFT(Table16[[#This Row],[SKU/Item]],2)</f>
        <v>-</v>
      </c>
      <c r="C38" s="16" t="str">
        <f t="shared" si="1"/>
        <v>FREE_JONE</v>
      </c>
      <c r="E38" s="14"/>
      <c r="F38" s="14"/>
      <c r="M38" s="12"/>
      <c r="AC38" s="15"/>
    </row>
    <row r="39" spans="1:29" x14ac:dyDescent="0.3">
      <c r="A39" s="1">
        <v>38</v>
      </c>
      <c r="B39" t="str">
        <f>LEFT(Table16[[#This Row],[PO number ]],6)&amp;"-"&amp;LEFT(Table16[[#This Row],[SKU/Item]],2)</f>
        <v>-</v>
      </c>
      <c r="C39" s="16" t="str">
        <f t="shared" si="1"/>
        <v>FREE_JONE</v>
      </c>
      <c r="E39" s="14"/>
      <c r="F39" s="14"/>
      <c r="M39" s="12"/>
      <c r="AC39" s="15"/>
    </row>
    <row r="40" spans="1:29" x14ac:dyDescent="0.3">
      <c r="A40" s="1">
        <v>39</v>
      </c>
      <c r="B40" t="str">
        <f>LEFT(Table16[[#This Row],[PO number ]],6)&amp;"-"&amp;LEFT(Table16[[#This Row],[SKU/Item]],2)</f>
        <v>-</v>
      </c>
      <c r="C40" s="16" t="str">
        <f t="shared" si="1"/>
        <v>FREE_JONE</v>
      </c>
      <c r="E40" s="14"/>
      <c r="F40" s="14"/>
      <c r="M40" s="12"/>
      <c r="AC40" s="15"/>
    </row>
    <row r="41" spans="1:29" x14ac:dyDescent="0.3">
      <c r="A41" s="1">
        <v>40</v>
      </c>
      <c r="B41" t="str">
        <f>LEFT(Table16[[#This Row],[PO number ]],6)&amp;"-"&amp;LEFT(Table16[[#This Row],[SKU/Item]],2)</f>
        <v>-</v>
      </c>
      <c r="C41" s="16" t="str">
        <f t="shared" si="1"/>
        <v>FREE_JONE</v>
      </c>
      <c r="E41" s="14"/>
      <c r="F41" s="14"/>
      <c r="M41" s="12"/>
      <c r="AC41" s="15"/>
    </row>
    <row r="42" spans="1:29" x14ac:dyDescent="0.3">
      <c r="A42" s="1">
        <v>41</v>
      </c>
      <c r="B42" t="str">
        <f>LEFT(Table16[[#This Row],[PO number ]],6)&amp;"-"&amp;LEFT(Table16[[#This Row],[SKU/Item]],2)</f>
        <v>-</v>
      </c>
      <c r="C42" s="16" t="str">
        <f t="shared" si="1"/>
        <v>FREE_JONE</v>
      </c>
      <c r="E42" s="14"/>
      <c r="F42" s="14"/>
      <c r="M42" s="12"/>
      <c r="AC42" s="15"/>
    </row>
    <row r="43" spans="1:29" x14ac:dyDescent="0.3">
      <c r="A43" s="1">
        <v>42</v>
      </c>
      <c r="B43" t="str">
        <f>LEFT(Table16[[#This Row],[PO number ]],6)&amp;"-"&amp;LEFT(Table16[[#This Row],[SKU/Item]],2)</f>
        <v>-</v>
      </c>
      <c r="C43" s="16" t="str">
        <f t="shared" si="1"/>
        <v>FREE_JONE</v>
      </c>
      <c r="E43" s="14"/>
      <c r="F43" s="14"/>
      <c r="M43" s="12"/>
      <c r="AC43" s="15"/>
    </row>
    <row r="44" spans="1:29" x14ac:dyDescent="0.3">
      <c r="A44" s="1">
        <v>43</v>
      </c>
      <c r="B44" t="str">
        <f>LEFT(Table16[[#This Row],[PO number ]],6)&amp;"-"&amp;LEFT(Table16[[#This Row],[SKU/Item]],2)</f>
        <v>-</v>
      </c>
      <c r="C44" s="16" t="str">
        <f t="shared" si="1"/>
        <v>FREE_JONE</v>
      </c>
      <c r="E44" s="14"/>
      <c r="F44" s="14"/>
      <c r="M44" s="12"/>
      <c r="AC44" s="15"/>
    </row>
    <row r="45" spans="1:29" x14ac:dyDescent="0.3">
      <c r="A45" s="1">
        <v>44</v>
      </c>
      <c r="B45" t="str">
        <f>LEFT(Table16[[#This Row],[PO number ]],6)&amp;"-"&amp;LEFT(Table16[[#This Row],[SKU/Item]],2)</f>
        <v>-</v>
      </c>
      <c r="C45" s="16" t="str">
        <f t="shared" si="1"/>
        <v>FREE_JONE</v>
      </c>
      <c r="E45" s="14"/>
      <c r="F45" s="14"/>
      <c r="M45" s="12"/>
      <c r="AC45" s="15"/>
    </row>
    <row r="46" spans="1:29" x14ac:dyDescent="0.3">
      <c r="A46" s="1">
        <v>45</v>
      </c>
      <c r="B46" t="str">
        <f>LEFT(Table16[[#This Row],[PO number ]],6)&amp;"-"&amp;LEFT(Table16[[#This Row],[SKU/Item]],2)</f>
        <v>-</v>
      </c>
      <c r="C46" s="16" t="str">
        <f t="shared" si="1"/>
        <v>FREE_JONE</v>
      </c>
      <c r="E46" s="14"/>
      <c r="F46" s="14"/>
      <c r="M46" s="12"/>
      <c r="AC46" s="15"/>
    </row>
    <row r="47" spans="1:29" x14ac:dyDescent="0.3">
      <c r="A47" s="1">
        <v>46</v>
      </c>
      <c r="B47" t="str">
        <f>LEFT(Table16[[#This Row],[PO number ]],6)&amp;"-"&amp;LEFT(Table16[[#This Row],[SKU/Item]],2)</f>
        <v>-</v>
      </c>
      <c r="C47" s="16" t="str">
        <f t="shared" si="1"/>
        <v>FREE_JONE</v>
      </c>
      <c r="E47" s="14"/>
      <c r="F47" s="14"/>
      <c r="M47" s="12"/>
      <c r="AC47" s="15"/>
    </row>
    <row r="48" spans="1:29" x14ac:dyDescent="0.3">
      <c r="A48" s="1">
        <v>47</v>
      </c>
      <c r="B48" t="str">
        <f>LEFT(Table16[[#This Row],[PO number ]],6)&amp;"-"&amp;LEFT(Table16[[#This Row],[SKU/Item]],2)</f>
        <v>-</v>
      </c>
      <c r="C48" s="16" t="str">
        <f t="shared" si="1"/>
        <v>FREE_JONE</v>
      </c>
      <c r="E48" s="14"/>
      <c r="F48" s="14"/>
      <c r="M48" s="12"/>
      <c r="AC48" s="15"/>
    </row>
    <row r="49" spans="1:29" x14ac:dyDescent="0.3">
      <c r="A49" s="1">
        <v>48</v>
      </c>
      <c r="B49" t="str">
        <f>LEFT(Table16[[#This Row],[PO number ]],6)&amp;"-"&amp;LEFT(Table16[[#This Row],[SKU/Item]],2)</f>
        <v>-</v>
      </c>
      <c r="C49" s="16" t="str">
        <f t="shared" si="1"/>
        <v>FREE_JONE</v>
      </c>
      <c r="E49" s="14"/>
      <c r="F49" s="14"/>
      <c r="M49" s="12"/>
      <c r="AC49" s="15"/>
    </row>
    <row r="50" spans="1:29" x14ac:dyDescent="0.3">
      <c r="A50" s="1">
        <v>49</v>
      </c>
      <c r="B50" t="str">
        <f>LEFT(Table16[[#This Row],[PO number ]],6)&amp;"-"&amp;LEFT(Table16[[#This Row],[SKU/Item]],2)</f>
        <v>-</v>
      </c>
      <c r="C50" s="16" t="str">
        <f t="shared" si="1"/>
        <v>FREE_JONE</v>
      </c>
      <c r="E50" s="14"/>
      <c r="F50" s="14"/>
      <c r="M50" s="12"/>
      <c r="AC50" s="15"/>
    </row>
    <row r="51" spans="1:29" x14ac:dyDescent="0.3">
      <c r="A51" s="1">
        <v>50</v>
      </c>
      <c r="B51" t="str">
        <f>LEFT(Table16[[#This Row],[PO number ]],6)&amp;"-"&amp;LEFT(Table16[[#This Row],[SKU/Item]],2)</f>
        <v>-</v>
      </c>
      <c r="C51" s="16" t="str">
        <f t="shared" si="1"/>
        <v>FREE_JONE</v>
      </c>
      <c r="E51" s="14"/>
      <c r="F51" s="14"/>
      <c r="M51" s="12"/>
      <c r="AC51" s="15"/>
    </row>
    <row r="52" spans="1:29" x14ac:dyDescent="0.3">
      <c r="A52" s="1">
        <v>51</v>
      </c>
      <c r="B52" t="str">
        <f>LEFT(Table16[[#This Row],[PO number ]],6)&amp;"-"&amp;LEFT(Table16[[#This Row],[SKU/Item]],2)</f>
        <v>-</v>
      </c>
      <c r="C52" s="16" t="str">
        <f t="shared" si="1"/>
        <v>FREE_JONE</v>
      </c>
      <c r="E52" s="14"/>
      <c r="F52" s="14"/>
      <c r="M52" s="12"/>
      <c r="AC52" s="15"/>
    </row>
    <row r="53" spans="1:29" x14ac:dyDescent="0.3">
      <c r="A53" s="1">
        <v>52</v>
      </c>
      <c r="B53" t="str">
        <f>LEFT(Table16[[#This Row],[PO number ]],6)&amp;"-"&amp;LEFT(Table16[[#This Row],[SKU/Item]],2)</f>
        <v>-</v>
      </c>
      <c r="C53" s="16" t="str">
        <f t="shared" si="1"/>
        <v>FREE_JONE</v>
      </c>
      <c r="E53" s="14"/>
      <c r="F53" s="14"/>
      <c r="M53" s="12"/>
      <c r="AC53" s="15"/>
    </row>
    <row r="54" spans="1:29" x14ac:dyDescent="0.3">
      <c r="A54" s="1">
        <v>53</v>
      </c>
      <c r="B54" t="str">
        <f>LEFT(Table16[[#This Row],[PO number ]],6)&amp;"-"&amp;LEFT(Table16[[#This Row],[SKU/Item]],2)</f>
        <v>-</v>
      </c>
      <c r="C54" s="16" t="str">
        <f t="shared" si="1"/>
        <v>FREE_JONE</v>
      </c>
      <c r="E54" s="14"/>
      <c r="F54" s="14"/>
      <c r="M54" s="12"/>
      <c r="AC54" s="15"/>
    </row>
    <row r="55" spans="1:29" x14ac:dyDescent="0.3">
      <c r="A55" s="1">
        <v>54</v>
      </c>
      <c r="B55" t="str">
        <f>LEFT(Table16[[#This Row],[PO number ]],6)&amp;"-"&amp;LEFT(Table16[[#This Row],[SKU/Item]],2)</f>
        <v>-</v>
      </c>
      <c r="C55" s="16" t="str">
        <f t="shared" si="1"/>
        <v>FREE_JONE</v>
      </c>
      <c r="E55" s="14"/>
      <c r="F55" s="14"/>
      <c r="M55" s="12"/>
      <c r="AC55" s="15"/>
    </row>
    <row r="56" spans="1:29" x14ac:dyDescent="0.3">
      <c r="A56" s="1">
        <v>55</v>
      </c>
      <c r="B56" t="str">
        <f>LEFT(Table16[[#This Row],[PO number ]],6)&amp;"-"&amp;LEFT(Table16[[#This Row],[SKU/Item]],2)</f>
        <v>-</v>
      </c>
      <c r="C56" s="16" t="str">
        <f t="shared" si="1"/>
        <v>FREE_JONE</v>
      </c>
      <c r="E56" s="14"/>
      <c r="F56" s="14"/>
      <c r="M56" s="12"/>
      <c r="AC56" s="15"/>
    </row>
    <row r="57" spans="1:29" x14ac:dyDescent="0.3">
      <c r="A57" s="1">
        <v>56</v>
      </c>
      <c r="B57" t="str">
        <f>LEFT(Table16[[#This Row],[PO number ]],6)&amp;"-"&amp;LEFT(Table16[[#This Row],[SKU/Item]],2)</f>
        <v>-</v>
      </c>
      <c r="C57" s="16" t="str">
        <f t="shared" si="1"/>
        <v>FREE_JONE</v>
      </c>
      <c r="E57" s="14"/>
      <c r="F57" s="14"/>
      <c r="M57" s="12"/>
      <c r="AC57" s="15"/>
    </row>
    <row r="58" spans="1:29" x14ac:dyDescent="0.3">
      <c r="A58" s="1">
        <v>57</v>
      </c>
      <c r="B58" t="str">
        <f>LEFT(Table16[[#This Row],[PO number ]],6)&amp;"-"&amp;LEFT(Table16[[#This Row],[SKU/Item]],2)</f>
        <v>-</v>
      </c>
      <c r="C58" s="16" t="str">
        <f t="shared" si="1"/>
        <v>FREE_JONE</v>
      </c>
      <c r="E58" s="14"/>
      <c r="F58" s="14"/>
      <c r="M58" s="12"/>
      <c r="AC58" s="15"/>
    </row>
    <row r="59" spans="1:29" x14ac:dyDescent="0.3">
      <c r="A59" s="1">
        <v>58</v>
      </c>
      <c r="B59" t="str">
        <f>LEFT(Table16[[#This Row],[PO number ]],6)&amp;"-"&amp;LEFT(Table16[[#This Row],[SKU/Item]],2)</f>
        <v>-</v>
      </c>
      <c r="C59" s="16" t="str">
        <f t="shared" si="1"/>
        <v>FREE_JONE</v>
      </c>
      <c r="E59" s="14"/>
      <c r="F59" s="14"/>
      <c r="M59" s="12"/>
      <c r="AC59" s="15"/>
    </row>
    <row r="60" spans="1:29" x14ac:dyDescent="0.3">
      <c r="A60" s="1">
        <v>59</v>
      </c>
      <c r="B60" t="str">
        <f>LEFT(Table16[[#This Row],[PO number ]],6)&amp;"-"&amp;LEFT(Table16[[#This Row],[SKU/Item]],2)</f>
        <v>-</v>
      </c>
      <c r="C60" s="16" t="str">
        <f t="shared" si="1"/>
        <v>FREE_JONE</v>
      </c>
      <c r="E60" s="14"/>
      <c r="F60" s="14"/>
      <c r="M60" s="12"/>
      <c r="AC60" s="15"/>
    </row>
    <row r="61" spans="1:29" x14ac:dyDescent="0.3">
      <c r="A61" s="1">
        <v>60</v>
      </c>
      <c r="B61" t="str">
        <f>LEFT(Table16[[#This Row],[PO number ]],6)&amp;"-"&amp;LEFT(Table16[[#This Row],[SKU/Item]],2)</f>
        <v>-</v>
      </c>
      <c r="C61" s="16" t="str">
        <f t="shared" si="1"/>
        <v>FREE_JONE</v>
      </c>
      <c r="E61" s="14"/>
      <c r="F61" s="14"/>
      <c r="M61" s="12"/>
      <c r="AC61" s="15"/>
    </row>
    <row r="62" spans="1:29" x14ac:dyDescent="0.3">
      <c r="A62" s="1">
        <v>61</v>
      </c>
      <c r="B62" t="str">
        <f>LEFT(Table16[[#This Row],[PO number ]],6)&amp;"-"&amp;LEFT(Table16[[#This Row],[SKU/Item]],2)</f>
        <v>-</v>
      </c>
      <c r="C62" s="16" t="str">
        <f t="shared" si="1"/>
        <v>FREE_JONE</v>
      </c>
      <c r="E62" s="14"/>
      <c r="F62" s="14"/>
      <c r="M62" s="12"/>
      <c r="AC62" s="15"/>
    </row>
    <row r="63" spans="1:29" x14ac:dyDescent="0.3">
      <c r="A63" s="1">
        <v>62</v>
      </c>
      <c r="B63" t="str">
        <f>LEFT(Table16[[#This Row],[PO number ]],6)&amp;"-"&amp;LEFT(Table16[[#This Row],[SKU/Item]],2)</f>
        <v>-</v>
      </c>
      <c r="C63" s="16" t="str">
        <f t="shared" si="1"/>
        <v>FREE_JONE</v>
      </c>
      <c r="E63" s="14"/>
      <c r="F63" s="14"/>
      <c r="M63" s="12"/>
      <c r="AC63" s="15"/>
    </row>
    <row r="64" spans="1:29" x14ac:dyDescent="0.3">
      <c r="A64" s="1">
        <v>63</v>
      </c>
      <c r="B64" t="str">
        <f>LEFT(Table16[[#This Row],[PO number ]],6)&amp;"-"&amp;LEFT(Table16[[#This Row],[SKU/Item]],2)</f>
        <v>-</v>
      </c>
      <c r="C64" s="16" t="str">
        <f t="shared" si="1"/>
        <v>FREE_JONE</v>
      </c>
      <c r="E64" s="14"/>
      <c r="F64" s="14"/>
      <c r="M64" s="12"/>
      <c r="AC64" s="15"/>
    </row>
    <row r="65" spans="1:29" x14ac:dyDescent="0.3">
      <c r="A65" s="1">
        <v>64</v>
      </c>
      <c r="B65" t="str">
        <f>LEFT(Table16[[#This Row],[PO number ]],6)&amp;"-"&amp;LEFT(Table16[[#This Row],[SKU/Item]],2)</f>
        <v>-</v>
      </c>
      <c r="C65" s="16" t="str">
        <f t="shared" si="1"/>
        <v>FREE_JONE</v>
      </c>
      <c r="E65" s="14"/>
      <c r="F65" s="14"/>
      <c r="M65" s="12"/>
      <c r="AC65" s="15"/>
    </row>
    <row r="66" spans="1:29" x14ac:dyDescent="0.3">
      <c r="A66" s="1">
        <v>65</v>
      </c>
      <c r="B66" t="str">
        <f>LEFT(Table16[[#This Row],[PO number ]],6)&amp;"-"&amp;LEFT(Table16[[#This Row],[SKU/Item]],2)</f>
        <v>-</v>
      </c>
      <c r="C66" s="16" t="str">
        <f t="shared" ref="C66:C97" si="2">"FREE_JONE"</f>
        <v>FREE_JONE</v>
      </c>
      <c r="E66" s="14"/>
      <c r="F66" s="14"/>
      <c r="M66" s="12"/>
      <c r="AC66" s="15"/>
    </row>
    <row r="67" spans="1:29" x14ac:dyDescent="0.3">
      <c r="A67" s="1">
        <v>66</v>
      </c>
      <c r="B67" t="str">
        <f>LEFT(Table16[[#This Row],[PO number ]],6)&amp;"-"&amp;LEFT(Table16[[#This Row],[SKU/Item]],2)</f>
        <v>-</v>
      </c>
      <c r="C67" s="16" t="str">
        <f t="shared" si="2"/>
        <v>FREE_JONE</v>
      </c>
      <c r="E67" s="14"/>
      <c r="F67" s="14"/>
      <c r="M67" s="12"/>
      <c r="AC67" s="15"/>
    </row>
    <row r="68" spans="1:29" x14ac:dyDescent="0.3">
      <c r="A68" s="1">
        <v>67</v>
      </c>
      <c r="B68" t="str">
        <f>LEFT(Table16[[#This Row],[PO number ]],6)&amp;"-"&amp;LEFT(Table16[[#This Row],[SKU/Item]],2)</f>
        <v>-</v>
      </c>
      <c r="C68" s="16" t="str">
        <f t="shared" si="2"/>
        <v>FREE_JONE</v>
      </c>
      <c r="E68" s="14"/>
      <c r="F68" s="14"/>
      <c r="M68" s="12"/>
      <c r="AC68" s="15"/>
    </row>
    <row r="69" spans="1:29" x14ac:dyDescent="0.3">
      <c r="A69" s="1">
        <v>68</v>
      </c>
      <c r="B69" t="str">
        <f>LEFT(Table16[[#This Row],[PO number ]],6)&amp;"-"&amp;LEFT(Table16[[#This Row],[SKU/Item]],2)</f>
        <v>-</v>
      </c>
      <c r="C69" s="16" t="str">
        <f t="shared" si="2"/>
        <v>FREE_JONE</v>
      </c>
      <c r="E69" s="14"/>
      <c r="F69" s="14"/>
      <c r="M69" s="12"/>
      <c r="AC69" s="15"/>
    </row>
    <row r="70" spans="1:29" x14ac:dyDescent="0.3">
      <c r="A70" s="1">
        <v>69</v>
      </c>
      <c r="B70" t="str">
        <f>LEFT(Table16[[#This Row],[PO number ]],6)&amp;"-"&amp;LEFT(Table16[[#This Row],[SKU/Item]],2)</f>
        <v>-</v>
      </c>
      <c r="C70" s="16" t="str">
        <f t="shared" si="2"/>
        <v>FREE_JONE</v>
      </c>
      <c r="E70" s="14"/>
      <c r="F70" s="14"/>
      <c r="M70" s="12"/>
      <c r="AC70" s="15"/>
    </row>
    <row r="71" spans="1:29" x14ac:dyDescent="0.3">
      <c r="A71" s="1">
        <v>70</v>
      </c>
      <c r="B71" t="str">
        <f>LEFT(Table16[[#This Row],[PO number ]],6)&amp;"-"&amp;LEFT(Table16[[#This Row],[SKU/Item]],2)</f>
        <v>-</v>
      </c>
      <c r="C71" s="16" t="str">
        <f t="shared" si="2"/>
        <v>FREE_JONE</v>
      </c>
      <c r="E71" s="14"/>
      <c r="F71" s="14"/>
      <c r="M71" s="12"/>
      <c r="AC71" s="15"/>
    </row>
    <row r="72" spans="1:29" x14ac:dyDescent="0.3">
      <c r="A72" s="1">
        <v>71</v>
      </c>
      <c r="B72" t="str">
        <f>LEFT(Table16[[#This Row],[PO number ]],6)&amp;"-"&amp;LEFT(Table16[[#This Row],[SKU/Item]],2)</f>
        <v>-</v>
      </c>
      <c r="C72" s="16" t="str">
        <f t="shared" si="2"/>
        <v>FREE_JONE</v>
      </c>
      <c r="E72" s="14"/>
      <c r="F72" s="14"/>
      <c r="M72" s="12"/>
      <c r="AC72" s="15"/>
    </row>
    <row r="73" spans="1:29" x14ac:dyDescent="0.3">
      <c r="A73" s="1">
        <v>72</v>
      </c>
      <c r="B73" t="str">
        <f>LEFT(Table16[[#This Row],[PO number ]],6)&amp;"-"&amp;LEFT(Table16[[#This Row],[SKU/Item]],2)</f>
        <v>-</v>
      </c>
      <c r="C73" s="16" t="str">
        <f t="shared" si="2"/>
        <v>FREE_JONE</v>
      </c>
      <c r="E73" s="14"/>
      <c r="F73" s="14"/>
      <c r="M73" s="12"/>
      <c r="AC73" s="15"/>
    </row>
    <row r="74" spans="1:29" x14ac:dyDescent="0.3">
      <c r="A74" s="1">
        <v>73</v>
      </c>
      <c r="B74" t="str">
        <f>LEFT(Table16[[#This Row],[PO number ]],6)&amp;"-"&amp;LEFT(Table16[[#This Row],[SKU/Item]],2)</f>
        <v>-</v>
      </c>
      <c r="C74" s="16" t="str">
        <f t="shared" si="2"/>
        <v>FREE_JONE</v>
      </c>
      <c r="E74" s="14"/>
      <c r="F74" s="14"/>
      <c r="M74" s="12"/>
      <c r="AC74" s="15"/>
    </row>
    <row r="75" spans="1:29" x14ac:dyDescent="0.3">
      <c r="A75" s="1">
        <v>74</v>
      </c>
      <c r="B75" t="str">
        <f>LEFT(Table16[[#This Row],[PO number ]],6)&amp;"-"&amp;LEFT(Table16[[#This Row],[SKU/Item]],2)</f>
        <v>-</v>
      </c>
      <c r="C75" s="16" t="str">
        <f t="shared" si="2"/>
        <v>FREE_JONE</v>
      </c>
      <c r="E75" s="14"/>
      <c r="F75" s="14"/>
      <c r="M75" s="12"/>
      <c r="AC75" s="15"/>
    </row>
    <row r="76" spans="1:29" x14ac:dyDescent="0.3">
      <c r="A76" s="1">
        <v>75</v>
      </c>
      <c r="B76" t="str">
        <f>LEFT(Table16[[#This Row],[PO number ]],6)&amp;"-"&amp;LEFT(Table16[[#This Row],[SKU/Item]],2)</f>
        <v>-</v>
      </c>
      <c r="C76" s="16" t="str">
        <f t="shared" si="2"/>
        <v>FREE_JONE</v>
      </c>
      <c r="E76" s="14"/>
      <c r="F76" s="14"/>
      <c r="M76" s="12"/>
      <c r="AC76" s="15"/>
    </row>
    <row r="77" spans="1:29" x14ac:dyDescent="0.3">
      <c r="A77" s="1">
        <v>76</v>
      </c>
      <c r="B77" t="str">
        <f>LEFT(Table16[[#This Row],[PO number ]],6)&amp;"-"&amp;LEFT(Table16[[#This Row],[SKU/Item]],2)</f>
        <v>-</v>
      </c>
      <c r="C77" s="16" t="str">
        <f t="shared" si="2"/>
        <v>FREE_JONE</v>
      </c>
      <c r="E77" s="14"/>
      <c r="F77" s="14"/>
      <c r="M77" s="12"/>
      <c r="AC77" s="15"/>
    </row>
    <row r="78" spans="1:29" x14ac:dyDescent="0.3">
      <c r="A78" s="1">
        <v>77</v>
      </c>
      <c r="B78" t="str">
        <f>LEFT(Table16[[#This Row],[PO number ]],6)&amp;"-"&amp;LEFT(Table16[[#This Row],[SKU/Item]],2)</f>
        <v>-</v>
      </c>
      <c r="C78" s="16" t="str">
        <f t="shared" si="2"/>
        <v>FREE_JONE</v>
      </c>
      <c r="E78" s="14"/>
      <c r="F78" s="14"/>
      <c r="M78" s="12"/>
      <c r="AC78" s="15"/>
    </row>
    <row r="79" spans="1:29" x14ac:dyDescent="0.3">
      <c r="A79" s="1">
        <v>78</v>
      </c>
      <c r="B79" t="str">
        <f>LEFT(Table16[[#This Row],[PO number ]],6)&amp;"-"&amp;LEFT(Table16[[#This Row],[SKU/Item]],2)</f>
        <v>-</v>
      </c>
      <c r="C79" s="16" t="str">
        <f t="shared" si="2"/>
        <v>FREE_JONE</v>
      </c>
      <c r="E79" s="14"/>
      <c r="F79" s="14"/>
      <c r="M79" s="12"/>
      <c r="AC79" s="15"/>
    </row>
    <row r="80" spans="1:29" x14ac:dyDescent="0.3">
      <c r="A80" s="1">
        <v>79</v>
      </c>
      <c r="B80" t="str">
        <f>LEFT(Table16[[#This Row],[PO number ]],6)&amp;"-"&amp;LEFT(Table16[[#This Row],[SKU/Item]],2)</f>
        <v>-</v>
      </c>
      <c r="C80" s="16" t="str">
        <f t="shared" si="2"/>
        <v>FREE_JONE</v>
      </c>
      <c r="E80" s="14"/>
      <c r="F80" s="14"/>
      <c r="M80" s="12"/>
      <c r="AC80" s="15"/>
    </row>
    <row r="81" spans="1:29" x14ac:dyDescent="0.3">
      <c r="A81" s="1">
        <v>80</v>
      </c>
      <c r="B81" t="str">
        <f>LEFT(Table16[[#This Row],[PO number ]],6)&amp;"-"&amp;LEFT(Table16[[#This Row],[SKU/Item]],2)</f>
        <v>-</v>
      </c>
      <c r="C81" s="16" t="str">
        <f t="shared" si="2"/>
        <v>FREE_JONE</v>
      </c>
      <c r="E81" s="14"/>
      <c r="F81" s="14"/>
      <c r="M81" s="12"/>
      <c r="AC81" s="15"/>
    </row>
    <row r="82" spans="1:29" x14ac:dyDescent="0.3">
      <c r="A82" s="1">
        <v>81</v>
      </c>
      <c r="B82" t="str">
        <f>LEFT(Table16[[#This Row],[PO number ]],6)&amp;"-"&amp;LEFT(Table16[[#This Row],[SKU/Item]],2)</f>
        <v>-</v>
      </c>
      <c r="C82" s="16" t="str">
        <f t="shared" si="2"/>
        <v>FREE_JONE</v>
      </c>
      <c r="E82" s="14"/>
      <c r="F82" s="14"/>
      <c r="M82" s="12"/>
      <c r="AC82" s="15"/>
    </row>
    <row r="83" spans="1:29" x14ac:dyDescent="0.3">
      <c r="A83" s="1">
        <v>82</v>
      </c>
      <c r="B83" t="str">
        <f>LEFT(Table16[[#This Row],[PO number ]],6)&amp;"-"&amp;LEFT(Table16[[#This Row],[SKU/Item]],2)</f>
        <v>-</v>
      </c>
      <c r="C83" s="16" t="str">
        <f t="shared" si="2"/>
        <v>FREE_JONE</v>
      </c>
      <c r="E83" s="14"/>
      <c r="F83" s="14"/>
      <c r="M83" s="12"/>
      <c r="AC83" s="15"/>
    </row>
    <row r="84" spans="1:29" x14ac:dyDescent="0.3">
      <c r="A84" s="1">
        <v>83</v>
      </c>
      <c r="B84" t="str">
        <f>LEFT(Table16[[#This Row],[PO number ]],6)&amp;"-"&amp;LEFT(Table16[[#This Row],[SKU/Item]],2)</f>
        <v>-</v>
      </c>
      <c r="C84" s="16" t="str">
        <f t="shared" si="2"/>
        <v>FREE_JONE</v>
      </c>
      <c r="E84" s="14"/>
      <c r="F84" s="14"/>
      <c r="M84" s="12"/>
      <c r="AC84" s="15"/>
    </row>
    <row r="85" spans="1:29" x14ac:dyDescent="0.3">
      <c r="A85" s="1">
        <v>84</v>
      </c>
      <c r="B85" t="str">
        <f>LEFT(Table16[[#This Row],[PO number ]],6)&amp;"-"&amp;LEFT(Table16[[#This Row],[SKU/Item]],2)</f>
        <v>-</v>
      </c>
      <c r="C85" s="16" t="str">
        <f t="shared" si="2"/>
        <v>FREE_JONE</v>
      </c>
      <c r="E85" s="14"/>
      <c r="F85" s="14"/>
      <c r="M85" s="12"/>
      <c r="AC85" s="15"/>
    </row>
    <row r="86" spans="1:29" x14ac:dyDescent="0.3">
      <c r="A86" s="1">
        <v>85</v>
      </c>
      <c r="B86" t="str">
        <f>LEFT(Table16[[#This Row],[PO number ]],6)&amp;"-"&amp;LEFT(Table16[[#This Row],[SKU/Item]],2)</f>
        <v>-</v>
      </c>
      <c r="C86" s="16" t="str">
        <f t="shared" si="2"/>
        <v>FREE_JONE</v>
      </c>
      <c r="E86" s="14"/>
      <c r="F86" s="14"/>
      <c r="M86" s="12"/>
      <c r="AC86" s="15"/>
    </row>
    <row r="87" spans="1:29" x14ac:dyDescent="0.3">
      <c r="A87" s="1">
        <v>86</v>
      </c>
      <c r="B87" t="str">
        <f>LEFT(Table16[[#This Row],[PO number ]],6)&amp;"-"&amp;LEFT(Table16[[#This Row],[SKU/Item]],2)</f>
        <v>-</v>
      </c>
      <c r="C87" s="16" t="str">
        <f t="shared" si="2"/>
        <v>FREE_JONE</v>
      </c>
      <c r="E87" s="14"/>
      <c r="F87" s="14"/>
      <c r="M87" s="12"/>
      <c r="AC87" s="15"/>
    </row>
    <row r="88" spans="1:29" x14ac:dyDescent="0.3">
      <c r="A88" s="1">
        <v>87</v>
      </c>
      <c r="B88" t="str">
        <f>LEFT(Table16[[#This Row],[PO number ]],6)&amp;"-"&amp;LEFT(Table16[[#This Row],[SKU/Item]],2)</f>
        <v>-</v>
      </c>
      <c r="C88" s="16" t="str">
        <f t="shared" si="2"/>
        <v>FREE_JONE</v>
      </c>
      <c r="E88" s="14"/>
      <c r="F88" s="14"/>
      <c r="M88" s="12"/>
      <c r="AC88" s="15"/>
    </row>
    <row r="89" spans="1:29" x14ac:dyDescent="0.3">
      <c r="A89" s="1">
        <v>88</v>
      </c>
      <c r="B89" t="str">
        <f>LEFT(Table16[[#This Row],[PO number ]],6)&amp;"-"&amp;LEFT(Table16[[#This Row],[SKU/Item]],2)</f>
        <v>-</v>
      </c>
      <c r="C89" s="16" t="str">
        <f t="shared" si="2"/>
        <v>FREE_JONE</v>
      </c>
      <c r="E89" s="14"/>
      <c r="F89" s="14"/>
      <c r="M89" s="12"/>
      <c r="AC89" s="15"/>
    </row>
    <row r="90" spans="1:29" x14ac:dyDescent="0.3">
      <c r="A90" s="1">
        <v>89</v>
      </c>
      <c r="B90" t="str">
        <f>LEFT(Table16[[#This Row],[PO number ]],6)&amp;"-"&amp;LEFT(Table16[[#This Row],[SKU/Item]],2)</f>
        <v>-</v>
      </c>
      <c r="C90" s="16" t="str">
        <f t="shared" si="2"/>
        <v>FREE_JONE</v>
      </c>
      <c r="E90" s="14"/>
      <c r="F90" s="14"/>
      <c r="M90" s="12"/>
      <c r="AC90" s="15"/>
    </row>
    <row r="91" spans="1:29" x14ac:dyDescent="0.3">
      <c r="A91" s="1">
        <v>90</v>
      </c>
      <c r="B91" t="str">
        <f>LEFT(Table16[[#This Row],[PO number ]],6)&amp;"-"&amp;LEFT(Table16[[#This Row],[SKU/Item]],2)</f>
        <v>-</v>
      </c>
      <c r="C91" s="16" t="str">
        <f t="shared" si="2"/>
        <v>FREE_JONE</v>
      </c>
      <c r="E91" s="14"/>
      <c r="F91" s="14"/>
      <c r="M91" s="12"/>
      <c r="AC91" s="15"/>
    </row>
    <row r="92" spans="1:29" x14ac:dyDescent="0.3">
      <c r="A92" s="1">
        <v>91</v>
      </c>
      <c r="B92" t="str">
        <f>LEFT(Table16[[#This Row],[PO number ]],6)&amp;"-"&amp;LEFT(Table16[[#This Row],[SKU/Item]],2)</f>
        <v>-</v>
      </c>
      <c r="C92" s="16" t="str">
        <f t="shared" si="2"/>
        <v>FREE_JONE</v>
      </c>
      <c r="E92" s="14"/>
      <c r="F92" s="14"/>
      <c r="M92" s="12"/>
      <c r="AC92" s="15"/>
    </row>
    <row r="93" spans="1:29" x14ac:dyDescent="0.3">
      <c r="A93" s="1">
        <v>92</v>
      </c>
      <c r="B93" t="str">
        <f>LEFT(Table16[[#This Row],[PO number ]],6)&amp;"-"&amp;LEFT(Table16[[#This Row],[SKU/Item]],2)</f>
        <v>-</v>
      </c>
      <c r="C93" s="16" t="str">
        <f t="shared" si="2"/>
        <v>FREE_JONE</v>
      </c>
      <c r="E93" s="14"/>
      <c r="F93" s="14"/>
      <c r="M93" s="12"/>
      <c r="AC93" s="15"/>
    </row>
    <row r="94" spans="1:29" x14ac:dyDescent="0.3">
      <c r="A94" s="1">
        <v>93</v>
      </c>
      <c r="B94" t="str">
        <f>LEFT(Table16[[#This Row],[PO number ]],6)&amp;"-"&amp;LEFT(Table16[[#This Row],[SKU/Item]],2)</f>
        <v>-</v>
      </c>
      <c r="C94" s="16" t="str">
        <f t="shared" si="2"/>
        <v>FREE_JONE</v>
      </c>
      <c r="E94" s="14"/>
      <c r="F94" s="14"/>
      <c r="M94" s="12"/>
      <c r="AC94" s="15"/>
    </row>
    <row r="95" spans="1:29" x14ac:dyDescent="0.3">
      <c r="A95" s="1">
        <v>94</v>
      </c>
      <c r="B95" t="str">
        <f>LEFT(Table16[[#This Row],[PO number ]],6)&amp;"-"&amp;LEFT(Table16[[#This Row],[SKU/Item]],2)</f>
        <v>-</v>
      </c>
      <c r="C95" s="16" t="str">
        <f t="shared" si="2"/>
        <v>FREE_JONE</v>
      </c>
      <c r="E95" s="14"/>
      <c r="F95" s="14"/>
      <c r="M95" s="12"/>
      <c r="AC95" s="15"/>
    </row>
    <row r="96" spans="1:29" x14ac:dyDescent="0.3">
      <c r="A96" s="1">
        <v>95</v>
      </c>
      <c r="B96" t="str">
        <f>LEFT(Table16[[#This Row],[PO number ]],6)&amp;"-"&amp;LEFT(Table16[[#This Row],[SKU/Item]],2)</f>
        <v>-</v>
      </c>
      <c r="C96" s="16" t="str">
        <f t="shared" si="2"/>
        <v>FREE_JONE</v>
      </c>
      <c r="E96" s="14"/>
      <c r="F96" s="14"/>
      <c r="M96" s="12"/>
      <c r="AC96" s="15"/>
    </row>
    <row r="97" spans="1:29" x14ac:dyDescent="0.3">
      <c r="A97" s="1">
        <v>96</v>
      </c>
      <c r="B97" t="str">
        <f>LEFT(Table16[[#This Row],[PO number ]],6)&amp;"-"&amp;LEFT(Table16[[#This Row],[SKU/Item]],2)</f>
        <v>-</v>
      </c>
      <c r="C97" s="16" t="str">
        <f t="shared" si="2"/>
        <v>FREE_JONE</v>
      </c>
      <c r="E97" s="14"/>
      <c r="F97" s="14"/>
      <c r="M97" s="12"/>
      <c r="AC97" s="15"/>
    </row>
    <row r="98" spans="1:29" x14ac:dyDescent="0.3">
      <c r="A98" s="1">
        <v>97</v>
      </c>
      <c r="B98" t="str">
        <f>LEFT(Table16[[#This Row],[PO number ]],6)&amp;"-"&amp;LEFT(Table16[[#This Row],[SKU/Item]],2)</f>
        <v>-</v>
      </c>
      <c r="C98" s="16" t="str">
        <f t="shared" ref="C98:C132" si="3">"FREE_JONE"</f>
        <v>FREE_JONE</v>
      </c>
      <c r="E98" s="14"/>
      <c r="F98" s="14"/>
      <c r="M98" s="12"/>
      <c r="AC98" s="15"/>
    </row>
    <row r="99" spans="1:29" x14ac:dyDescent="0.3">
      <c r="A99" s="1">
        <v>98</v>
      </c>
      <c r="B99" t="str">
        <f>LEFT(Table16[[#This Row],[PO number ]],6)&amp;"-"&amp;LEFT(Table16[[#This Row],[SKU/Item]],2)</f>
        <v>-</v>
      </c>
      <c r="C99" s="16" t="str">
        <f t="shared" si="3"/>
        <v>FREE_JONE</v>
      </c>
      <c r="E99" s="14"/>
      <c r="F99" s="14"/>
      <c r="M99" s="12"/>
      <c r="AC99" s="15"/>
    </row>
    <row r="100" spans="1:29" x14ac:dyDescent="0.3">
      <c r="A100" s="1">
        <v>99</v>
      </c>
      <c r="B100" t="str">
        <f>LEFT(Table16[[#This Row],[PO number ]],6)&amp;"-"&amp;LEFT(Table16[[#This Row],[SKU/Item]],2)</f>
        <v>-</v>
      </c>
      <c r="C100" s="16" t="str">
        <f t="shared" si="3"/>
        <v>FREE_JONE</v>
      </c>
      <c r="E100" s="14"/>
      <c r="F100" s="14"/>
      <c r="M100" s="12"/>
      <c r="AC100" s="15"/>
    </row>
    <row r="101" spans="1:29" x14ac:dyDescent="0.3">
      <c r="A101" s="1">
        <v>100</v>
      </c>
      <c r="B101" t="str">
        <f>LEFT(Table16[[#This Row],[PO number ]],6)&amp;"-"&amp;LEFT(Table16[[#This Row],[SKU/Item]],2)</f>
        <v>-</v>
      </c>
      <c r="C101" s="16" t="str">
        <f t="shared" si="3"/>
        <v>FREE_JONE</v>
      </c>
      <c r="E101" s="14"/>
      <c r="F101" s="14"/>
      <c r="M101" s="12"/>
      <c r="AC101" s="15"/>
    </row>
    <row r="102" spans="1:29" x14ac:dyDescent="0.3">
      <c r="A102" s="1">
        <v>101</v>
      </c>
      <c r="B102" t="str">
        <f>LEFT(Table16[[#This Row],[PO number ]],6)&amp;"-"&amp;LEFT(Table16[[#This Row],[SKU/Item]],2)</f>
        <v>-</v>
      </c>
      <c r="C102" s="16" t="str">
        <f t="shared" si="3"/>
        <v>FREE_JONE</v>
      </c>
      <c r="E102" s="14"/>
      <c r="F102" s="14"/>
      <c r="M102" s="12"/>
      <c r="AC102" s="15"/>
    </row>
    <row r="103" spans="1:29" x14ac:dyDescent="0.3">
      <c r="A103" s="1">
        <v>102</v>
      </c>
      <c r="B103" t="str">
        <f>LEFT(Table16[[#This Row],[PO number ]],6)&amp;"-"&amp;LEFT(Table16[[#This Row],[SKU/Item]],2)</f>
        <v>-</v>
      </c>
      <c r="C103" s="16" t="str">
        <f t="shared" si="3"/>
        <v>FREE_JONE</v>
      </c>
      <c r="E103" s="14"/>
      <c r="F103" s="14"/>
      <c r="M103" s="12"/>
      <c r="AC103" s="15"/>
    </row>
    <row r="104" spans="1:29" x14ac:dyDescent="0.3">
      <c r="A104" s="1">
        <v>103</v>
      </c>
      <c r="B104" t="str">
        <f>LEFT(Table16[[#This Row],[PO number ]],6)&amp;"-"&amp;LEFT(Table16[[#This Row],[SKU/Item]],2)</f>
        <v>-</v>
      </c>
      <c r="C104" s="16" t="str">
        <f t="shared" si="3"/>
        <v>FREE_JONE</v>
      </c>
      <c r="E104" s="14"/>
      <c r="F104" s="14"/>
      <c r="M104" s="12"/>
      <c r="AC104" s="15"/>
    </row>
    <row r="105" spans="1:29" x14ac:dyDescent="0.3">
      <c r="A105" s="1">
        <v>104</v>
      </c>
      <c r="B105" t="str">
        <f>LEFT(Table16[[#This Row],[PO number ]],6)&amp;"-"&amp;LEFT(Table16[[#This Row],[SKU/Item]],2)</f>
        <v>-</v>
      </c>
      <c r="C105" s="16" t="str">
        <f t="shared" si="3"/>
        <v>FREE_JONE</v>
      </c>
      <c r="E105" s="14"/>
      <c r="F105" s="14"/>
      <c r="M105" s="12"/>
      <c r="AC105" s="15"/>
    </row>
    <row r="106" spans="1:29" x14ac:dyDescent="0.3">
      <c r="A106" s="1">
        <v>105</v>
      </c>
      <c r="B106" t="str">
        <f>LEFT(Table16[[#This Row],[PO number ]],6)&amp;"-"&amp;LEFT(Table16[[#This Row],[SKU/Item]],2)</f>
        <v>-</v>
      </c>
      <c r="C106" s="16" t="str">
        <f t="shared" si="3"/>
        <v>FREE_JONE</v>
      </c>
      <c r="E106" s="14"/>
      <c r="F106" s="14"/>
      <c r="M106" s="12"/>
      <c r="AC106" s="15"/>
    </row>
    <row r="107" spans="1:29" x14ac:dyDescent="0.3">
      <c r="A107" s="1">
        <v>106</v>
      </c>
      <c r="B107" t="str">
        <f>LEFT(Table16[[#This Row],[PO number ]],6)&amp;"-"&amp;LEFT(Table16[[#This Row],[SKU/Item]],2)</f>
        <v>-</v>
      </c>
      <c r="C107" s="16" t="str">
        <f t="shared" si="3"/>
        <v>FREE_JONE</v>
      </c>
      <c r="E107" s="14"/>
      <c r="F107" s="14"/>
      <c r="M107" s="12"/>
      <c r="AC107" s="15"/>
    </row>
    <row r="108" spans="1:29" x14ac:dyDescent="0.3">
      <c r="A108" s="1">
        <v>107</v>
      </c>
      <c r="B108" t="str">
        <f>LEFT(Table16[[#This Row],[PO number ]],6)&amp;"-"&amp;LEFT(Table16[[#This Row],[SKU/Item]],2)</f>
        <v>-</v>
      </c>
      <c r="C108" s="16" t="str">
        <f t="shared" si="3"/>
        <v>FREE_JONE</v>
      </c>
      <c r="E108" s="14"/>
      <c r="F108" s="14"/>
      <c r="M108" s="12"/>
      <c r="AC108" s="15"/>
    </row>
    <row r="109" spans="1:29" x14ac:dyDescent="0.3">
      <c r="A109" s="1">
        <v>108</v>
      </c>
      <c r="B109" t="str">
        <f>LEFT(Table16[[#This Row],[PO number ]],6)&amp;"-"&amp;LEFT(Table16[[#This Row],[SKU/Item]],2)</f>
        <v>-</v>
      </c>
      <c r="C109" s="16" t="str">
        <f t="shared" si="3"/>
        <v>FREE_JONE</v>
      </c>
      <c r="E109" s="14"/>
      <c r="F109" s="14"/>
      <c r="M109" s="12"/>
      <c r="AC109" s="15"/>
    </row>
    <row r="110" spans="1:29" x14ac:dyDescent="0.3">
      <c r="A110" s="1">
        <v>109</v>
      </c>
      <c r="B110" t="str">
        <f>LEFT(Table16[[#This Row],[PO number ]],6)&amp;"-"&amp;LEFT(Table16[[#This Row],[SKU/Item]],2)</f>
        <v>-</v>
      </c>
      <c r="C110" s="16" t="str">
        <f t="shared" si="3"/>
        <v>FREE_JONE</v>
      </c>
      <c r="E110" s="14"/>
      <c r="F110" s="14"/>
      <c r="M110" s="12"/>
      <c r="AC110" s="15"/>
    </row>
    <row r="111" spans="1:29" x14ac:dyDescent="0.3">
      <c r="A111" s="1">
        <v>110</v>
      </c>
      <c r="B111" t="str">
        <f>LEFT(Table16[[#This Row],[PO number ]],6)&amp;"-"&amp;LEFT(Table16[[#This Row],[SKU/Item]],2)</f>
        <v>-</v>
      </c>
      <c r="C111" s="16" t="str">
        <f t="shared" si="3"/>
        <v>FREE_JONE</v>
      </c>
      <c r="E111" s="14"/>
      <c r="F111" s="14"/>
      <c r="M111" s="12"/>
      <c r="AC111" s="15"/>
    </row>
    <row r="112" spans="1:29" x14ac:dyDescent="0.3">
      <c r="A112" s="1">
        <v>111</v>
      </c>
      <c r="B112" t="str">
        <f>LEFT(Table16[[#This Row],[PO number ]],6)&amp;"-"&amp;LEFT(Table16[[#This Row],[SKU/Item]],2)</f>
        <v>-</v>
      </c>
      <c r="C112" s="16" t="str">
        <f t="shared" si="3"/>
        <v>FREE_JONE</v>
      </c>
      <c r="E112" s="14"/>
      <c r="F112" s="14"/>
      <c r="M112" s="12"/>
      <c r="AC112" s="15"/>
    </row>
    <row r="113" spans="1:29" x14ac:dyDescent="0.3">
      <c r="A113" s="1">
        <v>112</v>
      </c>
      <c r="B113" t="str">
        <f>LEFT(Table16[[#This Row],[PO number ]],6)&amp;"-"&amp;LEFT(Table16[[#This Row],[SKU/Item]],2)</f>
        <v>-</v>
      </c>
      <c r="C113" s="16" t="str">
        <f t="shared" si="3"/>
        <v>FREE_JONE</v>
      </c>
      <c r="E113" s="14"/>
      <c r="F113" s="14"/>
      <c r="M113" s="12"/>
      <c r="AC113" s="15"/>
    </row>
    <row r="114" spans="1:29" x14ac:dyDescent="0.3">
      <c r="A114" s="1">
        <v>113</v>
      </c>
      <c r="B114" t="str">
        <f>LEFT(Table16[[#This Row],[PO number ]],6)&amp;"-"&amp;LEFT(Table16[[#This Row],[SKU/Item]],2)</f>
        <v>-</v>
      </c>
      <c r="C114" s="16" t="str">
        <f t="shared" si="3"/>
        <v>FREE_JONE</v>
      </c>
      <c r="E114" s="14"/>
      <c r="F114" s="14"/>
      <c r="M114" s="12"/>
      <c r="AC114" s="15"/>
    </row>
    <row r="115" spans="1:29" x14ac:dyDescent="0.3">
      <c r="A115" s="1">
        <v>114</v>
      </c>
      <c r="B115" t="str">
        <f>LEFT(Table16[[#This Row],[PO number ]],6)&amp;"-"&amp;LEFT(Table16[[#This Row],[SKU/Item]],2)</f>
        <v>-</v>
      </c>
      <c r="C115" s="16" t="str">
        <f t="shared" si="3"/>
        <v>FREE_JONE</v>
      </c>
      <c r="E115" s="14"/>
      <c r="F115" s="14"/>
      <c r="M115" s="12"/>
      <c r="AC115" s="15"/>
    </row>
    <row r="116" spans="1:29" x14ac:dyDescent="0.3">
      <c r="A116" s="1">
        <v>115</v>
      </c>
      <c r="B116" t="str">
        <f>LEFT(Table16[[#This Row],[PO number ]],6)&amp;"-"&amp;LEFT(Table16[[#This Row],[SKU/Item]],2)</f>
        <v>-</v>
      </c>
      <c r="C116" s="16" t="str">
        <f t="shared" si="3"/>
        <v>FREE_JONE</v>
      </c>
      <c r="E116" s="14"/>
      <c r="F116" s="14"/>
      <c r="M116" s="12"/>
      <c r="AC116" s="15"/>
    </row>
    <row r="117" spans="1:29" x14ac:dyDescent="0.3">
      <c r="A117" s="1">
        <v>116</v>
      </c>
      <c r="B117" t="str">
        <f>LEFT(Table16[[#This Row],[PO number ]],6)&amp;"-"&amp;LEFT(Table16[[#This Row],[SKU/Item]],2)</f>
        <v>-</v>
      </c>
      <c r="C117" s="16" t="str">
        <f t="shared" si="3"/>
        <v>FREE_JONE</v>
      </c>
      <c r="E117" s="14"/>
      <c r="F117" s="14"/>
      <c r="M117" s="12"/>
      <c r="AC117" s="15"/>
    </row>
    <row r="118" spans="1:29" x14ac:dyDescent="0.3">
      <c r="A118" s="1">
        <v>117</v>
      </c>
      <c r="B118" t="str">
        <f>LEFT(Table16[[#This Row],[PO number ]],6)&amp;"-"&amp;LEFT(Table16[[#This Row],[SKU/Item]],2)</f>
        <v>-</v>
      </c>
      <c r="C118" s="16" t="str">
        <f t="shared" si="3"/>
        <v>FREE_JONE</v>
      </c>
      <c r="E118" s="14"/>
      <c r="F118" s="14"/>
      <c r="M118" s="12"/>
      <c r="AC118" s="15"/>
    </row>
    <row r="119" spans="1:29" x14ac:dyDescent="0.3">
      <c r="A119" s="1">
        <v>118</v>
      </c>
      <c r="B119" t="str">
        <f>LEFT(Table16[[#This Row],[PO number ]],6)&amp;"-"&amp;LEFT(Table16[[#This Row],[SKU/Item]],2)</f>
        <v>-</v>
      </c>
      <c r="C119" s="16" t="str">
        <f t="shared" si="3"/>
        <v>FREE_JONE</v>
      </c>
      <c r="E119" s="14"/>
      <c r="F119" s="14"/>
      <c r="M119" s="12"/>
      <c r="AC119" s="15"/>
    </row>
    <row r="120" spans="1:29" x14ac:dyDescent="0.3">
      <c r="A120" s="1">
        <v>119</v>
      </c>
      <c r="B120" t="str">
        <f>LEFT(Table16[[#This Row],[PO number ]],6)&amp;"-"&amp;LEFT(Table16[[#This Row],[SKU/Item]],2)</f>
        <v>-</v>
      </c>
      <c r="C120" s="16" t="str">
        <f t="shared" si="3"/>
        <v>FREE_JONE</v>
      </c>
      <c r="E120" s="14"/>
      <c r="F120" s="14"/>
      <c r="M120" s="12"/>
      <c r="AC120" s="15"/>
    </row>
    <row r="121" spans="1:29" x14ac:dyDescent="0.3">
      <c r="A121" s="1">
        <v>120</v>
      </c>
      <c r="B121" t="str">
        <f>LEFT(Table16[[#This Row],[PO number ]],6)&amp;"-"&amp;LEFT(Table16[[#This Row],[SKU/Item]],2)</f>
        <v>-</v>
      </c>
      <c r="C121" s="16" t="str">
        <f t="shared" si="3"/>
        <v>FREE_JONE</v>
      </c>
      <c r="E121" s="14"/>
      <c r="F121" s="14"/>
      <c r="M121" s="12"/>
      <c r="AC121" s="15"/>
    </row>
    <row r="122" spans="1:29" x14ac:dyDescent="0.3">
      <c r="A122" s="1">
        <v>121</v>
      </c>
      <c r="B122" t="str">
        <f>LEFT(Table16[[#This Row],[PO number ]],6)&amp;"-"&amp;LEFT(Table16[[#This Row],[SKU/Item]],2)</f>
        <v>-</v>
      </c>
      <c r="C122" s="16" t="str">
        <f t="shared" si="3"/>
        <v>FREE_JONE</v>
      </c>
      <c r="E122" s="14"/>
      <c r="F122" s="14"/>
      <c r="M122" s="12"/>
      <c r="AC122" s="15"/>
    </row>
    <row r="123" spans="1:29" x14ac:dyDescent="0.3">
      <c r="A123" s="1">
        <v>122</v>
      </c>
      <c r="B123" t="str">
        <f>LEFT(Table16[[#This Row],[PO number ]],6)&amp;"-"&amp;LEFT(Table16[[#This Row],[SKU/Item]],2)</f>
        <v>-</v>
      </c>
      <c r="C123" s="16" t="str">
        <f t="shared" si="3"/>
        <v>FREE_JONE</v>
      </c>
      <c r="E123" s="14"/>
      <c r="F123" s="14"/>
      <c r="M123" s="12"/>
      <c r="AC123" s="15"/>
    </row>
    <row r="124" spans="1:29" x14ac:dyDescent="0.3">
      <c r="A124" s="1">
        <v>123</v>
      </c>
      <c r="B124" t="str">
        <f>LEFT(Table16[[#This Row],[PO number ]],6)&amp;"-"&amp;LEFT(Table16[[#This Row],[SKU/Item]],2)</f>
        <v>-</v>
      </c>
      <c r="C124" s="16" t="str">
        <f t="shared" si="3"/>
        <v>FREE_JONE</v>
      </c>
      <c r="E124" s="14"/>
      <c r="F124" s="14"/>
      <c r="M124" s="12"/>
      <c r="AC124" s="15"/>
    </row>
    <row r="125" spans="1:29" x14ac:dyDescent="0.3">
      <c r="A125" s="1">
        <v>124</v>
      </c>
      <c r="B125" t="str">
        <f>LEFT(Table16[[#This Row],[PO number ]],6)&amp;"-"&amp;LEFT(Table16[[#This Row],[SKU/Item]],2)</f>
        <v>-</v>
      </c>
      <c r="C125" s="16" t="str">
        <f t="shared" si="3"/>
        <v>FREE_JONE</v>
      </c>
      <c r="E125" s="14"/>
      <c r="F125" s="14"/>
      <c r="M125" s="12"/>
      <c r="AC125" s="15"/>
    </row>
    <row r="126" spans="1:29" x14ac:dyDescent="0.3">
      <c r="A126" s="1">
        <v>125</v>
      </c>
      <c r="B126" t="str">
        <f>LEFT(Table16[[#This Row],[PO number ]],6)&amp;"-"&amp;LEFT(Table16[[#This Row],[SKU/Item]],2)</f>
        <v>-</v>
      </c>
      <c r="C126" s="16" t="str">
        <f t="shared" si="3"/>
        <v>FREE_JONE</v>
      </c>
      <c r="E126" s="14"/>
      <c r="F126" s="14"/>
      <c r="M126" s="12"/>
      <c r="AC126" s="15"/>
    </row>
    <row r="127" spans="1:29" x14ac:dyDescent="0.3">
      <c r="A127" s="1">
        <v>126</v>
      </c>
      <c r="B127" t="str">
        <f>LEFT(Table16[[#This Row],[PO number ]],6)&amp;"-"&amp;LEFT(Table16[[#This Row],[SKU/Item]],2)</f>
        <v>-</v>
      </c>
      <c r="C127" s="16" t="str">
        <f t="shared" si="3"/>
        <v>FREE_JONE</v>
      </c>
      <c r="E127" s="14"/>
      <c r="F127" s="14"/>
      <c r="M127" s="12"/>
      <c r="AC127" s="15"/>
    </row>
    <row r="128" spans="1:29" x14ac:dyDescent="0.3">
      <c r="A128" s="1">
        <v>127</v>
      </c>
      <c r="B128" t="str">
        <f>LEFT(Table16[[#This Row],[PO number ]],6)&amp;"-"&amp;LEFT(Table16[[#This Row],[SKU/Item]],2)</f>
        <v>-</v>
      </c>
      <c r="C128" s="16" t="str">
        <f t="shared" si="3"/>
        <v>FREE_JONE</v>
      </c>
      <c r="E128" s="14"/>
      <c r="F128" s="14"/>
      <c r="M128" s="12"/>
      <c r="AC128" s="15"/>
    </row>
    <row r="129" spans="1:29" x14ac:dyDescent="0.3">
      <c r="A129" s="1">
        <v>128</v>
      </c>
      <c r="B129" t="str">
        <f>LEFT(Table16[[#This Row],[PO number ]],6)&amp;"-"&amp;LEFT(Table16[[#This Row],[SKU/Item]],2)</f>
        <v>-</v>
      </c>
      <c r="C129" s="16" t="str">
        <f t="shared" si="3"/>
        <v>FREE_JONE</v>
      </c>
      <c r="E129" s="14"/>
      <c r="F129" s="14"/>
      <c r="M129" s="12"/>
      <c r="AC129" s="15"/>
    </row>
    <row r="130" spans="1:29" x14ac:dyDescent="0.3">
      <c r="A130" s="1">
        <v>129</v>
      </c>
      <c r="B130" t="str">
        <f>LEFT(Table16[[#This Row],[PO number ]],6)&amp;"-"&amp;LEFT(Table16[[#This Row],[SKU/Item]],2)</f>
        <v>-</v>
      </c>
      <c r="C130" s="16" t="str">
        <f t="shared" si="3"/>
        <v>FREE_JONE</v>
      </c>
      <c r="E130" s="14"/>
      <c r="F130" s="14"/>
      <c r="M130" s="12"/>
      <c r="AC130" s="15"/>
    </row>
    <row r="131" spans="1:29" x14ac:dyDescent="0.3">
      <c r="A131" s="1">
        <v>130</v>
      </c>
      <c r="B131" t="str">
        <f>LEFT(Table16[[#This Row],[PO number ]],6)&amp;"-"&amp;LEFT(Table16[[#This Row],[SKU/Item]],2)</f>
        <v>-</v>
      </c>
      <c r="C131" s="16" t="str">
        <f t="shared" si="3"/>
        <v>FREE_JONE</v>
      </c>
      <c r="E131" s="14"/>
      <c r="F131" s="14"/>
      <c r="M131" s="12"/>
      <c r="AC131" s="15"/>
    </row>
    <row r="132" spans="1:29" x14ac:dyDescent="0.3">
      <c r="A132" s="1">
        <v>131</v>
      </c>
      <c r="B132" t="str">
        <f>LEFT(Table16[[#This Row],[PO number ]],6)&amp;"-"&amp;LEFT(Table16[[#This Row],[SKU/Item]],2)</f>
        <v>-</v>
      </c>
      <c r="C132" s="16" t="str">
        <f t="shared" si="3"/>
        <v>FREE_JONE</v>
      </c>
      <c r="E132" s="14"/>
      <c r="F132" s="14"/>
      <c r="M132" s="12"/>
      <c r="AC132" s="1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E0D0-D937-4873-881B-21F16616FEF7}">
  <sheetPr codeName="Sheet5"/>
  <dimension ref="A1:H146"/>
  <sheetViews>
    <sheetView workbookViewId="0">
      <selection activeCell="H1" sqref="H1"/>
    </sheetView>
  </sheetViews>
  <sheetFormatPr defaultRowHeight="14.4" x14ac:dyDescent="0.3"/>
  <cols>
    <col min="1" max="1" width="10.44140625" customWidth="1"/>
    <col min="2" max="2" width="15.5546875" bestFit="1" customWidth="1"/>
    <col min="4" max="4" width="9.5546875" customWidth="1"/>
    <col min="6" max="6" width="13.6640625" customWidth="1"/>
    <col min="8" max="8" width="14.6640625" customWidth="1"/>
  </cols>
  <sheetData>
    <row r="1" spans="1:8" ht="15" thickBot="1" x14ac:dyDescent="0.35">
      <c r="A1" t="s">
        <v>0</v>
      </c>
      <c r="B1" t="s">
        <v>2</v>
      </c>
      <c r="D1" s="7" t="s">
        <v>3</v>
      </c>
      <c r="F1" s="7" t="s">
        <v>4</v>
      </c>
      <c r="H1" t="s">
        <v>191</v>
      </c>
    </row>
    <row r="2" spans="1:8" x14ac:dyDescent="0.3">
      <c r="A2" s="4">
        <v>1</v>
      </c>
      <c r="B2" s="3" t="s">
        <v>5</v>
      </c>
      <c r="D2" s="5" t="s">
        <v>149</v>
      </c>
      <c r="F2" s="5" t="s">
        <v>162</v>
      </c>
      <c r="H2" t="s">
        <v>227</v>
      </c>
    </row>
    <row r="3" spans="1:8" x14ac:dyDescent="0.3">
      <c r="A3" s="4">
        <v>2</v>
      </c>
      <c r="B3" s="3" t="s">
        <v>6</v>
      </c>
      <c r="D3" s="6" t="s">
        <v>150</v>
      </c>
      <c r="F3" s="6" t="s">
        <v>163</v>
      </c>
      <c r="H3" t="s">
        <v>228</v>
      </c>
    </row>
    <row r="4" spans="1:8" x14ac:dyDescent="0.3">
      <c r="A4" s="4">
        <v>3</v>
      </c>
      <c r="B4" s="3" t="s">
        <v>7</v>
      </c>
      <c r="D4" s="5" t="s">
        <v>151</v>
      </c>
      <c r="F4" s="5" t="s">
        <v>164</v>
      </c>
      <c r="H4" t="s">
        <v>229</v>
      </c>
    </row>
    <row r="5" spans="1:8" x14ac:dyDescent="0.3">
      <c r="A5" s="4">
        <v>4</v>
      </c>
      <c r="B5" s="3" t="s">
        <v>8</v>
      </c>
      <c r="D5" s="6" t="s">
        <v>152</v>
      </c>
      <c r="F5" s="6" t="s">
        <v>165</v>
      </c>
      <c r="H5" t="s">
        <v>230</v>
      </c>
    </row>
    <row r="6" spans="1:8" x14ac:dyDescent="0.3">
      <c r="A6" s="4">
        <v>5</v>
      </c>
      <c r="B6" s="3" t="s">
        <v>9</v>
      </c>
      <c r="D6" s="5" t="s">
        <v>153</v>
      </c>
      <c r="F6" s="5" t="s">
        <v>166</v>
      </c>
      <c r="H6" t="s">
        <v>231</v>
      </c>
    </row>
    <row r="7" spans="1:8" x14ac:dyDescent="0.3">
      <c r="A7" s="4">
        <v>6</v>
      </c>
      <c r="B7" s="3" t="s">
        <v>10</v>
      </c>
      <c r="D7" s="6" t="s">
        <v>154</v>
      </c>
      <c r="F7" s="6" t="s">
        <v>167</v>
      </c>
      <c r="H7" t="s">
        <v>232</v>
      </c>
    </row>
    <row r="8" spans="1:8" x14ac:dyDescent="0.3">
      <c r="A8" s="4">
        <v>7</v>
      </c>
      <c r="B8" s="3" t="s">
        <v>11</v>
      </c>
      <c r="D8" s="5" t="s">
        <v>155</v>
      </c>
      <c r="F8" s="5" t="s">
        <v>168</v>
      </c>
      <c r="H8" t="s">
        <v>233</v>
      </c>
    </row>
    <row r="9" spans="1:8" x14ac:dyDescent="0.3">
      <c r="A9" s="4">
        <v>8</v>
      </c>
      <c r="B9" s="3" t="s">
        <v>12</v>
      </c>
      <c r="D9" s="6" t="s">
        <v>156</v>
      </c>
      <c r="F9" s="6" t="s">
        <v>169</v>
      </c>
      <c r="H9" t="s">
        <v>234</v>
      </c>
    </row>
    <row r="10" spans="1:8" x14ac:dyDescent="0.3">
      <c r="A10" s="4">
        <v>9</v>
      </c>
      <c r="B10" s="3" t="s">
        <v>13</v>
      </c>
      <c r="D10" s="5" t="s">
        <v>157</v>
      </c>
      <c r="F10" s="5" t="s">
        <v>170</v>
      </c>
      <c r="H10" t="s">
        <v>235</v>
      </c>
    </row>
    <row r="11" spans="1:8" x14ac:dyDescent="0.3">
      <c r="A11" s="4">
        <v>10</v>
      </c>
      <c r="B11" s="3" t="s">
        <v>14</v>
      </c>
      <c r="D11" s="6" t="s">
        <v>158</v>
      </c>
      <c r="F11" s="6" t="s">
        <v>171</v>
      </c>
      <c r="H11" t="s">
        <v>236</v>
      </c>
    </row>
    <row r="12" spans="1:8" x14ac:dyDescent="0.3">
      <c r="A12" s="4">
        <v>11</v>
      </c>
      <c r="B12" s="3" t="s">
        <v>15</v>
      </c>
      <c r="D12" s="5" t="s">
        <v>159</v>
      </c>
      <c r="F12" s="5" t="s">
        <v>172</v>
      </c>
      <c r="H12" t="s">
        <v>237</v>
      </c>
    </row>
    <row r="13" spans="1:8" x14ac:dyDescent="0.3">
      <c r="A13" s="4">
        <v>12</v>
      </c>
      <c r="B13" s="3" t="s">
        <v>16</v>
      </c>
      <c r="D13" s="6" t="s">
        <v>160</v>
      </c>
      <c r="F13" s="6" t="s">
        <v>173</v>
      </c>
      <c r="H13" t="s">
        <v>238</v>
      </c>
    </row>
    <row r="14" spans="1:8" x14ac:dyDescent="0.3">
      <c r="A14" s="4">
        <v>13</v>
      </c>
      <c r="B14" s="3" t="s">
        <v>17</v>
      </c>
      <c r="D14" s="8" t="s">
        <v>161</v>
      </c>
      <c r="F14" s="5" t="s">
        <v>174</v>
      </c>
      <c r="H14" t="s">
        <v>239</v>
      </c>
    </row>
    <row r="15" spans="1:8" x14ac:dyDescent="0.3">
      <c r="A15" s="4">
        <v>14</v>
      </c>
      <c r="B15" s="3" t="s">
        <v>18</v>
      </c>
      <c r="F15" s="6" t="s">
        <v>175</v>
      </c>
      <c r="H15" t="s">
        <v>240</v>
      </c>
    </row>
    <row r="16" spans="1:8" x14ac:dyDescent="0.3">
      <c r="A16" s="4">
        <v>15</v>
      </c>
      <c r="B16" s="3" t="s">
        <v>19</v>
      </c>
      <c r="F16" s="5" t="s">
        <v>46</v>
      </c>
      <c r="H16" t="s">
        <v>241</v>
      </c>
    </row>
    <row r="17" spans="1:6" x14ac:dyDescent="0.3">
      <c r="A17" s="4">
        <v>16</v>
      </c>
      <c r="B17" s="3" t="s">
        <v>20</v>
      </c>
      <c r="F17" s="6" t="s">
        <v>176</v>
      </c>
    </row>
    <row r="18" spans="1:6" x14ac:dyDescent="0.3">
      <c r="A18" s="4">
        <v>17</v>
      </c>
      <c r="B18" s="3" t="s">
        <v>21</v>
      </c>
      <c r="F18" s="5" t="s">
        <v>177</v>
      </c>
    </row>
    <row r="19" spans="1:6" x14ac:dyDescent="0.3">
      <c r="A19" s="4">
        <v>18</v>
      </c>
      <c r="B19" s="3" t="s">
        <v>22</v>
      </c>
      <c r="F19" s="6" t="s">
        <v>178</v>
      </c>
    </row>
    <row r="20" spans="1:6" x14ac:dyDescent="0.3">
      <c r="A20" s="4">
        <v>19</v>
      </c>
      <c r="B20" s="3" t="s">
        <v>23</v>
      </c>
      <c r="F20" s="5" t="s">
        <v>179</v>
      </c>
    </row>
    <row r="21" spans="1:6" x14ac:dyDescent="0.3">
      <c r="A21" s="4">
        <v>20</v>
      </c>
      <c r="B21" s="3" t="s">
        <v>24</v>
      </c>
      <c r="F21" s="6" t="s">
        <v>180</v>
      </c>
    </row>
    <row r="22" spans="1:6" x14ac:dyDescent="0.3">
      <c r="A22" s="4">
        <v>21</v>
      </c>
      <c r="B22" s="3" t="s">
        <v>25</v>
      </c>
      <c r="F22" s="5" t="s">
        <v>181</v>
      </c>
    </row>
    <row r="23" spans="1:6" x14ac:dyDescent="0.3">
      <c r="A23" s="4">
        <v>22</v>
      </c>
      <c r="B23" s="3" t="s">
        <v>26</v>
      </c>
      <c r="F23" s="6" t="s">
        <v>182</v>
      </c>
    </row>
    <row r="24" spans="1:6" x14ac:dyDescent="0.3">
      <c r="A24" s="4">
        <v>23</v>
      </c>
      <c r="B24" s="3" t="s">
        <v>27</v>
      </c>
      <c r="F24" s="5" t="s">
        <v>183</v>
      </c>
    </row>
    <row r="25" spans="1:6" x14ac:dyDescent="0.3">
      <c r="A25" s="4">
        <v>24</v>
      </c>
      <c r="B25" s="3" t="s">
        <v>28</v>
      </c>
      <c r="F25" s="6" t="s">
        <v>184</v>
      </c>
    </row>
    <row r="26" spans="1:6" x14ac:dyDescent="0.3">
      <c r="A26" s="4">
        <v>25</v>
      </c>
      <c r="B26" s="3" t="s">
        <v>29</v>
      </c>
      <c r="F26" s="5" t="s">
        <v>185</v>
      </c>
    </row>
    <row r="27" spans="1:6" x14ac:dyDescent="0.3">
      <c r="A27" s="4">
        <v>26</v>
      </c>
      <c r="B27" s="3" t="s">
        <v>30</v>
      </c>
      <c r="F27" s="6" t="s">
        <v>186</v>
      </c>
    </row>
    <row r="28" spans="1:6" x14ac:dyDescent="0.3">
      <c r="A28" s="4">
        <v>27</v>
      </c>
      <c r="B28" s="3" t="s">
        <v>31</v>
      </c>
      <c r="F28" s="5" t="s">
        <v>187</v>
      </c>
    </row>
    <row r="29" spans="1:6" x14ac:dyDescent="0.3">
      <c r="A29" s="4">
        <v>28</v>
      </c>
      <c r="B29" s="3" t="s">
        <v>32</v>
      </c>
      <c r="F29" s="6" t="s">
        <v>188</v>
      </c>
    </row>
    <row r="30" spans="1:6" x14ac:dyDescent="0.3">
      <c r="A30" s="4">
        <v>29</v>
      </c>
      <c r="B30" s="3" t="s">
        <v>33</v>
      </c>
      <c r="F30" s="5" t="s">
        <v>189</v>
      </c>
    </row>
    <row r="31" spans="1:6" x14ac:dyDescent="0.3">
      <c r="A31" s="4">
        <v>30</v>
      </c>
      <c r="B31" s="3" t="s">
        <v>34</v>
      </c>
      <c r="F31" s="9" t="s">
        <v>190</v>
      </c>
    </row>
    <row r="32" spans="1:6" x14ac:dyDescent="0.3">
      <c r="A32" s="4">
        <v>31</v>
      </c>
      <c r="B32" s="3" t="s">
        <v>35</v>
      </c>
    </row>
    <row r="33" spans="1:2" x14ac:dyDescent="0.3">
      <c r="A33" s="4">
        <v>32</v>
      </c>
      <c r="B33" s="3" t="s">
        <v>36</v>
      </c>
    </row>
    <row r="34" spans="1:2" x14ac:dyDescent="0.3">
      <c r="A34" s="4">
        <v>33</v>
      </c>
      <c r="B34" s="3" t="s">
        <v>37</v>
      </c>
    </row>
    <row r="35" spans="1:2" x14ac:dyDescent="0.3">
      <c r="A35" s="4">
        <v>34</v>
      </c>
      <c r="B35" s="3" t="s">
        <v>38</v>
      </c>
    </row>
    <row r="36" spans="1:2" x14ac:dyDescent="0.3">
      <c r="A36" s="4">
        <v>35</v>
      </c>
      <c r="B36" s="3" t="s">
        <v>39</v>
      </c>
    </row>
    <row r="37" spans="1:2" x14ac:dyDescent="0.3">
      <c r="A37" s="4">
        <v>36</v>
      </c>
      <c r="B37" s="3" t="s">
        <v>40</v>
      </c>
    </row>
    <row r="38" spans="1:2" x14ac:dyDescent="0.3">
      <c r="A38" s="4">
        <v>37</v>
      </c>
      <c r="B38" s="3" t="s">
        <v>41</v>
      </c>
    </row>
    <row r="39" spans="1:2" x14ac:dyDescent="0.3">
      <c r="A39" s="4">
        <v>38</v>
      </c>
      <c r="B39" s="3" t="s">
        <v>42</v>
      </c>
    </row>
    <row r="40" spans="1:2" x14ac:dyDescent="0.3">
      <c r="A40" s="4">
        <v>39</v>
      </c>
      <c r="B40" s="3" t="s">
        <v>43</v>
      </c>
    </row>
    <row r="41" spans="1:2" x14ac:dyDescent="0.3">
      <c r="A41" s="4">
        <v>40</v>
      </c>
      <c r="B41" s="3" t="s">
        <v>44</v>
      </c>
    </row>
    <row r="42" spans="1:2" x14ac:dyDescent="0.3">
      <c r="A42" s="4">
        <v>41</v>
      </c>
      <c r="B42" s="3" t="s">
        <v>45</v>
      </c>
    </row>
    <row r="43" spans="1:2" x14ac:dyDescent="0.3">
      <c r="A43" s="4">
        <v>42</v>
      </c>
      <c r="B43" s="3" t="s">
        <v>46</v>
      </c>
    </row>
    <row r="44" spans="1:2" x14ac:dyDescent="0.3">
      <c r="A44" s="4">
        <v>43</v>
      </c>
      <c r="B44" s="3" t="s">
        <v>47</v>
      </c>
    </row>
    <row r="45" spans="1:2" x14ac:dyDescent="0.3">
      <c r="A45" s="4">
        <v>44</v>
      </c>
      <c r="B45" s="3" t="s">
        <v>48</v>
      </c>
    </row>
    <row r="46" spans="1:2" x14ac:dyDescent="0.3">
      <c r="A46" s="4">
        <v>45</v>
      </c>
      <c r="B46" s="3" t="s">
        <v>49</v>
      </c>
    </row>
    <row r="47" spans="1:2" x14ac:dyDescent="0.3">
      <c r="A47" s="4">
        <v>46</v>
      </c>
      <c r="B47" s="3" t="s">
        <v>50</v>
      </c>
    </row>
    <row r="48" spans="1:2" x14ac:dyDescent="0.3">
      <c r="A48" s="4">
        <v>47</v>
      </c>
      <c r="B48" s="3" t="s">
        <v>51</v>
      </c>
    </row>
    <row r="49" spans="1:2" x14ac:dyDescent="0.3">
      <c r="A49" s="4">
        <v>48</v>
      </c>
      <c r="B49" s="3" t="s">
        <v>52</v>
      </c>
    </row>
    <row r="50" spans="1:2" x14ac:dyDescent="0.3">
      <c r="A50" s="4">
        <v>49</v>
      </c>
      <c r="B50" s="3" t="s">
        <v>53</v>
      </c>
    </row>
    <row r="51" spans="1:2" x14ac:dyDescent="0.3">
      <c r="A51" s="4">
        <v>50</v>
      </c>
      <c r="B51" s="3" t="s">
        <v>54</v>
      </c>
    </row>
    <row r="52" spans="1:2" x14ac:dyDescent="0.3">
      <c r="A52" s="4">
        <v>51</v>
      </c>
      <c r="B52" s="3" t="s">
        <v>55</v>
      </c>
    </row>
    <row r="53" spans="1:2" x14ac:dyDescent="0.3">
      <c r="A53" s="4">
        <v>52</v>
      </c>
      <c r="B53" s="3" t="s">
        <v>56</v>
      </c>
    </row>
    <row r="54" spans="1:2" x14ac:dyDescent="0.3">
      <c r="A54" s="4">
        <v>53</v>
      </c>
      <c r="B54" s="3" t="s">
        <v>57</v>
      </c>
    </row>
    <row r="55" spans="1:2" x14ac:dyDescent="0.3">
      <c r="A55" s="4">
        <v>54</v>
      </c>
      <c r="B55" s="3" t="s">
        <v>58</v>
      </c>
    </row>
    <row r="56" spans="1:2" x14ac:dyDescent="0.3">
      <c r="A56" s="4">
        <v>55</v>
      </c>
      <c r="B56" s="3" t="s">
        <v>59</v>
      </c>
    </row>
    <row r="57" spans="1:2" x14ac:dyDescent="0.3">
      <c r="A57" s="4">
        <v>56</v>
      </c>
      <c r="B57" s="3" t="s">
        <v>60</v>
      </c>
    </row>
    <row r="58" spans="1:2" x14ac:dyDescent="0.3">
      <c r="A58" s="4">
        <v>57</v>
      </c>
      <c r="B58" s="3" t="s">
        <v>61</v>
      </c>
    </row>
    <row r="59" spans="1:2" x14ac:dyDescent="0.3">
      <c r="A59" s="4">
        <v>58</v>
      </c>
      <c r="B59" s="3" t="s">
        <v>62</v>
      </c>
    </row>
    <row r="60" spans="1:2" x14ac:dyDescent="0.3">
      <c r="A60" s="4">
        <v>59</v>
      </c>
      <c r="B60" s="3" t="s">
        <v>63</v>
      </c>
    </row>
    <row r="61" spans="1:2" x14ac:dyDescent="0.3">
      <c r="A61" s="4">
        <v>60</v>
      </c>
      <c r="B61" s="3" t="s">
        <v>64</v>
      </c>
    </row>
    <row r="62" spans="1:2" x14ac:dyDescent="0.3">
      <c r="A62" s="4">
        <v>61</v>
      </c>
      <c r="B62" s="3" t="s">
        <v>65</v>
      </c>
    </row>
    <row r="63" spans="1:2" x14ac:dyDescent="0.3">
      <c r="A63" s="4">
        <v>62</v>
      </c>
      <c r="B63" s="3" t="s">
        <v>66</v>
      </c>
    </row>
    <row r="64" spans="1:2" x14ac:dyDescent="0.3">
      <c r="A64" s="4">
        <v>63</v>
      </c>
      <c r="B64" s="3" t="s">
        <v>67</v>
      </c>
    </row>
    <row r="65" spans="1:2" x14ac:dyDescent="0.3">
      <c r="A65" s="4">
        <v>64</v>
      </c>
      <c r="B65" s="3" t="s">
        <v>68</v>
      </c>
    </row>
    <row r="66" spans="1:2" x14ac:dyDescent="0.3">
      <c r="A66" s="4">
        <v>65</v>
      </c>
      <c r="B66" s="3" t="s">
        <v>69</v>
      </c>
    </row>
    <row r="67" spans="1:2" x14ac:dyDescent="0.3">
      <c r="A67" s="4">
        <v>66</v>
      </c>
      <c r="B67" s="3" t="s">
        <v>70</v>
      </c>
    </row>
    <row r="68" spans="1:2" x14ac:dyDescent="0.3">
      <c r="A68" s="4">
        <v>67</v>
      </c>
      <c r="B68" s="3" t="s">
        <v>71</v>
      </c>
    </row>
    <row r="69" spans="1:2" x14ac:dyDescent="0.3">
      <c r="A69" s="4">
        <v>68</v>
      </c>
      <c r="B69" s="3" t="s">
        <v>72</v>
      </c>
    </row>
    <row r="70" spans="1:2" x14ac:dyDescent="0.3">
      <c r="A70" s="4">
        <v>69</v>
      </c>
      <c r="B70" s="3" t="s">
        <v>73</v>
      </c>
    </row>
    <row r="71" spans="1:2" x14ac:dyDescent="0.3">
      <c r="A71" s="4">
        <v>70</v>
      </c>
      <c r="B71" s="3" t="s">
        <v>74</v>
      </c>
    </row>
    <row r="72" spans="1:2" x14ac:dyDescent="0.3">
      <c r="A72" s="4">
        <v>71</v>
      </c>
      <c r="B72" s="3" t="s">
        <v>75</v>
      </c>
    </row>
    <row r="73" spans="1:2" x14ac:dyDescent="0.3">
      <c r="A73" s="4">
        <v>72</v>
      </c>
      <c r="B73" s="3" t="s">
        <v>76</v>
      </c>
    </row>
    <row r="74" spans="1:2" x14ac:dyDescent="0.3">
      <c r="A74" s="4">
        <v>73</v>
      </c>
      <c r="B74" s="3" t="s">
        <v>77</v>
      </c>
    </row>
    <row r="75" spans="1:2" x14ac:dyDescent="0.3">
      <c r="A75" s="4">
        <v>74</v>
      </c>
      <c r="B75" s="3" t="s">
        <v>78</v>
      </c>
    </row>
    <row r="76" spans="1:2" x14ac:dyDescent="0.3">
      <c r="A76" s="4">
        <v>75</v>
      </c>
      <c r="B76" s="3" t="s">
        <v>79</v>
      </c>
    </row>
    <row r="77" spans="1:2" x14ac:dyDescent="0.3">
      <c r="A77" s="4">
        <v>76</v>
      </c>
      <c r="B77" s="3" t="s">
        <v>80</v>
      </c>
    </row>
    <row r="78" spans="1:2" x14ac:dyDescent="0.3">
      <c r="A78" s="4">
        <v>77</v>
      </c>
      <c r="B78" s="3" t="s">
        <v>81</v>
      </c>
    </row>
    <row r="79" spans="1:2" x14ac:dyDescent="0.3">
      <c r="A79" s="4">
        <v>78</v>
      </c>
      <c r="B79" s="3" t="s">
        <v>82</v>
      </c>
    </row>
    <row r="80" spans="1:2" x14ac:dyDescent="0.3">
      <c r="A80" s="4">
        <v>79</v>
      </c>
      <c r="B80" s="3" t="s">
        <v>83</v>
      </c>
    </row>
    <row r="81" spans="1:2" x14ac:dyDescent="0.3">
      <c r="A81" s="4">
        <v>80</v>
      </c>
      <c r="B81" s="3" t="s">
        <v>84</v>
      </c>
    </row>
    <row r="82" spans="1:2" x14ac:dyDescent="0.3">
      <c r="A82" s="4">
        <v>81</v>
      </c>
      <c r="B82" s="3" t="s">
        <v>85</v>
      </c>
    </row>
    <row r="83" spans="1:2" x14ac:dyDescent="0.3">
      <c r="A83" s="4">
        <v>82</v>
      </c>
      <c r="B83" s="3" t="s">
        <v>86</v>
      </c>
    </row>
    <row r="84" spans="1:2" x14ac:dyDescent="0.3">
      <c r="A84" s="4">
        <v>83</v>
      </c>
      <c r="B84" s="3" t="s">
        <v>87</v>
      </c>
    </row>
    <row r="85" spans="1:2" x14ac:dyDescent="0.3">
      <c r="A85" s="4">
        <v>84</v>
      </c>
      <c r="B85" s="3" t="s">
        <v>88</v>
      </c>
    </row>
    <row r="86" spans="1:2" x14ac:dyDescent="0.3">
      <c r="A86" s="4">
        <v>85</v>
      </c>
      <c r="B86" s="3" t="s">
        <v>89</v>
      </c>
    </row>
    <row r="87" spans="1:2" x14ac:dyDescent="0.3">
      <c r="A87" s="4">
        <v>86</v>
      </c>
      <c r="B87" s="3" t="s">
        <v>90</v>
      </c>
    </row>
    <row r="88" spans="1:2" x14ac:dyDescent="0.3">
      <c r="A88" s="4">
        <v>87</v>
      </c>
      <c r="B88" s="3" t="s">
        <v>91</v>
      </c>
    </row>
    <row r="89" spans="1:2" x14ac:dyDescent="0.3">
      <c r="A89" s="4">
        <v>88</v>
      </c>
      <c r="B89" s="3" t="s">
        <v>92</v>
      </c>
    </row>
    <row r="90" spans="1:2" x14ac:dyDescent="0.3">
      <c r="A90" s="4">
        <v>89</v>
      </c>
      <c r="B90" s="3" t="s">
        <v>93</v>
      </c>
    </row>
    <row r="91" spans="1:2" x14ac:dyDescent="0.3">
      <c r="A91" s="4">
        <v>90</v>
      </c>
      <c r="B91" s="3" t="s">
        <v>94</v>
      </c>
    </row>
    <row r="92" spans="1:2" x14ac:dyDescent="0.3">
      <c r="A92" s="4">
        <v>91</v>
      </c>
      <c r="B92" s="3" t="s">
        <v>95</v>
      </c>
    </row>
    <row r="93" spans="1:2" x14ac:dyDescent="0.3">
      <c r="A93" s="4">
        <v>92</v>
      </c>
      <c r="B93" s="3" t="s">
        <v>96</v>
      </c>
    </row>
    <row r="94" spans="1:2" x14ac:dyDescent="0.3">
      <c r="A94" s="4">
        <v>93</v>
      </c>
      <c r="B94" s="3" t="s">
        <v>97</v>
      </c>
    </row>
    <row r="95" spans="1:2" x14ac:dyDescent="0.3">
      <c r="A95" s="4">
        <v>94</v>
      </c>
      <c r="B95" s="3" t="s">
        <v>98</v>
      </c>
    </row>
    <row r="96" spans="1:2" x14ac:dyDescent="0.3">
      <c r="A96" s="4">
        <v>95</v>
      </c>
      <c r="B96" s="3" t="s">
        <v>99</v>
      </c>
    </row>
    <row r="97" spans="1:2" x14ac:dyDescent="0.3">
      <c r="A97" s="4">
        <v>96</v>
      </c>
      <c r="B97" s="3" t="s">
        <v>100</v>
      </c>
    </row>
    <row r="98" spans="1:2" x14ac:dyDescent="0.3">
      <c r="A98" s="4">
        <v>97</v>
      </c>
      <c r="B98" s="3" t="s">
        <v>101</v>
      </c>
    </row>
    <row r="99" spans="1:2" x14ac:dyDescent="0.3">
      <c r="A99" s="4">
        <v>98</v>
      </c>
      <c r="B99" s="3" t="s">
        <v>102</v>
      </c>
    </row>
    <row r="100" spans="1:2" x14ac:dyDescent="0.3">
      <c r="A100" s="4">
        <v>99</v>
      </c>
      <c r="B100" s="3" t="s">
        <v>103</v>
      </c>
    </row>
    <row r="101" spans="1:2" x14ac:dyDescent="0.3">
      <c r="A101" s="4">
        <v>100</v>
      </c>
      <c r="B101" s="3" t="s">
        <v>104</v>
      </c>
    </row>
    <row r="102" spans="1:2" x14ac:dyDescent="0.3">
      <c r="A102" s="4">
        <v>101</v>
      </c>
      <c r="B102" s="3" t="s">
        <v>105</v>
      </c>
    </row>
    <row r="103" spans="1:2" x14ac:dyDescent="0.3">
      <c r="A103" s="4">
        <v>102</v>
      </c>
      <c r="B103" s="3" t="s">
        <v>106</v>
      </c>
    </row>
    <row r="104" spans="1:2" x14ac:dyDescent="0.3">
      <c r="A104" s="4">
        <v>103</v>
      </c>
      <c r="B104" s="3" t="s">
        <v>107</v>
      </c>
    </row>
    <row r="105" spans="1:2" x14ac:dyDescent="0.3">
      <c r="A105" s="4">
        <v>104</v>
      </c>
      <c r="B105" s="3" t="s">
        <v>108</v>
      </c>
    </row>
    <row r="106" spans="1:2" x14ac:dyDescent="0.3">
      <c r="A106" s="4">
        <v>105</v>
      </c>
      <c r="B106" s="3" t="s">
        <v>109</v>
      </c>
    </row>
    <row r="107" spans="1:2" x14ac:dyDescent="0.3">
      <c r="A107" s="4">
        <v>106</v>
      </c>
      <c r="B107" s="3" t="s">
        <v>110</v>
      </c>
    </row>
    <row r="108" spans="1:2" x14ac:dyDescent="0.3">
      <c r="A108" s="4">
        <v>107</v>
      </c>
      <c r="B108" s="3" t="s">
        <v>111</v>
      </c>
    </row>
    <row r="109" spans="1:2" x14ac:dyDescent="0.3">
      <c r="A109" s="4">
        <v>108</v>
      </c>
      <c r="B109" s="3" t="s">
        <v>112</v>
      </c>
    </row>
    <row r="110" spans="1:2" x14ac:dyDescent="0.3">
      <c r="A110" s="4">
        <v>109</v>
      </c>
      <c r="B110" s="3" t="s">
        <v>113</v>
      </c>
    </row>
    <row r="111" spans="1:2" x14ac:dyDescent="0.3">
      <c r="A111" s="4">
        <v>110</v>
      </c>
      <c r="B111" s="3" t="s">
        <v>114</v>
      </c>
    </row>
    <row r="112" spans="1:2" x14ac:dyDescent="0.3">
      <c r="A112" s="4">
        <v>111</v>
      </c>
      <c r="B112" s="3" t="s">
        <v>115</v>
      </c>
    </row>
    <row r="113" spans="1:2" x14ac:dyDescent="0.3">
      <c r="A113" s="4">
        <v>112</v>
      </c>
      <c r="B113" s="3" t="s">
        <v>116</v>
      </c>
    </row>
    <row r="114" spans="1:2" x14ac:dyDescent="0.3">
      <c r="A114" s="4">
        <v>113</v>
      </c>
      <c r="B114" s="3" t="s">
        <v>117</v>
      </c>
    </row>
    <row r="115" spans="1:2" x14ac:dyDescent="0.3">
      <c r="A115" s="4">
        <v>114</v>
      </c>
      <c r="B115" s="3" t="s">
        <v>118</v>
      </c>
    </row>
    <row r="116" spans="1:2" x14ac:dyDescent="0.3">
      <c r="A116" s="4">
        <v>115</v>
      </c>
      <c r="B116" s="3" t="s">
        <v>119</v>
      </c>
    </row>
    <row r="117" spans="1:2" x14ac:dyDescent="0.3">
      <c r="A117" s="4">
        <v>116</v>
      </c>
      <c r="B117" s="3" t="s">
        <v>120</v>
      </c>
    </row>
    <row r="118" spans="1:2" x14ac:dyDescent="0.3">
      <c r="A118" s="4">
        <v>117</v>
      </c>
      <c r="B118" s="3" t="s">
        <v>121</v>
      </c>
    </row>
    <row r="119" spans="1:2" x14ac:dyDescent="0.3">
      <c r="A119" s="4">
        <v>118</v>
      </c>
      <c r="B119" s="3" t="s">
        <v>122</v>
      </c>
    </row>
    <row r="120" spans="1:2" x14ac:dyDescent="0.3">
      <c r="A120" s="4">
        <v>119</v>
      </c>
      <c r="B120" s="3" t="s">
        <v>123</v>
      </c>
    </row>
    <row r="121" spans="1:2" x14ac:dyDescent="0.3">
      <c r="A121" s="4">
        <v>120</v>
      </c>
      <c r="B121" s="3" t="s">
        <v>124</v>
      </c>
    </row>
    <row r="122" spans="1:2" x14ac:dyDescent="0.3">
      <c r="A122" s="4">
        <v>121</v>
      </c>
      <c r="B122" s="3" t="s">
        <v>125</v>
      </c>
    </row>
    <row r="123" spans="1:2" x14ac:dyDescent="0.3">
      <c r="A123" s="4">
        <v>122</v>
      </c>
      <c r="B123" s="3" t="s">
        <v>126</v>
      </c>
    </row>
    <row r="124" spans="1:2" x14ac:dyDescent="0.3">
      <c r="A124" s="4">
        <v>123</v>
      </c>
      <c r="B124" s="3" t="s">
        <v>121</v>
      </c>
    </row>
    <row r="125" spans="1:2" x14ac:dyDescent="0.3">
      <c r="A125" s="4">
        <v>124</v>
      </c>
      <c r="B125" s="3" t="s">
        <v>127</v>
      </c>
    </row>
    <row r="126" spans="1:2" x14ac:dyDescent="0.3">
      <c r="A126" s="4">
        <v>125</v>
      </c>
      <c r="B126" s="3" t="s">
        <v>128</v>
      </c>
    </row>
    <row r="127" spans="1:2" x14ac:dyDescent="0.3">
      <c r="A127" s="4">
        <v>126</v>
      </c>
      <c r="B127" s="3" t="s">
        <v>129</v>
      </c>
    </row>
    <row r="128" spans="1:2" x14ac:dyDescent="0.3">
      <c r="A128" s="4">
        <v>127</v>
      </c>
      <c r="B128" s="3" t="s">
        <v>130</v>
      </c>
    </row>
    <row r="129" spans="1:2" x14ac:dyDescent="0.3">
      <c r="A129" s="4">
        <v>128</v>
      </c>
      <c r="B129" s="3" t="s">
        <v>131</v>
      </c>
    </row>
    <row r="130" spans="1:2" x14ac:dyDescent="0.3">
      <c r="A130" s="4">
        <v>129</v>
      </c>
      <c r="B130" s="3" t="s">
        <v>132</v>
      </c>
    </row>
    <row r="131" spans="1:2" x14ac:dyDescent="0.3">
      <c r="A131" s="4">
        <v>130</v>
      </c>
      <c r="B131" s="3" t="s">
        <v>133</v>
      </c>
    </row>
    <row r="132" spans="1:2" x14ac:dyDescent="0.3">
      <c r="A132" s="4">
        <v>131</v>
      </c>
      <c r="B132" s="3" t="s">
        <v>134</v>
      </c>
    </row>
    <row r="133" spans="1:2" x14ac:dyDescent="0.3">
      <c r="A133" s="4">
        <v>132</v>
      </c>
      <c r="B133" s="3" t="s">
        <v>135</v>
      </c>
    </row>
    <row r="134" spans="1:2" x14ac:dyDescent="0.3">
      <c r="A134" s="4">
        <v>133</v>
      </c>
      <c r="B134" s="3" t="s">
        <v>136</v>
      </c>
    </row>
    <row r="135" spans="1:2" x14ac:dyDescent="0.3">
      <c r="A135" s="4">
        <v>134</v>
      </c>
      <c r="B135" s="3" t="s">
        <v>137</v>
      </c>
    </row>
    <row r="136" spans="1:2" x14ac:dyDescent="0.3">
      <c r="A136" s="4">
        <v>135</v>
      </c>
      <c r="B136" s="3" t="s">
        <v>138</v>
      </c>
    </row>
    <row r="137" spans="1:2" x14ac:dyDescent="0.3">
      <c r="A137" s="4">
        <v>136</v>
      </c>
      <c r="B137" s="3" t="s">
        <v>139</v>
      </c>
    </row>
    <row r="138" spans="1:2" x14ac:dyDescent="0.3">
      <c r="A138" s="4">
        <v>137</v>
      </c>
      <c r="B138" s="3" t="s">
        <v>140</v>
      </c>
    </row>
    <row r="139" spans="1:2" x14ac:dyDescent="0.3">
      <c r="A139" s="4">
        <v>138</v>
      </c>
      <c r="B139" s="3" t="s">
        <v>141</v>
      </c>
    </row>
    <row r="140" spans="1:2" x14ac:dyDescent="0.3">
      <c r="A140" s="4">
        <v>139</v>
      </c>
      <c r="B140" s="3" t="s">
        <v>142</v>
      </c>
    </row>
    <row r="141" spans="1:2" x14ac:dyDescent="0.3">
      <c r="A141" s="4">
        <v>140</v>
      </c>
      <c r="B141" s="3" t="s">
        <v>143</v>
      </c>
    </row>
    <row r="142" spans="1:2" x14ac:dyDescent="0.3">
      <c r="A142" s="4">
        <v>141</v>
      </c>
      <c r="B142" s="3" t="s">
        <v>144</v>
      </c>
    </row>
    <row r="143" spans="1:2" x14ac:dyDescent="0.3">
      <c r="A143" s="4">
        <v>142</v>
      </c>
      <c r="B143" s="3" t="s">
        <v>145</v>
      </c>
    </row>
    <row r="144" spans="1:2" x14ac:dyDescent="0.3">
      <c r="A144" s="4">
        <v>143</v>
      </c>
      <c r="B144" s="3" t="s">
        <v>146</v>
      </c>
    </row>
    <row r="145" spans="1:2" x14ac:dyDescent="0.3">
      <c r="A145" s="4">
        <v>144</v>
      </c>
      <c r="B145" s="3" t="s">
        <v>147</v>
      </c>
    </row>
    <row r="146" spans="1:2" x14ac:dyDescent="0.3">
      <c r="A146" s="4">
        <v>145</v>
      </c>
      <c r="B146" s="3" t="s">
        <v>148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FPOR FCR</vt:lpstr>
      <vt:lpstr>INSTRUCTIONS</vt:lpstr>
      <vt:lpstr>MODEL</vt:lpstr>
      <vt:lpstr>SAMPLE FOR U</vt:lpstr>
      <vt:lpstr>DATA_FROM_DAMCO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2024-03-09T12:43:29Z</dcterms:created>
  <dcterms:modified xsi:type="dcterms:W3CDTF">2024-05-20T01:42:12Z</dcterms:modified>
</cp:coreProperties>
</file>