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xr:revisionPtr revIDLastSave="0" documentId="13_ncr:1_{4980CA70-AB98-475E-9D94-DF3389E84FAC}" xr6:coauthVersionLast="47" xr6:coauthVersionMax="47" xr10:uidLastSave="{00000000-0000-0000-0000-000000000000}"/>
  <bookViews>
    <workbookView xWindow="-108" yWindow="-108" windowWidth="23256" windowHeight="12456" xr2:uid="{AF5CAACE-8155-44DA-9274-C7C9E1A5578D}"/>
  </bookViews>
  <sheets>
    <sheet name="DATA FPOR FCR" sheetId="1" r:id="rId1"/>
    <sheet name="INSTRUCTIONS" sheetId="5" r:id="rId2"/>
    <sheet name="MODEL" sheetId="10" r:id="rId3"/>
    <sheet name="SAMPLE FOR U" sheetId="7" state="hidden" r:id="rId4"/>
    <sheet name="DATA_FROM_DAMCO" sheetId="3" state="hidden" r:id="rId5"/>
    <sheet name="LIBRARY" sheetId="2" state="hidden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143" i="1" l="1"/>
  <c r="B137" i="1"/>
  <c r="B154" i="1"/>
  <c r="B159" i="1"/>
  <c r="B161" i="1"/>
  <c r="B176" i="1"/>
  <c r="B291" i="1"/>
  <c r="B295" i="1"/>
  <c r="A298" i="1"/>
  <c r="A299" i="1"/>
  <c r="A300" i="1"/>
  <c r="A301" i="1"/>
  <c r="A302" i="1"/>
  <c r="A303" i="1"/>
  <c r="A304" i="1"/>
  <c r="A305" i="1"/>
  <c r="A306" i="1"/>
  <c r="A307" i="1"/>
  <c r="A308" i="1"/>
  <c r="A309" i="1"/>
  <c r="A310" i="1"/>
  <c r="A311" i="1"/>
  <c r="A312" i="1"/>
  <c r="A313" i="1"/>
  <c r="A314" i="1"/>
  <c r="A315" i="1"/>
  <c r="A316" i="1"/>
  <c r="A317" i="1"/>
  <c r="A318" i="1"/>
  <c r="A319" i="1"/>
  <c r="A320" i="1"/>
  <c r="A321" i="1"/>
  <c r="A322" i="1"/>
  <c r="A323" i="1"/>
  <c r="A324" i="1"/>
  <c r="A325" i="1"/>
  <c r="A326" i="1"/>
  <c r="A327" i="1"/>
  <c r="A328" i="1"/>
  <c r="A329" i="1"/>
  <c r="A330" i="1"/>
  <c r="A331" i="1"/>
  <c r="A332" i="1"/>
  <c r="A333" i="1"/>
  <c r="A334" i="1"/>
  <c r="A335" i="1"/>
  <c r="A336" i="1"/>
  <c r="A337" i="1"/>
  <c r="A338" i="1"/>
  <c r="A339" i="1"/>
  <c r="A340" i="1"/>
  <c r="A341" i="1"/>
  <c r="A342" i="1"/>
  <c r="A343" i="1"/>
  <c r="A344" i="1"/>
  <c r="A345" i="1"/>
  <c r="A346" i="1"/>
  <c r="A347" i="1"/>
  <c r="A348" i="1"/>
  <c r="A349" i="1"/>
  <c r="A350" i="1"/>
  <c r="A351" i="1"/>
  <c r="A352" i="1"/>
  <c r="A353" i="1"/>
  <c r="A354" i="1"/>
  <c r="A355" i="1"/>
  <c r="A356" i="1"/>
  <c r="A357" i="1"/>
  <c r="A358" i="1"/>
  <c r="A359" i="1"/>
  <c r="A360" i="1"/>
  <c r="A361" i="1"/>
  <c r="A362" i="1"/>
  <c r="A363" i="1"/>
  <c r="A364" i="1"/>
  <c r="A365" i="1"/>
  <c r="A366" i="1"/>
  <c r="A367" i="1"/>
  <c r="A368" i="1"/>
  <c r="A369" i="1"/>
  <c r="A370" i="1"/>
  <c r="A371" i="1"/>
  <c r="A372" i="1"/>
  <c r="A373" i="1"/>
  <c r="A374" i="1"/>
  <c r="A375" i="1"/>
  <c r="A376" i="1"/>
  <c r="A377" i="1"/>
  <c r="A378" i="1"/>
  <c r="A379" i="1"/>
  <c r="A380" i="1"/>
  <c r="A381" i="1"/>
  <c r="A382" i="1"/>
  <c r="A383" i="1"/>
  <c r="A384" i="1"/>
  <c r="A385" i="1"/>
  <c r="A386" i="1"/>
  <c r="B298" i="1"/>
  <c r="B299" i="1"/>
  <c r="B300" i="1"/>
  <c r="B301" i="1"/>
  <c r="B302" i="1"/>
  <c r="B303" i="1"/>
  <c r="B304" i="1"/>
  <c r="E304" i="1" s="1" a="1"/>
  <c r="E304" i="1" s="1"/>
  <c r="B305" i="1"/>
  <c r="B306" i="1"/>
  <c r="B307" i="1"/>
  <c r="B308" i="1"/>
  <c r="B309" i="1"/>
  <c r="B310" i="1"/>
  <c r="B311" i="1"/>
  <c r="B312" i="1"/>
  <c r="F312" i="1" s="1" a="1"/>
  <c r="F312" i="1" s="1"/>
  <c r="B313" i="1"/>
  <c r="B314" i="1"/>
  <c r="B315" i="1"/>
  <c r="B316" i="1"/>
  <c r="B317" i="1"/>
  <c r="B318" i="1"/>
  <c r="B319" i="1"/>
  <c r="B320" i="1"/>
  <c r="E320" i="1" s="1" a="1"/>
  <c r="E320" i="1" s="1"/>
  <c r="B321" i="1"/>
  <c r="B322" i="1"/>
  <c r="B323" i="1"/>
  <c r="B324" i="1"/>
  <c r="B325" i="1"/>
  <c r="B326" i="1"/>
  <c r="B327" i="1"/>
  <c r="B328" i="1"/>
  <c r="F328" i="1" s="1" a="1"/>
  <c r="F328" i="1" s="1"/>
  <c r="B329" i="1"/>
  <c r="B330" i="1"/>
  <c r="B331" i="1"/>
  <c r="B332" i="1"/>
  <c r="B333" i="1"/>
  <c r="B334" i="1"/>
  <c r="B335" i="1"/>
  <c r="B336" i="1"/>
  <c r="E336" i="1" s="1" a="1"/>
  <c r="E336" i="1" s="1"/>
  <c r="B337" i="1"/>
  <c r="B338" i="1"/>
  <c r="B339" i="1"/>
  <c r="B340" i="1"/>
  <c r="B341" i="1"/>
  <c r="B342" i="1"/>
  <c r="B343" i="1"/>
  <c r="B344" i="1"/>
  <c r="F344" i="1" s="1" a="1"/>
  <c r="F344" i="1" s="1"/>
  <c r="B345" i="1"/>
  <c r="B346" i="1"/>
  <c r="B347" i="1"/>
  <c r="B348" i="1"/>
  <c r="B349" i="1"/>
  <c r="B350" i="1"/>
  <c r="B351" i="1"/>
  <c r="B352" i="1"/>
  <c r="E352" i="1" s="1" a="1"/>
  <c r="E352" i="1" s="1"/>
  <c r="B353" i="1"/>
  <c r="B354" i="1"/>
  <c r="B355" i="1"/>
  <c r="B356" i="1"/>
  <c r="B357" i="1"/>
  <c r="B358" i="1"/>
  <c r="B359" i="1"/>
  <c r="B360" i="1"/>
  <c r="F360" i="1" s="1" a="1"/>
  <c r="F360" i="1" s="1"/>
  <c r="B361" i="1"/>
  <c r="B362" i="1"/>
  <c r="B363" i="1"/>
  <c r="B364" i="1"/>
  <c r="B365" i="1"/>
  <c r="B366" i="1"/>
  <c r="B367" i="1"/>
  <c r="B368" i="1"/>
  <c r="E368" i="1" s="1" a="1"/>
  <c r="E368" i="1" s="1"/>
  <c r="B369" i="1"/>
  <c r="B370" i="1"/>
  <c r="B371" i="1"/>
  <c r="B372" i="1"/>
  <c r="B373" i="1"/>
  <c r="B374" i="1"/>
  <c r="B375" i="1"/>
  <c r="B376" i="1"/>
  <c r="F376" i="1" s="1" a="1"/>
  <c r="F376" i="1" s="1"/>
  <c r="B377" i="1"/>
  <c r="B378" i="1"/>
  <c r="B379" i="1"/>
  <c r="B380" i="1"/>
  <c r="B381" i="1"/>
  <c r="B382" i="1"/>
  <c r="B383" i="1"/>
  <c r="B384" i="1"/>
  <c r="E384" i="1" s="1" a="1"/>
  <c r="E384" i="1" s="1"/>
  <c r="B385" i="1"/>
  <c r="B386" i="1"/>
  <c r="C298" i="1" a="1"/>
  <c r="C298" i="1" s="1"/>
  <c r="C299" i="1" a="1"/>
  <c r="C299" i="1" s="1"/>
  <c r="C300" i="1" a="1"/>
  <c r="C300" i="1" s="1"/>
  <c r="C301" i="1" a="1"/>
  <c r="C301" i="1" s="1"/>
  <c r="C302" i="1" a="1"/>
  <c r="C302" i="1" s="1"/>
  <c r="C303" i="1" a="1"/>
  <c r="C303" i="1" s="1"/>
  <c r="C304" i="1" a="1"/>
  <c r="C304" i="1" s="1"/>
  <c r="C305" i="1" a="1"/>
  <c r="C305" i="1" s="1"/>
  <c r="C306" i="1" a="1"/>
  <c r="C306" i="1" s="1"/>
  <c r="C307" i="1" a="1"/>
  <c r="C307" i="1" s="1"/>
  <c r="C308" i="1" a="1"/>
  <c r="C308" i="1" s="1"/>
  <c r="C309" i="1" a="1"/>
  <c r="C309" i="1" s="1"/>
  <c r="C310" i="1" a="1"/>
  <c r="C310" i="1" s="1"/>
  <c r="C311" i="1" a="1"/>
  <c r="C311" i="1" s="1"/>
  <c r="C312" i="1" a="1"/>
  <c r="C312" i="1" s="1"/>
  <c r="C313" i="1" a="1"/>
  <c r="C313" i="1" s="1"/>
  <c r="C314" i="1" a="1"/>
  <c r="C314" i="1" s="1"/>
  <c r="C315" i="1" a="1"/>
  <c r="C315" i="1" s="1"/>
  <c r="C316" i="1" a="1"/>
  <c r="C316" i="1" s="1"/>
  <c r="C317" i="1" a="1"/>
  <c r="C317" i="1" s="1"/>
  <c r="C318" i="1" a="1"/>
  <c r="C318" i="1" s="1"/>
  <c r="C319" i="1" a="1"/>
  <c r="C319" i="1" s="1"/>
  <c r="C320" i="1" a="1"/>
  <c r="C320" i="1" s="1"/>
  <c r="C321" i="1" a="1"/>
  <c r="C321" i="1" s="1"/>
  <c r="C322" i="1" a="1"/>
  <c r="C322" i="1" s="1"/>
  <c r="C323" i="1" a="1"/>
  <c r="C323" i="1" s="1"/>
  <c r="C324" i="1" a="1"/>
  <c r="C324" i="1" s="1"/>
  <c r="C325" i="1" a="1"/>
  <c r="C325" i="1" s="1"/>
  <c r="C326" i="1" a="1"/>
  <c r="C326" i="1" s="1"/>
  <c r="C327" i="1" a="1"/>
  <c r="C327" i="1" s="1"/>
  <c r="C328" i="1" a="1"/>
  <c r="C328" i="1" s="1"/>
  <c r="C329" i="1" a="1"/>
  <c r="C329" i="1" s="1"/>
  <c r="C330" i="1" a="1"/>
  <c r="C330" i="1" s="1"/>
  <c r="C331" i="1" a="1"/>
  <c r="C331" i="1" s="1"/>
  <c r="C332" i="1" a="1"/>
  <c r="C332" i="1" s="1"/>
  <c r="C333" i="1" a="1"/>
  <c r="C333" i="1" s="1"/>
  <c r="C334" i="1" a="1"/>
  <c r="C334" i="1" s="1"/>
  <c r="C335" i="1" a="1"/>
  <c r="C335" i="1" s="1"/>
  <c r="C336" i="1" a="1"/>
  <c r="C336" i="1" s="1"/>
  <c r="C337" i="1" a="1"/>
  <c r="C337" i="1" s="1"/>
  <c r="C338" i="1" a="1"/>
  <c r="C338" i="1" s="1"/>
  <c r="C339" i="1" a="1"/>
  <c r="C339" i="1" s="1"/>
  <c r="C340" i="1" a="1"/>
  <c r="C340" i="1" s="1"/>
  <c r="C341" i="1" a="1"/>
  <c r="C341" i="1" s="1"/>
  <c r="C342" i="1" a="1"/>
  <c r="C342" i="1" s="1"/>
  <c r="C343" i="1" a="1"/>
  <c r="C343" i="1" s="1"/>
  <c r="C344" i="1" a="1"/>
  <c r="C344" i="1" s="1"/>
  <c r="C345" i="1" a="1"/>
  <c r="C345" i="1" s="1"/>
  <c r="C346" i="1" a="1"/>
  <c r="C346" i="1" s="1"/>
  <c r="C347" i="1" a="1"/>
  <c r="C347" i="1" s="1"/>
  <c r="C348" i="1" a="1"/>
  <c r="C348" i="1" s="1"/>
  <c r="C349" i="1" a="1"/>
  <c r="C349" i="1" s="1"/>
  <c r="C350" i="1" a="1"/>
  <c r="C350" i="1" s="1"/>
  <c r="C351" i="1" a="1"/>
  <c r="C351" i="1" s="1"/>
  <c r="C352" i="1" a="1"/>
  <c r="C352" i="1" s="1"/>
  <c r="C353" i="1" a="1"/>
  <c r="C353" i="1" s="1"/>
  <c r="C354" i="1" a="1"/>
  <c r="C354" i="1" s="1"/>
  <c r="C355" i="1" a="1"/>
  <c r="C355" i="1" s="1"/>
  <c r="C356" i="1" a="1"/>
  <c r="C356" i="1" s="1"/>
  <c r="C357" i="1" a="1"/>
  <c r="C357" i="1" s="1"/>
  <c r="C358" i="1" a="1"/>
  <c r="C358" i="1" s="1"/>
  <c r="C359" i="1" a="1"/>
  <c r="C359" i="1" s="1"/>
  <c r="C360" i="1" a="1"/>
  <c r="C360" i="1" s="1"/>
  <c r="C361" i="1" a="1"/>
  <c r="C361" i="1" s="1"/>
  <c r="C362" i="1" a="1"/>
  <c r="C362" i="1" s="1"/>
  <c r="C363" i="1" a="1"/>
  <c r="C363" i="1" s="1"/>
  <c r="C364" i="1" a="1"/>
  <c r="C364" i="1" s="1"/>
  <c r="C365" i="1" a="1"/>
  <c r="C365" i="1" s="1"/>
  <c r="C366" i="1" a="1"/>
  <c r="C366" i="1" s="1"/>
  <c r="C367" i="1" a="1"/>
  <c r="C367" i="1" s="1"/>
  <c r="C368" i="1" a="1"/>
  <c r="C368" i="1" s="1"/>
  <c r="C369" i="1" a="1"/>
  <c r="C369" i="1" s="1"/>
  <c r="C370" i="1" a="1"/>
  <c r="C370" i="1" s="1"/>
  <c r="C371" i="1" a="1"/>
  <c r="C371" i="1" s="1"/>
  <c r="C372" i="1" a="1"/>
  <c r="C372" i="1" s="1"/>
  <c r="C373" i="1" a="1"/>
  <c r="C373" i="1" s="1"/>
  <c r="C374" i="1" a="1"/>
  <c r="C374" i="1" s="1"/>
  <c r="C375" i="1" a="1"/>
  <c r="C375" i="1" s="1"/>
  <c r="C376" i="1" a="1"/>
  <c r="C376" i="1" s="1"/>
  <c r="C377" i="1" a="1"/>
  <c r="C377" i="1" s="1"/>
  <c r="C378" i="1" a="1"/>
  <c r="C378" i="1" s="1"/>
  <c r="C379" i="1" a="1"/>
  <c r="C379" i="1" s="1"/>
  <c r="C380" i="1" a="1"/>
  <c r="C380" i="1" s="1"/>
  <c r="C381" i="1" a="1"/>
  <c r="C381" i="1" s="1"/>
  <c r="C382" i="1" a="1"/>
  <c r="C382" i="1" s="1"/>
  <c r="C383" i="1" a="1"/>
  <c r="C383" i="1" s="1"/>
  <c r="C384" i="1" a="1"/>
  <c r="C384" i="1" s="1"/>
  <c r="C385" i="1" a="1"/>
  <c r="C385" i="1" s="1"/>
  <c r="C386" i="1" a="1"/>
  <c r="C386" i="1" s="1"/>
  <c r="D298" i="1" a="1"/>
  <c r="D298" i="1" s="1"/>
  <c r="D299" i="1" a="1"/>
  <c r="D299" i="1" s="1"/>
  <c r="D300" i="1" a="1"/>
  <c r="D300" i="1" s="1"/>
  <c r="D301" i="1" a="1"/>
  <c r="D301" i="1" s="1"/>
  <c r="D302" i="1" a="1"/>
  <c r="D302" i="1" s="1"/>
  <c r="D303" i="1" a="1"/>
  <c r="D303" i="1" s="1"/>
  <c r="D304" i="1" a="1"/>
  <c r="D304" i="1" s="1"/>
  <c r="D305" i="1" a="1"/>
  <c r="D305" i="1" s="1"/>
  <c r="D306" i="1" a="1"/>
  <c r="D306" i="1" s="1"/>
  <c r="D307" i="1" a="1"/>
  <c r="D307" i="1" s="1"/>
  <c r="D308" i="1" a="1"/>
  <c r="D308" i="1" s="1"/>
  <c r="D309" i="1" a="1"/>
  <c r="D309" i="1" s="1"/>
  <c r="D310" i="1" a="1"/>
  <c r="D310" i="1" s="1"/>
  <c r="D311" i="1" a="1"/>
  <c r="D311" i="1" s="1"/>
  <c r="D312" i="1" a="1"/>
  <c r="D312" i="1" s="1"/>
  <c r="D313" i="1" a="1"/>
  <c r="D313" i="1" s="1"/>
  <c r="D314" i="1" a="1"/>
  <c r="D314" i="1" s="1"/>
  <c r="D315" i="1" a="1"/>
  <c r="D315" i="1" s="1"/>
  <c r="D316" i="1" a="1"/>
  <c r="D316" i="1" s="1"/>
  <c r="D317" i="1" a="1"/>
  <c r="D317" i="1" s="1"/>
  <c r="D318" i="1" a="1"/>
  <c r="D318" i="1" s="1"/>
  <c r="D319" i="1" a="1"/>
  <c r="D319" i="1" s="1"/>
  <c r="D320" i="1" a="1"/>
  <c r="D320" i="1" s="1"/>
  <c r="D321" i="1" a="1"/>
  <c r="D321" i="1" s="1"/>
  <c r="D322" i="1" a="1"/>
  <c r="D322" i="1" s="1"/>
  <c r="D323" i="1" a="1"/>
  <c r="D323" i="1" s="1"/>
  <c r="D324" i="1" a="1"/>
  <c r="D324" i="1" s="1"/>
  <c r="D325" i="1" a="1"/>
  <c r="D325" i="1" s="1"/>
  <c r="D326" i="1" a="1"/>
  <c r="D326" i="1" s="1"/>
  <c r="D327" i="1" a="1"/>
  <c r="D327" i="1" s="1"/>
  <c r="D328" i="1" a="1"/>
  <c r="D328" i="1" s="1"/>
  <c r="D329" i="1" a="1"/>
  <c r="D329" i="1" s="1"/>
  <c r="D330" i="1" a="1"/>
  <c r="D330" i="1" s="1"/>
  <c r="D331" i="1" a="1"/>
  <c r="D331" i="1" s="1"/>
  <c r="D332" i="1" a="1"/>
  <c r="D332" i="1" s="1"/>
  <c r="D333" i="1" a="1"/>
  <c r="D333" i="1" s="1"/>
  <c r="D334" i="1" a="1"/>
  <c r="D334" i="1" s="1"/>
  <c r="D335" i="1" a="1"/>
  <c r="D335" i="1" s="1"/>
  <c r="D336" i="1" a="1"/>
  <c r="D336" i="1" s="1"/>
  <c r="D337" i="1" a="1"/>
  <c r="D337" i="1" s="1"/>
  <c r="D338" i="1" a="1"/>
  <c r="D338" i="1" s="1"/>
  <c r="D339" i="1" a="1"/>
  <c r="D339" i="1" s="1"/>
  <c r="D340" i="1" a="1"/>
  <c r="D340" i="1" s="1"/>
  <c r="D341" i="1" a="1"/>
  <c r="D341" i="1" s="1"/>
  <c r="D342" i="1" a="1"/>
  <c r="D342" i="1" s="1"/>
  <c r="D343" i="1" a="1"/>
  <c r="D343" i="1" s="1"/>
  <c r="D344" i="1" a="1"/>
  <c r="D344" i="1" s="1"/>
  <c r="D345" i="1" a="1"/>
  <c r="D345" i="1" s="1"/>
  <c r="D346" i="1" a="1"/>
  <c r="D346" i="1" s="1"/>
  <c r="D347" i="1" a="1"/>
  <c r="D347" i="1" s="1"/>
  <c r="D348" i="1" a="1"/>
  <c r="D348" i="1" s="1"/>
  <c r="D349" i="1" a="1"/>
  <c r="D349" i="1" s="1"/>
  <c r="D350" i="1" a="1"/>
  <c r="D350" i="1" s="1"/>
  <c r="D351" i="1" a="1"/>
  <c r="D351" i="1" s="1"/>
  <c r="D352" i="1" a="1"/>
  <c r="D352" i="1" s="1"/>
  <c r="D353" i="1" a="1"/>
  <c r="D353" i="1" s="1"/>
  <c r="D354" i="1" a="1"/>
  <c r="D354" i="1" s="1"/>
  <c r="D355" i="1" a="1"/>
  <c r="D355" i="1" s="1"/>
  <c r="D356" i="1" a="1"/>
  <c r="D356" i="1" s="1"/>
  <c r="D357" i="1" a="1"/>
  <c r="D357" i="1" s="1"/>
  <c r="D358" i="1" a="1"/>
  <c r="D358" i="1" s="1"/>
  <c r="D359" i="1" a="1"/>
  <c r="D359" i="1" s="1"/>
  <c r="D360" i="1" a="1"/>
  <c r="D360" i="1" s="1"/>
  <c r="D361" i="1" a="1"/>
  <c r="D361" i="1" s="1"/>
  <c r="D362" i="1" a="1"/>
  <c r="D362" i="1" s="1"/>
  <c r="D363" i="1" a="1"/>
  <c r="D363" i="1" s="1"/>
  <c r="D364" i="1" a="1"/>
  <c r="D364" i="1" s="1"/>
  <c r="D365" i="1" a="1"/>
  <c r="D365" i="1" s="1"/>
  <c r="D366" i="1" a="1"/>
  <c r="D366" i="1" s="1"/>
  <c r="D367" i="1" a="1"/>
  <c r="D367" i="1" s="1"/>
  <c r="D368" i="1" a="1"/>
  <c r="D368" i="1" s="1"/>
  <c r="D369" i="1" a="1"/>
  <c r="D369" i="1" s="1"/>
  <c r="D370" i="1" a="1"/>
  <c r="D370" i="1" s="1"/>
  <c r="D371" i="1" a="1"/>
  <c r="D371" i="1" s="1"/>
  <c r="D372" i="1" a="1"/>
  <c r="D372" i="1" s="1"/>
  <c r="D373" i="1" a="1"/>
  <c r="D373" i="1" s="1"/>
  <c r="D374" i="1" a="1"/>
  <c r="D374" i="1" s="1"/>
  <c r="D375" i="1" a="1"/>
  <c r="D375" i="1" s="1"/>
  <c r="D376" i="1" a="1"/>
  <c r="D376" i="1" s="1"/>
  <c r="D377" i="1" a="1"/>
  <c r="D377" i="1" s="1"/>
  <c r="D378" i="1" a="1"/>
  <c r="D378" i="1" s="1"/>
  <c r="D379" i="1" a="1"/>
  <c r="D379" i="1" s="1"/>
  <c r="D380" i="1" a="1"/>
  <c r="D380" i="1" s="1"/>
  <c r="D381" i="1" a="1"/>
  <c r="D381" i="1" s="1"/>
  <c r="D382" i="1" a="1"/>
  <c r="D382" i="1" s="1"/>
  <c r="D383" i="1" a="1"/>
  <c r="D383" i="1" s="1"/>
  <c r="D384" i="1" a="1"/>
  <c r="D384" i="1" s="1"/>
  <c r="D385" i="1" a="1"/>
  <c r="D385" i="1" s="1"/>
  <c r="D386" i="1" a="1"/>
  <c r="D386" i="1" s="1"/>
  <c r="E298" i="1" a="1"/>
  <c r="E298" i="1" s="1"/>
  <c r="E299" i="1" a="1"/>
  <c r="E299" i="1" s="1"/>
  <c r="E300" i="1" a="1"/>
  <c r="E300" i="1" s="1"/>
  <c r="E301" i="1" a="1"/>
  <c r="E301" i="1" s="1"/>
  <c r="E302" i="1" a="1"/>
  <c r="E302" i="1" s="1"/>
  <c r="E303" i="1" a="1"/>
  <c r="E303" i="1" s="1"/>
  <c r="E305" i="1" a="1"/>
  <c r="E305" i="1" s="1"/>
  <c r="E306" i="1" a="1"/>
  <c r="E306" i="1" s="1"/>
  <c r="E307" i="1" a="1"/>
  <c r="E307" i="1" s="1"/>
  <c r="E308" i="1" a="1"/>
  <c r="E308" i="1" s="1"/>
  <c r="E309" i="1" a="1"/>
  <c r="E309" i="1" s="1"/>
  <c r="E310" i="1" a="1"/>
  <c r="E310" i="1" s="1"/>
  <c r="E311" i="1" a="1"/>
  <c r="E311" i="1" s="1"/>
  <c r="E313" i="1" a="1"/>
  <c r="E313" i="1" s="1"/>
  <c r="E314" i="1" a="1"/>
  <c r="E314" i="1" s="1"/>
  <c r="E315" i="1" a="1"/>
  <c r="E315" i="1" s="1"/>
  <c r="E316" i="1" a="1"/>
  <c r="E316" i="1" s="1"/>
  <c r="E317" i="1" a="1"/>
  <c r="E317" i="1" s="1"/>
  <c r="E318" i="1" a="1"/>
  <c r="E318" i="1" s="1"/>
  <c r="E319" i="1" a="1"/>
  <c r="E319" i="1" s="1"/>
  <c r="E321" i="1" a="1"/>
  <c r="E321" i="1" s="1"/>
  <c r="E322" i="1" a="1"/>
  <c r="E322" i="1" s="1"/>
  <c r="E323" i="1" a="1"/>
  <c r="E323" i="1" s="1"/>
  <c r="E324" i="1" a="1"/>
  <c r="E324" i="1" s="1"/>
  <c r="E325" i="1" a="1"/>
  <c r="E325" i="1" s="1"/>
  <c r="E326" i="1" a="1"/>
  <c r="E326" i="1" s="1"/>
  <c r="E327" i="1" a="1"/>
  <c r="E327" i="1" s="1"/>
  <c r="E329" i="1" a="1"/>
  <c r="E329" i="1" s="1"/>
  <c r="E330" i="1" a="1"/>
  <c r="E330" i="1" s="1"/>
  <c r="E331" i="1" a="1"/>
  <c r="E331" i="1" s="1"/>
  <c r="E332" i="1" a="1"/>
  <c r="E332" i="1" s="1"/>
  <c r="E333" i="1" a="1"/>
  <c r="E333" i="1" s="1"/>
  <c r="E334" i="1" a="1"/>
  <c r="E334" i="1" s="1"/>
  <c r="E335" i="1" a="1"/>
  <c r="E335" i="1" s="1"/>
  <c r="E337" i="1" a="1"/>
  <c r="E337" i="1" s="1"/>
  <c r="E338" i="1" a="1"/>
  <c r="E338" i="1" s="1"/>
  <c r="E339" i="1" a="1"/>
  <c r="E339" i="1" s="1"/>
  <c r="E340" i="1" a="1"/>
  <c r="E340" i="1" s="1"/>
  <c r="E341" i="1" a="1"/>
  <c r="E341" i="1" s="1"/>
  <c r="E342" i="1" a="1"/>
  <c r="E342" i="1" s="1"/>
  <c r="E343" i="1" a="1"/>
  <c r="E343" i="1" s="1"/>
  <c r="E345" i="1" a="1"/>
  <c r="E345" i="1" s="1"/>
  <c r="E346" i="1" a="1"/>
  <c r="E346" i="1" s="1"/>
  <c r="E347" i="1" a="1"/>
  <c r="E347" i="1" s="1"/>
  <c r="E348" i="1" a="1"/>
  <c r="E348" i="1" s="1"/>
  <c r="E349" i="1" a="1"/>
  <c r="E349" i="1" s="1"/>
  <c r="E350" i="1" a="1"/>
  <c r="E350" i="1" s="1"/>
  <c r="E351" i="1" a="1"/>
  <c r="E351" i="1" s="1"/>
  <c r="E353" i="1" a="1"/>
  <c r="E353" i="1" s="1"/>
  <c r="E354" i="1" a="1"/>
  <c r="E354" i="1" s="1"/>
  <c r="E355" i="1" a="1"/>
  <c r="E355" i="1" s="1"/>
  <c r="E356" i="1" a="1"/>
  <c r="E356" i="1" s="1"/>
  <c r="E357" i="1" a="1"/>
  <c r="E357" i="1" s="1"/>
  <c r="E358" i="1" a="1"/>
  <c r="E358" i="1" s="1"/>
  <c r="E359" i="1" a="1"/>
  <c r="E359" i="1" s="1"/>
  <c r="E361" i="1" a="1"/>
  <c r="E361" i="1" s="1"/>
  <c r="E362" i="1" a="1"/>
  <c r="E362" i="1" s="1"/>
  <c r="E363" i="1" a="1"/>
  <c r="E363" i="1" s="1"/>
  <c r="E364" i="1" a="1"/>
  <c r="E364" i="1" s="1"/>
  <c r="E365" i="1" a="1"/>
  <c r="E365" i="1" s="1"/>
  <c r="E366" i="1" a="1"/>
  <c r="E366" i="1" s="1"/>
  <c r="E367" i="1" a="1"/>
  <c r="E367" i="1" s="1"/>
  <c r="E369" i="1" a="1"/>
  <c r="E369" i="1" s="1"/>
  <c r="E370" i="1" a="1"/>
  <c r="E370" i="1" s="1"/>
  <c r="E371" i="1" a="1"/>
  <c r="E371" i="1" s="1"/>
  <c r="E372" i="1" a="1"/>
  <c r="E372" i="1" s="1"/>
  <c r="E373" i="1" a="1"/>
  <c r="E373" i="1" s="1"/>
  <c r="E374" i="1" a="1"/>
  <c r="E374" i="1" s="1"/>
  <c r="E375" i="1" a="1"/>
  <c r="E375" i="1" s="1"/>
  <c r="E377" i="1" a="1"/>
  <c r="E377" i="1" s="1"/>
  <c r="E378" i="1" a="1"/>
  <c r="E378" i="1" s="1"/>
  <c r="E379" i="1" a="1"/>
  <c r="E379" i="1" s="1"/>
  <c r="E380" i="1" a="1"/>
  <c r="E380" i="1" s="1"/>
  <c r="E381" i="1" a="1"/>
  <c r="E381" i="1" s="1"/>
  <c r="E382" i="1" a="1"/>
  <c r="E382" i="1" s="1"/>
  <c r="E383" i="1" a="1"/>
  <c r="E383" i="1" s="1"/>
  <c r="E385" i="1" a="1"/>
  <c r="E385" i="1" s="1"/>
  <c r="E386" i="1" a="1"/>
  <c r="E386" i="1" s="1"/>
  <c r="F298" i="1" a="1"/>
  <c r="F298" i="1" s="1"/>
  <c r="F299" i="1" a="1"/>
  <c r="F299" i="1" s="1"/>
  <c r="F300" i="1" a="1"/>
  <c r="F300" i="1" s="1"/>
  <c r="F301" i="1" a="1"/>
  <c r="F301" i="1" s="1"/>
  <c r="F302" i="1" a="1"/>
  <c r="F302" i="1" s="1"/>
  <c r="F303" i="1" a="1"/>
  <c r="F303" i="1" s="1"/>
  <c r="F305" i="1" a="1"/>
  <c r="F305" i="1" s="1"/>
  <c r="F306" i="1" a="1"/>
  <c r="F306" i="1" s="1"/>
  <c r="F307" i="1" a="1"/>
  <c r="F307" i="1" s="1"/>
  <c r="F308" i="1" a="1"/>
  <c r="F308" i="1" s="1"/>
  <c r="F309" i="1" a="1"/>
  <c r="F309" i="1" s="1"/>
  <c r="F310" i="1" a="1"/>
  <c r="F310" i="1" s="1"/>
  <c r="F311" i="1" a="1"/>
  <c r="F311" i="1" s="1"/>
  <c r="F313" i="1" a="1"/>
  <c r="F313" i="1" s="1"/>
  <c r="F314" i="1" a="1"/>
  <c r="F314" i="1" s="1"/>
  <c r="F315" i="1" a="1"/>
  <c r="F315" i="1" s="1"/>
  <c r="F316" i="1" a="1"/>
  <c r="F316" i="1" s="1"/>
  <c r="F317" i="1" a="1"/>
  <c r="F317" i="1" s="1"/>
  <c r="F318" i="1" a="1"/>
  <c r="F318" i="1" s="1"/>
  <c r="F319" i="1" a="1"/>
  <c r="F319" i="1" s="1"/>
  <c r="F321" i="1" a="1"/>
  <c r="F321" i="1" s="1"/>
  <c r="F322" i="1" a="1"/>
  <c r="F322" i="1" s="1"/>
  <c r="F323" i="1" a="1"/>
  <c r="F323" i="1" s="1"/>
  <c r="F324" i="1" a="1"/>
  <c r="F324" i="1" s="1"/>
  <c r="F325" i="1" a="1"/>
  <c r="F325" i="1" s="1"/>
  <c r="F326" i="1" a="1"/>
  <c r="F326" i="1" s="1"/>
  <c r="F327" i="1" a="1"/>
  <c r="F327" i="1" s="1"/>
  <c r="F329" i="1" a="1"/>
  <c r="F329" i="1" s="1"/>
  <c r="F330" i="1" a="1"/>
  <c r="F330" i="1" s="1"/>
  <c r="F331" i="1" a="1"/>
  <c r="F331" i="1" s="1"/>
  <c r="F332" i="1" a="1"/>
  <c r="F332" i="1" s="1"/>
  <c r="F333" i="1" a="1"/>
  <c r="F333" i="1" s="1"/>
  <c r="F334" i="1" a="1"/>
  <c r="F334" i="1" s="1"/>
  <c r="F335" i="1" a="1"/>
  <c r="F335" i="1" s="1"/>
  <c r="F337" i="1" a="1"/>
  <c r="F337" i="1" s="1"/>
  <c r="F338" i="1" a="1"/>
  <c r="F338" i="1" s="1"/>
  <c r="F339" i="1" a="1"/>
  <c r="F339" i="1" s="1"/>
  <c r="F340" i="1" a="1"/>
  <c r="F340" i="1" s="1"/>
  <c r="F341" i="1" a="1"/>
  <c r="F341" i="1" s="1"/>
  <c r="F342" i="1" a="1"/>
  <c r="F342" i="1" s="1"/>
  <c r="F343" i="1" a="1"/>
  <c r="F343" i="1" s="1"/>
  <c r="F345" i="1" a="1"/>
  <c r="F345" i="1" s="1"/>
  <c r="F346" i="1" a="1"/>
  <c r="F346" i="1" s="1"/>
  <c r="F347" i="1" a="1"/>
  <c r="F347" i="1" s="1"/>
  <c r="F348" i="1" a="1"/>
  <c r="F348" i="1" s="1"/>
  <c r="F349" i="1" a="1"/>
  <c r="F349" i="1" s="1"/>
  <c r="F350" i="1" a="1"/>
  <c r="F350" i="1" s="1"/>
  <c r="F351" i="1" a="1"/>
  <c r="F351" i="1" s="1"/>
  <c r="F353" i="1" a="1"/>
  <c r="F353" i="1" s="1"/>
  <c r="F354" i="1" a="1"/>
  <c r="F354" i="1" s="1"/>
  <c r="F355" i="1" a="1"/>
  <c r="F355" i="1" s="1"/>
  <c r="F356" i="1" a="1"/>
  <c r="F356" i="1" s="1"/>
  <c r="F357" i="1" a="1"/>
  <c r="F357" i="1" s="1"/>
  <c r="F358" i="1" a="1"/>
  <c r="F358" i="1" s="1"/>
  <c r="F359" i="1" a="1"/>
  <c r="F359" i="1" s="1"/>
  <c r="F361" i="1" a="1"/>
  <c r="F361" i="1" s="1"/>
  <c r="F362" i="1" a="1"/>
  <c r="F362" i="1" s="1"/>
  <c r="F363" i="1" a="1"/>
  <c r="F363" i="1" s="1"/>
  <c r="F364" i="1" a="1"/>
  <c r="F364" i="1" s="1"/>
  <c r="F365" i="1" a="1"/>
  <c r="F365" i="1" s="1"/>
  <c r="F366" i="1" a="1"/>
  <c r="F366" i="1" s="1"/>
  <c r="F367" i="1" a="1"/>
  <c r="F367" i="1" s="1"/>
  <c r="F369" i="1" a="1"/>
  <c r="F369" i="1" s="1"/>
  <c r="F370" i="1" a="1"/>
  <c r="F370" i="1" s="1"/>
  <c r="F371" i="1" a="1"/>
  <c r="F371" i="1" s="1"/>
  <c r="F372" i="1" a="1"/>
  <c r="F372" i="1" s="1"/>
  <c r="F373" i="1" a="1"/>
  <c r="F373" i="1" s="1"/>
  <c r="F374" i="1" a="1"/>
  <c r="F374" i="1" s="1"/>
  <c r="F375" i="1" a="1"/>
  <c r="F375" i="1" s="1"/>
  <c r="F377" i="1" a="1"/>
  <c r="F377" i="1" s="1"/>
  <c r="F378" i="1" a="1"/>
  <c r="F378" i="1" s="1"/>
  <c r="F379" i="1" a="1"/>
  <c r="F379" i="1" s="1"/>
  <c r="F380" i="1" a="1"/>
  <c r="F380" i="1" s="1"/>
  <c r="F381" i="1" a="1"/>
  <c r="F381" i="1" s="1"/>
  <c r="F382" i="1" a="1"/>
  <c r="F382" i="1" s="1"/>
  <c r="F383" i="1" a="1"/>
  <c r="F383" i="1" s="1"/>
  <c r="F385" i="1" a="1"/>
  <c r="F385" i="1" s="1"/>
  <c r="F386" i="1" a="1"/>
  <c r="F386" i="1" s="1"/>
  <c r="G298" i="1"/>
  <c r="G299" i="1"/>
  <c r="G300" i="1"/>
  <c r="G301" i="1"/>
  <c r="G302" i="1"/>
  <c r="G303" i="1"/>
  <c r="G304" i="1"/>
  <c r="G305" i="1"/>
  <c r="G306" i="1"/>
  <c r="G307" i="1"/>
  <c r="G308" i="1"/>
  <c r="G309" i="1"/>
  <c r="G310" i="1"/>
  <c r="G311" i="1"/>
  <c r="G312" i="1"/>
  <c r="G313" i="1"/>
  <c r="G314" i="1"/>
  <c r="G315" i="1"/>
  <c r="G316" i="1"/>
  <c r="G317" i="1"/>
  <c r="G318" i="1"/>
  <c r="G319" i="1"/>
  <c r="G320" i="1"/>
  <c r="G321" i="1"/>
  <c r="G322" i="1"/>
  <c r="G323" i="1"/>
  <c r="G324" i="1"/>
  <c r="G325" i="1"/>
  <c r="G326" i="1"/>
  <c r="G327" i="1"/>
  <c r="G328" i="1"/>
  <c r="G329" i="1"/>
  <c r="G330" i="1"/>
  <c r="G331" i="1"/>
  <c r="G332" i="1"/>
  <c r="G333" i="1"/>
  <c r="G334" i="1"/>
  <c r="G335" i="1"/>
  <c r="G336" i="1"/>
  <c r="G337" i="1"/>
  <c r="G338" i="1"/>
  <c r="G339" i="1"/>
  <c r="G340" i="1"/>
  <c r="G341" i="1"/>
  <c r="G342" i="1"/>
  <c r="G343" i="1"/>
  <c r="G344" i="1"/>
  <c r="G345" i="1"/>
  <c r="G346" i="1"/>
  <c r="G347" i="1"/>
  <c r="G348" i="1"/>
  <c r="G349" i="1"/>
  <c r="G350" i="1"/>
  <c r="G351" i="1"/>
  <c r="G352" i="1"/>
  <c r="G353" i="1"/>
  <c r="G354" i="1"/>
  <c r="G355" i="1"/>
  <c r="G356" i="1"/>
  <c r="G357" i="1"/>
  <c r="G358" i="1"/>
  <c r="G359" i="1"/>
  <c r="G360" i="1"/>
  <c r="G361" i="1"/>
  <c r="G362" i="1"/>
  <c r="G363" i="1"/>
  <c r="G364" i="1"/>
  <c r="G365" i="1"/>
  <c r="G366" i="1"/>
  <c r="G367" i="1"/>
  <c r="G368" i="1"/>
  <c r="G369" i="1"/>
  <c r="G370" i="1"/>
  <c r="G371" i="1"/>
  <c r="G372" i="1"/>
  <c r="G373" i="1"/>
  <c r="G374" i="1"/>
  <c r="G375" i="1"/>
  <c r="G376" i="1"/>
  <c r="G377" i="1"/>
  <c r="G378" i="1"/>
  <c r="G379" i="1"/>
  <c r="G380" i="1"/>
  <c r="G381" i="1"/>
  <c r="G382" i="1"/>
  <c r="G383" i="1"/>
  <c r="G384" i="1"/>
  <c r="G385" i="1"/>
  <c r="G386" i="1"/>
  <c r="F295" i="1" a="1"/>
  <c r="F295" i="1" s="1"/>
  <c r="A297" i="1"/>
  <c r="B297" i="1"/>
  <c r="F297" i="1" s="1" a="1"/>
  <c r="F297" i="1" s="1"/>
  <c r="C297" i="1" a="1"/>
  <c r="C297" i="1" s="1"/>
  <c r="D297" i="1" a="1"/>
  <c r="D297" i="1" s="1"/>
  <c r="E297" i="1" a="1"/>
  <c r="E297" i="1" s="1"/>
  <c r="G297" i="1"/>
  <c r="A296" i="1"/>
  <c r="B296" i="1"/>
  <c r="F296" i="1" s="1" a="1"/>
  <c r="F296" i="1" s="1"/>
  <c r="C296" i="1" a="1"/>
  <c r="C296" i="1" s="1"/>
  <c r="D296" i="1" a="1"/>
  <c r="D296" i="1" s="1"/>
  <c r="E296" i="1" a="1"/>
  <c r="E296" i="1" s="1"/>
  <c r="G296" i="1"/>
  <c r="A292" i="1"/>
  <c r="A293" i="1"/>
  <c r="A294" i="1"/>
  <c r="A295" i="1"/>
  <c r="B292" i="1"/>
  <c r="E292" i="1" s="1" a="1"/>
  <c r="E292" i="1" s="1"/>
  <c r="B293" i="1"/>
  <c r="E293" i="1" s="1" a="1"/>
  <c r="E293" i="1" s="1"/>
  <c r="B294" i="1"/>
  <c r="E294" i="1" s="1" a="1"/>
  <c r="E294" i="1" s="1"/>
  <c r="C292" i="1" a="1"/>
  <c r="C292" i="1" s="1"/>
  <c r="C293" i="1" a="1"/>
  <c r="C293" i="1" s="1"/>
  <c r="C294" i="1" a="1"/>
  <c r="C294" i="1" s="1"/>
  <c r="C295" i="1" a="1"/>
  <c r="C295" i="1" s="1"/>
  <c r="D292" i="1" a="1"/>
  <c r="D292" i="1" s="1"/>
  <c r="D293" i="1" a="1"/>
  <c r="D293" i="1" s="1"/>
  <c r="D294" i="1" a="1"/>
  <c r="D294" i="1" s="1"/>
  <c r="D295" i="1" a="1"/>
  <c r="D295" i="1" s="1"/>
  <c r="F293" i="1" a="1"/>
  <c r="F293" i="1" s="1"/>
  <c r="G292" i="1"/>
  <c r="G293" i="1"/>
  <c r="G294" i="1"/>
  <c r="G295" i="1"/>
  <c r="A277" i="1"/>
  <c r="A278" i="1"/>
  <c r="A279" i="1"/>
  <c r="A280" i="1"/>
  <c r="A281" i="1"/>
  <c r="A282" i="1"/>
  <c r="A283" i="1"/>
  <c r="A284" i="1"/>
  <c r="A285" i="1"/>
  <c r="A286" i="1"/>
  <c r="A287" i="1"/>
  <c r="A288" i="1"/>
  <c r="A289" i="1"/>
  <c r="A290" i="1"/>
  <c r="A291" i="1"/>
  <c r="B277" i="1"/>
  <c r="B278" i="1"/>
  <c r="F278" i="1" s="1" a="1"/>
  <c r="F278" i="1" s="1"/>
  <c r="B279" i="1"/>
  <c r="F279" i="1" s="1" a="1"/>
  <c r="F279" i="1" s="1"/>
  <c r="B280" i="1"/>
  <c r="B281" i="1"/>
  <c r="E281" i="1" s="1" a="1"/>
  <c r="E281" i="1" s="1"/>
  <c r="B282" i="1"/>
  <c r="F282" i="1" s="1" a="1"/>
  <c r="F282" i="1" s="1"/>
  <c r="B283" i="1"/>
  <c r="F283" i="1" s="1" a="1"/>
  <c r="F283" i="1" s="1"/>
  <c r="B284" i="1"/>
  <c r="B285" i="1"/>
  <c r="E285" i="1" s="1" a="1"/>
  <c r="E285" i="1" s="1"/>
  <c r="B286" i="1"/>
  <c r="F286" i="1" s="1" a="1"/>
  <c r="F286" i="1" s="1"/>
  <c r="B287" i="1"/>
  <c r="F287" i="1" s="1" a="1"/>
  <c r="F287" i="1" s="1"/>
  <c r="B288" i="1"/>
  <c r="B289" i="1"/>
  <c r="E289" i="1" s="1" a="1"/>
  <c r="E289" i="1" s="1"/>
  <c r="B290" i="1"/>
  <c r="F290" i="1" s="1" a="1"/>
  <c r="F290" i="1" s="1"/>
  <c r="C277" i="1" a="1"/>
  <c r="C277" i="1" s="1"/>
  <c r="C278" i="1" a="1"/>
  <c r="C278" i="1" s="1"/>
  <c r="C279" i="1" a="1"/>
  <c r="C279" i="1" s="1"/>
  <c r="C280" i="1" a="1"/>
  <c r="C280" i="1" s="1"/>
  <c r="C281" i="1" a="1"/>
  <c r="C281" i="1" s="1"/>
  <c r="C282" i="1" a="1"/>
  <c r="C282" i="1" s="1"/>
  <c r="C283" i="1" a="1"/>
  <c r="C283" i="1" s="1"/>
  <c r="C284" i="1" a="1"/>
  <c r="C284" i="1" s="1"/>
  <c r="C285" i="1" a="1"/>
  <c r="C285" i="1" s="1"/>
  <c r="C286" i="1" a="1"/>
  <c r="C286" i="1" s="1"/>
  <c r="C287" i="1" a="1"/>
  <c r="C287" i="1" s="1"/>
  <c r="C288" i="1" a="1"/>
  <c r="C288" i="1" s="1"/>
  <c r="C289" i="1" a="1"/>
  <c r="C289" i="1" s="1"/>
  <c r="C290" i="1" a="1"/>
  <c r="C290" i="1" s="1"/>
  <c r="C291" i="1" a="1"/>
  <c r="C291" i="1" s="1"/>
  <c r="D277" i="1" a="1"/>
  <c r="D277" i="1" s="1"/>
  <c r="D278" i="1" a="1"/>
  <c r="D278" i="1" s="1"/>
  <c r="D279" i="1" a="1"/>
  <c r="D279" i="1" s="1"/>
  <c r="D280" i="1" a="1"/>
  <c r="D280" i="1" s="1"/>
  <c r="D281" i="1" a="1"/>
  <c r="D281" i="1" s="1"/>
  <c r="D282" i="1" a="1"/>
  <c r="D282" i="1" s="1"/>
  <c r="D283" i="1" a="1"/>
  <c r="D283" i="1" s="1"/>
  <c r="D284" i="1" a="1"/>
  <c r="D284" i="1" s="1"/>
  <c r="D285" i="1" a="1"/>
  <c r="D285" i="1" s="1"/>
  <c r="D286" i="1" a="1"/>
  <c r="D286" i="1" s="1"/>
  <c r="D287" i="1" a="1"/>
  <c r="D287" i="1" s="1"/>
  <c r="D288" i="1" a="1"/>
  <c r="D288" i="1" s="1"/>
  <c r="D289" i="1" a="1"/>
  <c r="D289" i="1" s="1"/>
  <c r="D290" i="1" a="1"/>
  <c r="D290" i="1" s="1"/>
  <c r="D291" i="1" a="1"/>
  <c r="D291" i="1" s="1"/>
  <c r="E277" i="1" a="1"/>
  <c r="E277" i="1" s="1"/>
  <c r="E280" i="1" a="1"/>
  <c r="E280" i="1" s="1"/>
  <c r="E284" i="1" a="1"/>
  <c r="E284" i="1" s="1"/>
  <c r="E288" i="1" a="1"/>
  <c r="E288" i="1" s="1"/>
  <c r="E291" i="1" a="1"/>
  <c r="E291" i="1" s="1"/>
  <c r="F277" i="1" a="1"/>
  <c r="F277" i="1" s="1"/>
  <c r="F280" i="1" a="1"/>
  <c r="F280" i="1" s="1"/>
  <c r="F284" i="1" a="1"/>
  <c r="F284" i="1" s="1"/>
  <c r="F288" i="1" a="1"/>
  <c r="F288" i="1" s="1"/>
  <c r="F291" i="1" a="1"/>
  <c r="F291" i="1" s="1"/>
  <c r="G277" i="1"/>
  <c r="G278" i="1"/>
  <c r="G279" i="1"/>
  <c r="G280" i="1"/>
  <c r="G281" i="1"/>
  <c r="G282" i="1"/>
  <c r="G283" i="1"/>
  <c r="G284" i="1"/>
  <c r="G285" i="1"/>
  <c r="G286" i="1"/>
  <c r="G287" i="1"/>
  <c r="G288" i="1"/>
  <c r="G289" i="1"/>
  <c r="G290" i="1"/>
  <c r="G291" i="1"/>
  <c r="E176" i="1" a="1"/>
  <c r="E176" i="1" s="1"/>
  <c r="B263" i="1"/>
  <c r="F263" i="1" s="1" a="1"/>
  <c r="F263" i="1" s="1"/>
  <c r="A271" i="1"/>
  <c r="A272" i="1"/>
  <c r="A273" i="1"/>
  <c r="A274" i="1"/>
  <c r="A275" i="1"/>
  <c r="A276" i="1"/>
  <c r="B271" i="1"/>
  <c r="E271" i="1" s="1" a="1"/>
  <c r="E271" i="1" s="1"/>
  <c r="B272" i="1"/>
  <c r="F272" i="1" s="1" a="1"/>
  <c r="F272" i="1" s="1"/>
  <c r="B273" i="1"/>
  <c r="F273" i="1" s="1" a="1"/>
  <c r="F273" i="1" s="1"/>
  <c r="B274" i="1"/>
  <c r="E274" i="1" s="1" a="1"/>
  <c r="E274" i="1" s="1"/>
  <c r="B275" i="1"/>
  <c r="F275" i="1" s="1" a="1"/>
  <c r="F275" i="1" s="1"/>
  <c r="B276" i="1"/>
  <c r="F276" i="1" s="1" a="1"/>
  <c r="F276" i="1" s="1"/>
  <c r="C271" i="1" a="1"/>
  <c r="C271" i="1" s="1"/>
  <c r="C272" i="1" a="1"/>
  <c r="C272" i="1" s="1"/>
  <c r="C273" i="1" a="1"/>
  <c r="C273" i="1" s="1"/>
  <c r="C274" i="1" a="1"/>
  <c r="C274" i="1" s="1"/>
  <c r="C275" i="1" a="1"/>
  <c r="C275" i="1" s="1"/>
  <c r="C276" i="1" a="1"/>
  <c r="C276" i="1" s="1"/>
  <c r="D271" i="1" a="1"/>
  <c r="D271" i="1" s="1"/>
  <c r="D272" i="1" a="1"/>
  <c r="D272" i="1" s="1"/>
  <c r="D273" i="1" a="1"/>
  <c r="D273" i="1" s="1"/>
  <c r="D274" i="1" a="1"/>
  <c r="D274" i="1" s="1"/>
  <c r="D275" i="1" a="1"/>
  <c r="D275" i="1" s="1"/>
  <c r="D276" i="1" a="1"/>
  <c r="D276" i="1" s="1"/>
  <c r="E273" i="1" a="1"/>
  <c r="E273" i="1" s="1"/>
  <c r="G271" i="1"/>
  <c r="G272" i="1"/>
  <c r="G273" i="1"/>
  <c r="G274" i="1"/>
  <c r="G275" i="1"/>
  <c r="G276" i="1"/>
  <c r="A264" i="1"/>
  <c r="A265" i="1"/>
  <c r="A266" i="1"/>
  <c r="A267" i="1"/>
  <c r="A268" i="1"/>
  <c r="A269" i="1"/>
  <c r="A270" i="1"/>
  <c r="B264" i="1"/>
  <c r="E264" i="1" s="1" a="1"/>
  <c r="E264" i="1" s="1"/>
  <c r="B265" i="1"/>
  <c r="F265" i="1" s="1" a="1"/>
  <c r="F265" i="1" s="1"/>
  <c r="B266" i="1"/>
  <c r="E266" i="1" s="1" a="1"/>
  <c r="E266" i="1" s="1"/>
  <c r="B267" i="1"/>
  <c r="F267" i="1" s="1" a="1"/>
  <c r="F267" i="1" s="1"/>
  <c r="B268" i="1"/>
  <c r="E268" i="1" s="1" a="1"/>
  <c r="E268" i="1" s="1"/>
  <c r="B269" i="1"/>
  <c r="F269" i="1" s="1" a="1"/>
  <c r="F269" i="1" s="1"/>
  <c r="B270" i="1"/>
  <c r="F270" i="1" s="1" a="1"/>
  <c r="F270" i="1" s="1"/>
  <c r="C264" i="1" a="1"/>
  <c r="C264" i="1" s="1"/>
  <c r="C265" i="1" a="1"/>
  <c r="C265" i="1" s="1"/>
  <c r="C266" i="1" a="1"/>
  <c r="C266" i="1" s="1"/>
  <c r="C267" i="1" a="1"/>
  <c r="C267" i="1" s="1"/>
  <c r="C268" i="1" a="1"/>
  <c r="C268" i="1" s="1"/>
  <c r="C269" i="1" a="1"/>
  <c r="C269" i="1" s="1"/>
  <c r="C270" i="1" a="1"/>
  <c r="C270" i="1" s="1"/>
  <c r="D264" i="1" a="1"/>
  <c r="D264" i="1" s="1"/>
  <c r="D265" i="1" a="1"/>
  <c r="D265" i="1" s="1"/>
  <c r="D266" i="1" a="1"/>
  <c r="D266" i="1" s="1"/>
  <c r="D267" i="1" a="1"/>
  <c r="D267" i="1" s="1"/>
  <c r="D268" i="1" a="1"/>
  <c r="D268" i="1" s="1"/>
  <c r="D269" i="1" a="1"/>
  <c r="D269" i="1" s="1"/>
  <c r="D270" i="1" a="1"/>
  <c r="D270" i="1" s="1"/>
  <c r="G264" i="1"/>
  <c r="G265" i="1"/>
  <c r="G266" i="1"/>
  <c r="G267" i="1"/>
  <c r="G268" i="1"/>
  <c r="G269" i="1"/>
  <c r="G270" i="1"/>
  <c r="A252" i="1"/>
  <c r="A253" i="1"/>
  <c r="A254" i="1"/>
  <c r="A255" i="1"/>
  <c r="A256" i="1"/>
  <c r="A257" i="1"/>
  <c r="A258" i="1"/>
  <c r="A259" i="1"/>
  <c r="A260" i="1"/>
  <c r="A261" i="1"/>
  <c r="A262" i="1"/>
  <c r="A263" i="1"/>
  <c r="B252" i="1"/>
  <c r="E252" i="1" s="1" a="1"/>
  <c r="E252" i="1" s="1"/>
  <c r="B253" i="1"/>
  <c r="E253" i="1" s="1" a="1"/>
  <c r="E253" i="1" s="1"/>
  <c r="B254" i="1"/>
  <c r="E254" i="1" s="1" a="1"/>
  <c r="E254" i="1" s="1"/>
  <c r="B255" i="1"/>
  <c r="F255" i="1" s="1" a="1"/>
  <c r="F255" i="1" s="1"/>
  <c r="B256" i="1"/>
  <c r="E256" i="1" s="1" a="1"/>
  <c r="E256" i="1" s="1"/>
  <c r="B257" i="1"/>
  <c r="E257" i="1" s="1" a="1"/>
  <c r="E257" i="1" s="1"/>
  <c r="B258" i="1"/>
  <c r="F258" i="1" s="1" a="1"/>
  <c r="F258" i="1" s="1"/>
  <c r="B259" i="1"/>
  <c r="E259" i="1" s="1" a="1"/>
  <c r="E259" i="1" s="1"/>
  <c r="B260" i="1"/>
  <c r="F260" i="1" s="1" a="1"/>
  <c r="F260" i="1" s="1"/>
  <c r="B261" i="1"/>
  <c r="E261" i="1" s="1" a="1"/>
  <c r="E261" i="1" s="1"/>
  <c r="B262" i="1"/>
  <c r="E262" i="1" s="1" a="1"/>
  <c r="E262" i="1" s="1"/>
  <c r="C252" i="1" a="1"/>
  <c r="C252" i="1" s="1"/>
  <c r="C253" i="1" a="1"/>
  <c r="C253" i="1" s="1"/>
  <c r="C254" i="1" a="1"/>
  <c r="C254" i="1" s="1"/>
  <c r="C255" i="1" a="1"/>
  <c r="C255" i="1" s="1"/>
  <c r="C256" i="1" a="1"/>
  <c r="C256" i="1" s="1"/>
  <c r="C257" i="1" a="1"/>
  <c r="C257" i="1" s="1"/>
  <c r="C258" i="1" a="1"/>
  <c r="C258" i="1" s="1"/>
  <c r="C259" i="1" a="1"/>
  <c r="C259" i="1" s="1"/>
  <c r="C260" i="1" a="1"/>
  <c r="C260" i="1" s="1"/>
  <c r="C261" i="1" a="1"/>
  <c r="C261" i="1" s="1"/>
  <c r="C262" i="1" a="1"/>
  <c r="C262" i="1" s="1"/>
  <c r="C263" i="1" a="1"/>
  <c r="C263" i="1" s="1"/>
  <c r="D252" i="1" a="1"/>
  <c r="D252" i="1" s="1"/>
  <c r="D253" i="1" a="1"/>
  <c r="D253" i="1" s="1"/>
  <c r="D254" i="1" a="1"/>
  <c r="D254" i="1" s="1"/>
  <c r="D255" i="1" a="1"/>
  <c r="D255" i="1" s="1"/>
  <c r="D256" i="1" a="1"/>
  <c r="D256" i="1" s="1"/>
  <c r="D257" i="1" a="1"/>
  <c r="D257" i="1" s="1"/>
  <c r="D258" i="1" a="1"/>
  <c r="D258" i="1" s="1"/>
  <c r="D259" i="1" a="1"/>
  <c r="D259" i="1" s="1"/>
  <c r="D260" i="1" a="1"/>
  <c r="D260" i="1" s="1"/>
  <c r="D261" i="1" a="1"/>
  <c r="D261" i="1" s="1"/>
  <c r="D262" i="1" a="1"/>
  <c r="D262" i="1" s="1"/>
  <c r="D263" i="1" a="1"/>
  <c r="D263" i="1" s="1"/>
  <c r="E260" i="1" a="1"/>
  <c r="E260" i="1" s="1"/>
  <c r="F252" i="1" a="1"/>
  <c r="F252" i="1" s="1"/>
  <c r="G252" i="1"/>
  <c r="G253" i="1"/>
  <c r="G254" i="1"/>
  <c r="G255" i="1"/>
  <c r="G256" i="1"/>
  <c r="G257" i="1"/>
  <c r="G258" i="1"/>
  <c r="G259" i="1"/>
  <c r="G260" i="1"/>
  <c r="G261" i="1"/>
  <c r="G262" i="1"/>
  <c r="G263" i="1"/>
  <c r="F176" i="1" a="1"/>
  <c r="F176" i="1" s="1"/>
  <c r="B211" i="1"/>
  <c r="E211" i="1" s="1" a="1"/>
  <c r="E211" i="1" s="1"/>
  <c r="B232" i="1"/>
  <c r="E232" i="1" s="1" a="1"/>
  <c r="E232" i="1" s="1"/>
  <c r="A233" i="1"/>
  <c r="A234" i="1"/>
  <c r="A235" i="1"/>
  <c r="A236" i="1"/>
  <c r="A237" i="1"/>
  <c r="A238" i="1"/>
  <c r="A239" i="1"/>
  <c r="A240" i="1"/>
  <c r="A241" i="1"/>
  <c r="A242" i="1"/>
  <c r="A243" i="1"/>
  <c r="A244" i="1"/>
  <c r="A245" i="1"/>
  <c r="A246" i="1"/>
  <c r="A247" i="1"/>
  <c r="A248" i="1"/>
  <c r="A249" i="1"/>
  <c r="A250" i="1"/>
  <c r="A251" i="1"/>
  <c r="B233" i="1"/>
  <c r="E233" i="1" s="1" a="1"/>
  <c r="E233" i="1" s="1"/>
  <c r="B234" i="1"/>
  <c r="F234" i="1" s="1" a="1"/>
  <c r="F234" i="1" s="1"/>
  <c r="B235" i="1"/>
  <c r="F235" i="1" s="1" a="1"/>
  <c r="F235" i="1" s="1"/>
  <c r="B236" i="1"/>
  <c r="E236" i="1" s="1" a="1"/>
  <c r="E236" i="1" s="1"/>
  <c r="B237" i="1"/>
  <c r="F237" i="1" s="1" a="1"/>
  <c r="F237" i="1" s="1"/>
  <c r="B238" i="1"/>
  <c r="E238" i="1" s="1" a="1"/>
  <c r="E238" i="1" s="1"/>
  <c r="B239" i="1"/>
  <c r="F239" i="1" s="1" a="1"/>
  <c r="F239" i="1" s="1"/>
  <c r="B240" i="1"/>
  <c r="F240" i="1" s="1" a="1"/>
  <c r="F240" i="1" s="1"/>
  <c r="B241" i="1"/>
  <c r="F241" i="1" s="1" a="1"/>
  <c r="F241" i="1" s="1"/>
  <c r="B242" i="1"/>
  <c r="F242" i="1" s="1" a="1"/>
  <c r="F242" i="1" s="1"/>
  <c r="B243" i="1"/>
  <c r="F243" i="1" s="1" a="1"/>
  <c r="F243" i="1" s="1"/>
  <c r="B244" i="1"/>
  <c r="E244" i="1" s="1" a="1"/>
  <c r="E244" i="1" s="1"/>
  <c r="B245" i="1"/>
  <c r="F245" i="1" s="1" a="1"/>
  <c r="F245" i="1" s="1"/>
  <c r="B246" i="1"/>
  <c r="F246" i="1" s="1" a="1"/>
  <c r="F246" i="1" s="1"/>
  <c r="B247" i="1"/>
  <c r="F247" i="1" s="1" a="1"/>
  <c r="F247" i="1" s="1"/>
  <c r="B248" i="1"/>
  <c r="F248" i="1" s="1" a="1"/>
  <c r="F248" i="1" s="1"/>
  <c r="B249" i="1"/>
  <c r="F249" i="1" s="1" a="1"/>
  <c r="F249" i="1" s="1"/>
  <c r="B250" i="1"/>
  <c r="F250" i="1" s="1" a="1"/>
  <c r="F250" i="1" s="1"/>
  <c r="B251" i="1"/>
  <c r="F251" i="1" s="1" a="1"/>
  <c r="F251" i="1" s="1"/>
  <c r="C233" i="1" a="1"/>
  <c r="C233" i="1" s="1"/>
  <c r="C234" i="1" a="1"/>
  <c r="C234" i="1" s="1"/>
  <c r="C235" i="1" a="1"/>
  <c r="C235" i="1" s="1"/>
  <c r="C236" i="1" a="1"/>
  <c r="C236" i="1" s="1"/>
  <c r="C237" i="1" a="1"/>
  <c r="C237" i="1" s="1"/>
  <c r="C238" i="1" a="1"/>
  <c r="C238" i="1" s="1"/>
  <c r="C239" i="1" a="1"/>
  <c r="C239" i="1" s="1"/>
  <c r="C240" i="1" a="1"/>
  <c r="C240" i="1" s="1"/>
  <c r="C241" i="1" a="1"/>
  <c r="C241" i="1" s="1"/>
  <c r="C242" i="1" a="1"/>
  <c r="C242" i="1" s="1"/>
  <c r="C243" i="1" a="1"/>
  <c r="C243" i="1" s="1"/>
  <c r="C244" i="1" a="1"/>
  <c r="C244" i="1" s="1"/>
  <c r="C245" i="1" a="1"/>
  <c r="C245" i="1" s="1"/>
  <c r="C246" i="1" a="1"/>
  <c r="C246" i="1" s="1"/>
  <c r="C247" i="1" a="1"/>
  <c r="C247" i="1" s="1"/>
  <c r="C248" i="1" a="1"/>
  <c r="C248" i="1" s="1"/>
  <c r="C249" i="1" a="1"/>
  <c r="C249" i="1" s="1"/>
  <c r="C250" i="1" a="1"/>
  <c r="C250" i="1" s="1"/>
  <c r="C251" i="1" a="1"/>
  <c r="C251" i="1" s="1"/>
  <c r="D233" i="1" a="1"/>
  <c r="D233" i="1" s="1"/>
  <c r="D234" i="1" a="1"/>
  <c r="D234" i="1" s="1"/>
  <c r="D235" i="1" a="1"/>
  <c r="D235" i="1" s="1"/>
  <c r="D236" i="1" a="1"/>
  <c r="D236" i="1" s="1"/>
  <c r="D237" i="1" a="1"/>
  <c r="D237" i="1" s="1"/>
  <c r="D238" i="1" a="1"/>
  <c r="D238" i="1" s="1"/>
  <c r="D239" i="1" a="1"/>
  <c r="D239" i="1" s="1"/>
  <c r="D240" i="1" a="1"/>
  <c r="D240" i="1" s="1"/>
  <c r="D241" i="1" a="1"/>
  <c r="D241" i="1" s="1"/>
  <c r="D242" i="1" a="1"/>
  <c r="D242" i="1" s="1"/>
  <c r="D243" i="1" a="1"/>
  <c r="D243" i="1" s="1"/>
  <c r="D244" i="1" a="1"/>
  <c r="D244" i="1" s="1"/>
  <c r="D245" i="1" a="1"/>
  <c r="D245" i="1" s="1"/>
  <c r="D246" i="1" a="1"/>
  <c r="D246" i="1" s="1"/>
  <c r="D247" i="1" a="1"/>
  <c r="D247" i="1" s="1"/>
  <c r="D248" i="1" a="1"/>
  <c r="D248" i="1" s="1"/>
  <c r="D249" i="1" a="1"/>
  <c r="D249" i="1" s="1"/>
  <c r="D250" i="1" a="1"/>
  <c r="D250" i="1" s="1"/>
  <c r="D251" i="1" a="1"/>
  <c r="D251" i="1" s="1"/>
  <c r="E246" i="1" a="1"/>
  <c r="E246" i="1" s="1"/>
  <c r="E249" i="1" a="1"/>
  <c r="E249" i="1" s="1"/>
  <c r="F233" i="1" a="1"/>
  <c r="F233" i="1" s="1"/>
  <c r="G233" i="1"/>
  <c r="G234" i="1"/>
  <c r="G235" i="1"/>
  <c r="G236" i="1"/>
  <c r="G237" i="1"/>
  <c r="G238" i="1"/>
  <c r="G239" i="1"/>
  <c r="G240" i="1"/>
  <c r="G241" i="1"/>
  <c r="G242" i="1"/>
  <c r="G243" i="1"/>
  <c r="G244" i="1"/>
  <c r="G245" i="1"/>
  <c r="G246" i="1"/>
  <c r="G247" i="1"/>
  <c r="G248" i="1"/>
  <c r="G249" i="1"/>
  <c r="G250" i="1"/>
  <c r="G251" i="1"/>
  <c r="A212" i="1"/>
  <c r="A213" i="1"/>
  <c r="A214" i="1"/>
  <c r="A215" i="1"/>
  <c r="A216" i="1"/>
  <c r="A217" i="1"/>
  <c r="A218" i="1"/>
  <c r="A219" i="1"/>
  <c r="A220" i="1"/>
  <c r="A221" i="1"/>
  <c r="A222" i="1"/>
  <c r="A223" i="1"/>
  <c r="A224" i="1"/>
  <c r="A225" i="1"/>
  <c r="A226" i="1"/>
  <c r="A227" i="1"/>
  <c r="A228" i="1"/>
  <c r="A229" i="1"/>
  <c r="A230" i="1"/>
  <c r="A231" i="1"/>
  <c r="A232" i="1"/>
  <c r="B212" i="1"/>
  <c r="E212" i="1" s="1" a="1"/>
  <c r="E212" i="1" s="1"/>
  <c r="B213" i="1"/>
  <c r="E213" i="1" s="1" a="1"/>
  <c r="E213" i="1" s="1"/>
  <c r="B214" i="1"/>
  <c r="F214" i="1" s="1" a="1"/>
  <c r="F214" i="1" s="1"/>
  <c r="B215" i="1"/>
  <c r="E215" i="1" s="1" a="1"/>
  <c r="E215" i="1" s="1"/>
  <c r="B216" i="1"/>
  <c r="E216" i="1" s="1" a="1"/>
  <c r="E216" i="1" s="1"/>
  <c r="B217" i="1"/>
  <c r="E217" i="1" s="1" a="1"/>
  <c r="E217" i="1" s="1"/>
  <c r="B218" i="1"/>
  <c r="E218" i="1" s="1" a="1"/>
  <c r="E218" i="1" s="1"/>
  <c r="B219" i="1"/>
  <c r="F219" i="1" s="1" a="1"/>
  <c r="F219" i="1" s="1"/>
  <c r="B220" i="1"/>
  <c r="F220" i="1" s="1" a="1"/>
  <c r="F220" i="1" s="1"/>
  <c r="B221" i="1"/>
  <c r="F221" i="1" s="1" a="1"/>
  <c r="F221" i="1" s="1"/>
  <c r="B222" i="1"/>
  <c r="E222" i="1" s="1" a="1"/>
  <c r="E222" i="1" s="1"/>
  <c r="B223" i="1"/>
  <c r="E223" i="1" s="1" a="1"/>
  <c r="E223" i="1" s="1"/>
  <c r="B224" i="1"/>
  <c r="F224" i="1" s="1" a="1"/>
  <c r="F224" i="1" s="1"/>
  <c r="B225" i="1"/>
  <c r="F225" i="1" s="1" a="1"/>
  <c r="F225" i="1" s="1"/>
  <c r="B226" i="1"/>
  <c r="E226" i="1" s="1" a="1"/>
  <c r="E226" i="1" s="1"/>
  <c r="B227" i="1"/>
  <c r="E227" i="1" s="1" a="1"/>
  <c r="E227" i="1" s="1"/>
  <c r="B228" i="1"/>
  <c r="F228" i="1" s="1" a="1"/>
  <c r="F228" i="1" s="1"/>
  <c r="B229" i="1"/>
  <c r="F229" i="1" s="1" a="1"/>
  <c r="F229" i="1" s="1"/>
  <c r="B230" i="1"/>
  <c r="F230" i="1" s="1" a="1"/>
  <c r="F230" i="1" s="1"/>
  <c r="B231" i="1"/>
  <c r="E231" i="1" s="1" a="1"/>
  <c r="E231" i="1" s="1"/>
  <c r="C212" i="1" a="1"/>
  <c r="C212" i="1" s="1"/>
  <c r="C213" i="1" a="1"/>
  <c r="C213" i="1" s="1"/>
  <c r="C214" i="1" a="1"/>
  <c r="C214" i="1" s="1"/>
  <c r="C215" i="1" a="1"/>
  <c r="C215" i="1" s="1"/>
  <c r="C216" i="1" a="1"/>
  <c r="C216" i="1" s="1"/>
  <c r="C217" i="1" a="1"/>
  <c r="C217" i="1" s="1"/>
  <c r="C218" i="1" a="1"/>
  <c r="C218" i="1" s="1"/>
  <c r="C219" i="1" a="1"/>
  <c r="C219" i="1" s="1"/>
  <c r="C220" i="1" a="1"/>
  <c r="C220" i="1" s="1"/>
  <c r="C221" i="1" a="1"/>
  <c r="C221" i="1" s="1"/>
  <c r="C222" i="1" a="1"/>
  <c r="C222" i="1" s="1"/>
  <c r="C223" i="1" a="1"/>
  <c r="C223" i="1" s="1"/>
  <c r="C224" i="1" a="1"/>
  <c r="C224" i="1" s="1"/>
  <c r="C225" i="1" a="1"/>
  <c r="C225" i="1" s="1"/>
  <c r="C226" i="1" a="1"/>
  <c r="C226" i="1" s="1"/>
  <c r="C227" i="1" a="1"/>
  <c r="C227" i="1" s="1"/>
  <c r="C228" i="1" a="1"/>
  <c r="C228" i="1" s="1"/>
  <c r="C229" i="1" a="1"/>
  <c r="C229" i="1" s="1"/>
  <c r="C230" i="1" a="1"/>
  <c r="C230" i="1" s="1"/>
  <c r="C231" i="1" a="1"/>
  <c r="C231" i="1" s="1"/>
  <c r="C232" i="1" a="1"/>
  <c r="C232" i="1" s="1"/>
  <c r="D212" i="1" a="1"/>
  <c r="D212" i="1" s="1"/>
  <c r="D213" i="1" a="1"/>
  <c r="D213" i="1" s="1"/>
  <c r="D214" i="1" a="1"/>
  <c r="D214" i="1" s="1"/>
  <c r="D215" i="1" a="1"/>
  <c r="D215" i="1" s="1"/>
  <c r="D216" i="1" a="1"/>
  <c r="D216" i="1" s="1"/>
  <c r="D217" i="1" a="1"/>
  <c r="D217" i="1" s="1"/>
  <c r="D218" i="1" a="1"/>
  <c r="D218" i="1" s="1"/>
  <c r="D219" i="1" a="1"/>
  <c r="D219" i="1" s="1"/>
  <c r="D220" i="1" a="1"/>
  <c r="D220" i="1" s="1"/>
  <c r="D221" i="1" a="1"/>
  <c r="D221" i="1" s="1"/>
  <c r="D222" i="1" a="1"/>
  <c r="D222" i="1" s="1"/>
  <c r="D223" i="1" a="1"/>
  <c r="D223" i="1" s="1"/>
  <c r="D224" i="1" a="1"/>
  <c r="D224" i="1" s="1"/>
  <c r="D225" i="1" a="1"/>
  <c r="D225" i="1" s="1"/>
  <c r="D226" i="1" a="1"/>
  <c r="D226" i="1" s="1"/>
  <c r="D227" i="1" a="1"/>
  <c r="D227" i="1" s="1"/>
  <c r="D228" i="1" a="1"/>
  <c r="D228" i="1" s="1"/>
  <c r="D229" i="1" a="1"/>
  <c r="D229" i="1" s="1"/>
  <c r="D230" i="1" a="1"/>
  <c r="D230" i="1" s="1"/>
  <c r="D231" i="1" a="1"/>
  <c r="D231" i="1" s="1"/>
  <c r="D232" i="1" a="1"/>
  <c r="D232" i="1" s="1"/>
  <c r="G212" i="1"/>
  <c r="G213" i="1"/>
  <c r="G214" i="1"/>
  <c r="G215" i="1"/>
  <c r="G216" i="1"/>
  <c r="G217" i="1"/>
  <c r="G218" i="1"/>
  <c r="G219" i="1"/>
  <c r="G220" i="1"/>
  <c r="G221" i="1"/>
  <c r="G222" i="1"/>
  <c r="G223" i="1"/>
  <c r="G224" i="1"/>
  <c r="G225" i="1"/>
  <c r="G226" i="1"/>
  <c r="G227" i="1"/>
  <c r="G228" i="1"/>
  <c r="G229" i="1"/>
  <c r="G230" i="1"/>
  <c r="G231" i="1"/>
  <c r="G232" i="1"/>
  <c r="A190" i="1"/>
  <c r="A191" i="1"/>
  <c r="A192" i="1"/>
  <c r="A193" i="1"/>
  <c r="A194" i="1"/>
  <c r="A195" i="1"/>
  <c r="A196" i="1"/>
  <c r="A197" i="1"/>
  <c r="A198" i="1"/>
  <c r="A199" i="1"/>
  <c r="A200" i="1"/>
  <c r="A201" i="1"/>
  <c r="A202" i="1"/>
  <c r="A203" i="1"/>
  <c r="A204" i="1"/>
  <c r="A205" i="1"/>
  <c r="A206" i="1"/>
  <c r="A207" i="1"/>
  <c r="A208" i="1"/>
  <c r="A209" i="1"/>
  <c r="A210" i="1"/>
  <c r="A211" i="1"/>
  <c r="B190" i="1"/>
  <c r="E190" i="1" s="1" a="1"/>
  <c r="E190" i="1" s="1"/>
  <c r="B191" i="1"/>
  <c r="F191" i="1" s="1" a="1"/>
  <c r="F191" i="1" s="1"/>
  <c r="B192" i="1"/>
  <c r="E192" i="1" s="1" a="1"/>
  <c r="E192" i="1" s="1"/>
  <c r="B193" i="1"/>
  <c r="E193" i="1" s="1" a="1"/>
  <c r="E193" i="1" s="1"/>
  <c r="B194" i="1"/>
  <c r="E194" i="1" s="1" a="1"/>
  <c r="E194" i="1" s="1"/>
  <c r="B195" i="1"/>
  <c r="F195" i="1" s="1" a="1"/>
  <c r="F195" i="1" s="1"/>
  <c r="B196" i="1"/>
  <c r="E196" i="1" s="1" a="1"/>
  <c r="E196" i="1" s="1"/>
  <c r="B197" i="1"/>
  <c r="E197" i="1" s="1" a="1"/>
  <c r="E197" i="1" s="1"/>
  <c r="B198" i="1"/>
  <c r="E198" i="1" s="1" a="1"/>
  <c r="E198" i="1" s="1"/>
  <c r="B199" i="1"/>
  <c r="E199" i="1" s="1" a="1"/>
  <c r="E199" i="1" s="1"/>
  <c r="B200" i="1"/>
  <c r="E200" i="1" s="1" a="1"/>
  <c r="E200" i="1" s="1"/>
  <c r="B201" i="1"/>
  <c r="E201" i="1" s="1" a="1"/>
  <c r="E201" i="1" s="1"/>
  <c r="B202" i="1"/>
  <c r="F202" i="1" s="1" a="1"/>
  <c r="F202" i="1" s="1"/>
  <c r="B203" i="1"/>
  <c r="E203" i="1" s="1" a="1"/>
  <c r="E203" i="1" s="1"/>
  <c r="B204" i="1"/>
  <c r="F204" i="1" s="1" a="1"/>
  <c r="F204" i="1" s="1"/>
  <c r="B205" i="1"/>
  <c r="E205" i="1" s="1" a="1"/>
  <c r="E205" i="1" s="1"/>
  <c r="B206" i="1"/>
  <c r="E206" i="1" s="1" a="1"/>
  <c r="E206" i="1" s="1"/>
  <c r="B207" i="1"/>
  <c r="F207" i="1" s="1" a="1"/>
  <c r="F207" i="1" s="1"/>
  <c r="B208" i="1"/>
  <c r="E208" i="1" s="1" a="1"/>
  <c r="E208" i="1" s="1"/>
  <c r="B209" i="1"/>
  <c r="E209" i="1" s="1" a="1"/>
  <c r="E209" i="1" s="1"/>
  <c r="B210" i="1"/>
  <c r="E210" i="1" s="1" a="1"/>
  <c r="E210" i="1" s="1"/>
  <c r="C190" i="1" a="1"/>
  <c r="C190" i="1" s="1"/>
  <c r="C191" i="1" a="1"/>
  <c r="C191" i="1" s="1"/>
  <c r="C192" i="1" a="1"/>
  <c r="C192" i="1" s="1"/>
  <c r="C193" i="1" a="1"/>
  <c r="C193" i="1" s="1"/>
  <c r="C194" i="1" a="1"/>
  <c r="C194" i="1" s="1"/>
  <c r="C195" i="1" a="1"/>
  <c r="C195" i="1" s="1"/>
  <c r="C196" i="1" a="1"/>
  <c r="C196" i="1" s="1"/>
  <c r="C197" i="1" a="1"/>
  <c r="C197" i="1" s="1"/>
  <c r="C198" i="1" a="1"/>
  <c r="C198" i="1" s="1"/>
  <c r="C199" i="1" a="1"/>
  <c r="C199" i="1" s="1"/>
  <c r="C200" i="1" a="1"/>
  <c r="C200" i="1" s="1"/>
  <c r="C201" i="1" a="1"/>
  <c r="C201" i="1" s="1"/>
  <c r="C202" i="1" a="1"/>
  <c r="C202" i="1" s="1"/>
  <c r="C203" i="1" a="1"/>
  <c r="C203" i="1" s="1"/>
  <c r="C204" i="1" a="1"/>
  <c r="C204" i="1" s="1"/>
  <c r="C205" i="1" a="1"/>
  <c r="C205" i="1" s="1"/>
  <c r="C206" i="1" a="1"/>
  <c r="C206" i="1" s="1"/>
  <c r="C207" i="1" a="1"/>
  <c r="C207" i="1" s="1"/>
  <c r="C208" i="1" a="1"/>
  <c r="C208" i="1" s="1"/>
  <c r="C209" i="1" a="1"/>
  <c r="C209" i="1" s="1"/>
  <c r="C210" i="1" a="1"/>
  <c r="C210" i="1" s="1"/>
  <c r="C211" i="1" a="1"/>
  <c r="C211" i="1" s="1"/>
  <c r="D190" i="1" a="1"/>
  <c r="D190" i="1" s="1"/>
  <c r="D191" i="1" a="1"/>
  <c r="D191" i="1" s="1"/>
  <c r="D192" i="1" a="1"/>
  <c r="D192" i="1" s="1"/>
  <c r="D193" i="1" a="1"/>
  <c r="D193" i="1" s="1"/>
  <c r="D194" i="1" a="1"/>
  <c r="D194" i="1" s="1"/>
  <c r="D195" i="1" a="1"/>
  <c r="D195" i="1" s="1"/>
  <c r="D196" i="1" a="1"/>
  <c r="D196" i="1" s="1"/>
  <c r="D197" i="1" a="1"/>
  <c r="D197" i="1" s="1"/>
  <c r="D198" i="1" a="1"/>
  <c r="D198" i="1" s="1"/>
  <c r="D199" i="1" a="1"/>
  <c r="D199" i="1" s="1"/>
  <c r="D200" i="1" a="1"/>
  <c r="D200" i="1" s="1"/>
  <c r="D201" i="1" a="1"/>
  <c r="D201" i="1" s="1"/>
  <c r="D202" i="1" a="1"/>
  <c r="D202" i="1" s="1"/>
  <c r="D203" i="1" a="1"/>
  <c r="D203" i="1" s="1"/>
  <c r="D204" i="1" a="1"/>
  <c r="D204" i="1" s="1"/>
  <c r="D205" i="1" a="1"/>
  <c r="D205" i="1" s="1"/>
  <c r="D206" i="1" a="1"/>
  <c r="D206" i="1" s="1"/>
  <c r="D207" i="1" a="1"/>
  <c r="D207" i="1" s="1"/>
  <c r="D208" i="1" a="1"/>
  <c r="D208" i="1" s="1"/>
  <c r="D209" i="1" a="1"/>
  <c r="D209" i="1" s="1"/>
  <c r="D210" i="1" a="1"/>
  <c r="D210" i="1" s="1"/>
  <c r="D211" i="1" a="1"/>
  <c r="D211" i="1" s="1"/>
  <c r="E207" i="1" a="1"/>
  <c r="E207" i="1" s="1"/>
  <c r="G190" i="1"/>
  <c r="G191" i="1"/>
  <c r="G192" i="1"/>
  <c r="G193" i="1"/>
  <c r="G194" i="1"/>
  <c r="G195" i="1"/>
  <c r="G196" i="1"/>
  <c r="G197" i="1"/>
  <c r="G198" i="1"/>
  <c r="G199" i="1"/>
  <c r="G200" i="1"/>
  <c r="G201" i="1"/>
  <c r="G202" i="1"/>
  <c r="G203" i="1"/>
  <c r="G204" i="1"/>
  <c r="G205" i="1"/>
  <c r="G206" i="1"/>
  <c r="G207" i="1"/>
  <c r="G208" i="1"/>
  <c r="G209" i="1"/>
  <c r="G210" i="1"/>
  <c r="G211" i="1"/>
  <c r="B185" i="1"/>
  <c r="E185" i="1" s="1" a="1"/>
  <c r="E185" i="1" s="1"/>
  <c r="B186" i="1"/>
  <c r="F186" i="1" s="1" a="1"/>
  <c r="F186" i="1" s="1"/>
  <c r="A187" i="1"/>
  <c r="A188" i="1"/>
  <c r="A189" i="1"/>
  <c r="B187" i="1"/>
  <c r="F187" i="1" s="1" a="1"/>
  <c r="F187" i="1" s="1"/>
  <c r="B188" i="1"/>
  <c r="F188" i="1" s="1" a="1"/>
  <c r="F188" i="1" s="1"/>
  <c r="B189" i="1"/>
  <c r="F189" i="1" s="1" a="1"/>
  <c r="F189" i="1" s="1"/>
  <c r="C187" i="1" a="1"/>
  <c r="C187" i="1" s="1"/>
  <c r="C188" i="1" a="1"/>
  <c r="C188" i="1" s="1"/>
  <c r="C189" i="1" a="1"/>
  <c r="C189" i="1" s="1"/>
  <c r="D187" i="1" a="1"/>
  <c r="D187" i="1" s="1"/>
  <c r="D188" i="1" a="1"/>
  <c r="D188" i="1" s="1"/>
  <c r="D189" i="1" a="1"/>
  <c r="D189" i="1" s="1"/>
  <c r="G187" i="1"/>
  <c r="G188" i="1"/>
  <c r="G189" i="1"/>
  <c r="A186" i="1"/>
  <c r="C186" i="1" a="1"/>
  <c r="C186" i="1" s="1"/>
  <c r="D186" i="1" a="1"/>
  <c r="D186" i="1" s="1"/>
  <c r="G186" i="1"/>
  <c r="A177" i="1"/>
  <c r="A178" i="1"/>
  <c r="A179" i="1"/>
  <c r="A180" i="1"/>
  <c r="A181" i="1"/>
  <c r="A182" i="1"/>
  <c r="A183" i="1"/>
  <c r="A184" i="1"/>
  <c r="A185" i="1"/>
  <c r="B177" i="1"/>
  <c r="E177" i="1" s="1" a="1"/>
  <c r="E177" i="1" s="1"/>
  <c r="B178" i="1"/>
  <c r="E178" i="1" s="1" a="1"/>
  <c r="E178" i="1" s="1"/>
  <c r="B179" i="1"/>
  <c r="E179" i="1" s="1" a="1"/>
  <c r="E179" i="1" s="1"/>
  <c r="B180" i="1"/>
  <c r="E180" i="1" s="1" a="1"/>
  <c r="E180" i="1" s="1"/>
  <c r="B181" i="1"/>
  <c r="E181" i="1" s="1" a="1"/>
  <c r="E181" i="1" s="1"/>
  <c r="B182" i="1"/>
  <c r="F182" i="1" s="1" a="1"/>
  <c r="F182" i="1" s="1"/>
  <c r="B183" i="1"/>
  <c r="E183" i="1" s="1" a="1"/>
  <c r="E183" i="1" s="1"/>
  <c r="B184" i="1"/>
  <c r="E184" i="1" s="1" a="1"/>
  <c r="E184" i="1" s="1"/>
  <c r="C177" i="1" a="1"/>
  <c r="C177" i="1" s="1"/>
  <c r="C178" i="1" a="1"/>
  <c r="C178" i="1" s="1"/>
  <c r="C179" i="1" a="1"/>
  <c r="C179" i="1" s="1"/>
  <c r="C180" i="1" a="1"/>
  <c r="C180" i="1" s="1"/>
  <c r="C181" i="1" a="1"/>
  <c r="C181" i="1" s="1"/>
  <c r="C182" i="1" a="1"/>
  <c r="C182" i="1" s="1"/>
  <c r="C183" i="1" a="1"/>
  <c r="C183" i="1" s="1"/>
  <c r="C184" i="1" a="1"/>
  <c r="C184" i="1" s="1"/>
  <c r="C185" i="1" a="1"/>
  <c r="C185" i="1" s="1"/>
  <c r="D177" i="1" a="1"/>
  <c r="D177" i="1" s="1"/>
  <c r="D178" i="1" a="1"/>
  <c r="D178" i="1" s="1"/>
  <c r="D179" i="1" a="1"/>
  <c r="D179" i="1" s="1"/>
  <c r="D180" i="1" a="1"/>
  <c r="D180" i="1" s="1"/>
  <c r="D181" i="1" a="1"/>
  <c r="D181" i="1" s="1"/>
  <c r="D182" i="1" a="1"/>
  <c r="D182" i="1" s="1"/>
  <c r="D183" i="1" a="1"/>
  <c r="D183" i="1" s="1"/>
  <c r="D184" i="1" a="1"/>
  <c r="D184" i="1" s="1"/>
  <c r="D185" i="1" a="1"/>
  <c r="D185" i="1" s="1"/>
  <c r="F179" i="1" a="1"/>
  <c r="F179" i="1" s="1"/>
  <c r="G177" i="1"/>
  <c r="G178" i="1"/>
  <c r="G179" i="1"/>
  <c r="G180" i="1"/>
  <c r="G181" i="1"/>
  <c r="G182" i="1"/>
  <c r="G183" i="1"/>
  <c r="G184" i="1"/>
  <c r="G185" i="1"/>
  <c r="A176" i="1"/>
  <c r="C176" i="1" a="1"/>
  <c r="C176" i="1" s="1"/>
  <c r="D176" i="1" a="1"/>
  <c r="D176" i="1" s="1"/>
  <c r="G176" i="1"/>
  <c r="E161" i="1" a="1"/>
  <c r="E161" i="1" s="1"/>
  <c r="B168" i="1"/>
  <c r="F168" i="1" s="1" a="1"/>
  <c r="F168" i="1" s="1"/>
  <c r="B172" i="1"/>
  <c r="F172" i="1" s="1" a="1"/>
  <c r="F172" i="1" s="1"/>
  <c r="B174" i="1"/>
  <c r="E174" i="1" s="1" a="1"/>
  <c r="E174" i="1" s="1"/>
  <c r="A175" i="1"/>
  <c r="B175" i="1"/>
  <c r="E175" i="1" s="1" a="1"/>
  <c r="E175" i="1" s="1"/>
  <c r="C175" i="1" a="1"/>
  <c r="C175" i="1" s="1"/>
  <c r="D175" i="1" a="1"/>
  <c r="D175" i="1" s="1"/>
  <c r="G175" i="1"/>
  <c r="A174" i="1"/>
  <c r="C174" i="1" a="1"/>
  <c r="C174" i="1" s="1"/>
  <c r="D174" i="1" a="1"/>
  <c r="D174" i="1" s="1"/>
  <c r="G174" i="1"/>
  <c r="A173" i="1"/>
  <c r="B173" i="1"/>
  <c r="F173" i="1" s="1" a="1"/>
  <c r="F173" i="1" s="1"/>
  <c r="C173" i="1" a="1"/>
  <c r="C173" i="1" s="1"/>
  <c r="D173" i="1" a="1"/>
  <c r="D173" i="1" s="1"/>
  <c r="G173" i="1"/>
  <c r="A169" i="1"/>
  <c r="A170" i="1"/>
  <c r="A171" i="1"/>
  <c r="A172" i="1"/>
  <c r="B169" i="1"/>
  <c r="F169" i="1" s="1" a="1"/>
  <c r="F169" i="1" s="1"/>
  <c r="B170" i="1"/>
  <c r="F170" i="1" s="1" a="1"/>
  <c r="F170" i="1" s="1"/>
  <c r="B171" i="1"/>
  <c r="E171" i="1" s="1" a="1"/>
  <c r="E171" i="1" s="1"/>
  <c r="C169" i="1" a="1"/>
  <c r="C169" i="1" s="1"/>
  <c r="C170" i="1" a="1"/>
  <c r="C170" i="1" s="1"/>
  <c r="C171" i="1" a="1"/>
  <c r="C171" i="1" s="1"/>
  <c r="C172" i="1" a="1"/>
  <c r="C172" i="1" s="1"/>
  <c r="D169" i="1" a="1"/>
  <c r="D169" i="1" s="1"/>
  <c r="D170" i="1" a="1"/>
  <c r="D170" i="1" s="1"/>
  <c r="D171" i="1" a="1"/>
  <c r="D171" i="1" s="1"/>
  <c r="D172" i="1" a="1"/>
  <c r="D172" i="1" s="1"/>
  <c r="G169" i="1"/>
  <c r="G170" i="1"/>
  <c r="G171" i="1"/>
  <c r="G172" i="1"/>
  <c r="A162" i="1"/>
  <c r="A163" i="1"/>
  <c r="A164" i="1"/>
  <c r="A165" i="1"/>
  <c r="A166" i="1"/>
  <c r="A167" i="1"/>
  <c r="A168" i="1"/>
  <c r="B162" i="1"/>
  <c r="E162" i="1" s="1" a="1"/>
  <c r="E162" i="1" s="1"/>
  <c r="B163" i="1"/>
  <c r="E163" i="1" s="1" a="1"/>
  <c r="E163" i="1" s="1"/>
  <c r="B164" i="1"/>
  <c r="E164" i="1" s="1" a="1"/>
  <c r="E164" i="1" s="1"/>
  <c r="B165" i="1"/>
  <c r="F165" i="1" s="1" a="1"/>
  <c r="F165" i="1" s="1"/>
  <c r="B166" i="1"/>
  <c r="F166" i="1" s="1" a="1"/>
  <c r="F166" i="1" s="1"/>
  <c r="B167" i="1"/>
  <c r="E167" i="1" s="1" a="1"/>
  <c r="E167" i="1" s="1"/>
  <c r="C162" i="1" a="1"/>
  <c r="C162" i="1" s="1"/>
  <c r="C163" i="1" a="1"/>
  <c r="C163" i="1" s="1"/>
  <c r="C164" i="1" a="1"/>
  <c r="C164" i="1" s="1"/>
  <c r="C165" i="1" a="1"/>
  <c r="C165" i="1" s="1"/>
  <c r="C166" i="1" a="1"/>
  <c r="C166" i="1" s="1"/>
  <c r="C167" i="1" a="1"/>
  <c r="C167" i="1" s="1"/>
  <c r="C168" i="1" a="1"/>
  <c r="C168" i="1" s="1"/>
  <c r="D162" i="1" a="1"/>
  <c r="D162" i="1" s="1"/>
  <c r="D163" i="1" a="1"/>
  <c r="D163" i="1" s="1"/>
  <c r="D164" i="1" a="1"/>
  <c r="D164" i="1" s="1"/>
  <c r="D165" i="1" a="1"/>
  <c r="D165" i="1" s="1"/>
  <c r="D166" i="1" a="1"/>
  <c r="D166" i="1" s="1"/>
  <c r="D167" i="1" a="1"/>
  <c r="D167" i="1" s="1"/>
  <c r="D168" i="1" a="1"/>
  <c r="D168" i="1" s="1"/>
  <c r="G162" i="1"/>
  <c r="G163" i="1"/>
  <c r="G164" i="1"/>
  <c r="G165" i="1"/>
  <c r="G166" i="1"/>
  <c r="G167" i="1"/>
  <c r="G168" i="1"/>
  <c r="A160" i="1"/>
  <c r="A161" i="1"/>
  <c r="B160" i="1"/>
  <c r="E160" i="1" s="1" a="1"/>
  <c r="E160" i="1" s="1"/>
  <c r="C160" i="1" a="1"/>
  <c r="C160" i="1" s="1"/>
  <c r="C161" i="1" a="1"/>
  <c r="C161" i="1" s="1"/>
  <c r="D160" i="1" a="1"/>
  <c r="D160" i="1" s="1"/>
  <c r="D161" i="1" a="1"/>
  <c r="D161" i="1" s="1"/>
  <c r="G160" i="1"/>
  <c r="G161" i="1"/>
  <c r="A155" i="1"/>
  <c r="A156" i="1"/>
  <c r="A157" i="1"/>
  <c r="A158" i="1"/>
  <c r="A159" i="1"/>
  <c r="B155" i="1"/>
  <c r="F155" i="1" s="1" a="1"/>
  <c r="F155" i="1" s="1"/>
  <c r="B156" i="1"/>
  <c r="F156" i="1" s="1" a="1"/>
  <c r="F156" i="1" s="1"/>
  <c r="B157" i="1"/>
  <c r="E157" i="1" s="1" a="1"/>
  <c r="E157" i="1" s="1"/>
  <c r="B158" i="1"/>
  <c r="F158" i="1" s="1" a="1"/>
  <c r="F158" i="1" s="1"/>
  <c r="E159" i="1" a="1"/>
  <c r="E159" i="1" s="1"/>
  <c r="C155" i="1" a="1"/>
  <c r="C155" i="1" s="1"/>
  <c r="C156" i="1" a="1"/>
  <c r="C156" i="1" s="1"/>
  <c r="C157" i="1" a="1"/>
  <c r="C157" i="1" s="1"/>
  <c r="C158" i="1" a="1"/>
  <c r="C158" i="1" s="1"/>
  <c r="C159" i="1" a="1"/>
  <c r="C159" i="1" s="1"/>
  <c r="D155" i="1" a="1"/>
  <c r="D155" i="1" s="1"/>
  <c r="D156" i="1" a="1"/>
  <c r="D156" i="1" s="1"/>
  <c r="D157" i="1" a="1"/>
  <c r="D157" i="1" s="1"/>
  <c r="D158" i="1" a="1"/>
  <c r="D158" i="1" s="1"/>
  <c r="D159" i="1" a="1"/>
  <c r="D159" i="1" s="1"/>
  <c r="G155" i="1"/>
  <c r="G156" i="1"/>
  <c r="G157" i="1"/>
  <c r="G158" i="1"/>
  <c r="G159" i="1"/>
  <c r="A144" i="1"/>
  <c r="A145" i="1"/>
  <c r="A146" i="1"/>
  <c r="A147" i="1"/>
  <c r="A148" i="1"/>
  <c r="A149" i="1"/>
  <c r="A150" i="1"/>
  <c r="A151" i="1"/>
  <c r="A152" i="1"/>
  <c r="A153" i="1"/>
  <c r="A154" i="1"/>
  <c r="B144" i="1"/>
  <c r="E144" i="1" s="1" a="1"/>
  <c r="E144" i="1" s="1"/>
  <c r="B145" i="1"/>
  <c r="F145" i="1" s="1" a="1"/>
  <c r="F145" i="1" s="1"/>
  <c r="B146" i="1"/>
  <c r="E146" i="1" s="1" a="1"/>
  <c r="E146" i="1" s="1"/>
  <c r="B147" i="1"/>
  <c r="E147" i="1" s="1" a="1"/>
  <c r="E147" i="1" s="1"/>
  <c r="B148" i="1"/>
  <c r="E148" i="1" s="1" a="1"/>
  <c r="E148" i="1" s="1"/>
  <c r="B149" i="1"/>
  <c r="F149" i="1" s="1" a="1"/>
  <c r="F149" i="1" s="1"/>
  <c r="B150" i="1"/>
  <c r="E150" i="1" s="1" a="1"/>
  <c r="E150" i="1" s="1"/>
  <c r="B151" i="1"/>
  <c r="F151" i="1" s="1" a="1"/>
  <c r="F151" i="1" s="1"/>
  <c r="B152" i="1"/>
  <c r="E152" i="1" s="1" a="1"/>
  <c r="E152" i="1" s="1"/>
  <c r="B153" i="1"/>
  <c r="F153" i="1" s="1" a="1"/>
  <c r="F153" i="1" s="1"/>
  <c r="E154" i="1" a="1"/>
  <c r="E154" i="1" s="1"/>
  <c r="C144" i="1" a="1"/>
  <c r="C144" i="1" s="1"/>
  <c r="C145" i="1" a="1"/>
  <c r="C145" i="1" s="1"/>
  <c r="C146" i="1" a="1"/>
  <c r="C146" i="1" s="1"/>
  <c r="C147" i="1" a="1"/>
  <c r="C147" i="1" s="1"/>
  <c r="C148" i="1" a="1"/>
  <c r="C148" i="1" s="1"/>
  <c r="C149" i="1" a="1"/>
  <c r="C149" i="1" s="1"/>
  <c r="C150" i="1" a="1"/>
  <c r="C150" i="1" s="1"/>
  <c r="C151" i="1" a="1"/>
  <c r="C151" i="1" s="1"/>
  <c r="C152" i="1" a="1"/>
  <c r="C152" i="1" s="1"/>
  <c r="C153" i="1" a="1"/>
  <c r="C153" i="1" s="1"/>
  <c r="C154" i="1" a="1"/>
  <c r="C154" i="1" s="1"/>
  <c r="D144" i="1" a="1"/>
  <c r="D144" i="1" s="1"/>
  <c r="D145" i="1" a="1"/>
  <c r="D145" i="1" s="1"/>
  <c r="D146" i="1" a="1"/>
  <c r="D146" i="1" s="1"/>
  <c r="D147" i="1" a="1"/>
  <c r="D147" i="1" s="1"/>
  <c r="D148" i="1" a="1"/>
  <c r="D148" i="1" s="1"/>
  <c r="D149" i="1" a="1"/>
  <c r="D149" i="1" s="1"/>
  <c r="D150" i="1" a="1"/>
  <c r="D150" i="1" s="1"/>
  <c r="D151" i="1" a="1"/>
  <c r="D151" i="1" s="1"/>
  <c r="D152" i="1" a="1"/>
  <c r="D152" i="1" s="1"/>
  <c r="D153" i="1" a="1"/>
  <c r="D153" i="1" s="1"/>
  <c r="D154" i="1" a="1"/>
  <c r="D154" i="1" s="1"/>
  <c r="G144" i="1"/>
  <c r="G145" i="1"/>
  <c r="G146" i="1"/>
  <c r="G147" i="1"/>
  <c r="G148" i="1"/>
  <c r="G149" i="1"/>
  <c r="G150" i="1"/>
  <c r="G151" i="1"/>
  <c r="G152" i="1"/>
  <c r="G153" i="1"/>
  <c r="G154" i="1"/>
  <c r="A138" i="1"/>
  <c r="A139" i="1"/>
  <c r="A140" i="1"/>
  <c r="A141" i="1"/>
  <c r="A142" i="1"/>
  <c r="A143" i="1"/>
  <c r="B138" i="1"/>
  <c r="F138" i="1" s="1" a="1"/>
  <c r="F138" i="1" s="1"/>
  <c r="B139" i="1"/>
  <c r="F139" i="1" s="1" a="1"/>
  <c r="F139" i="1" s="1"/>
  <c r="B140" i="1"/>
  <c r="E140" i="1" s="1" a="1"/>
  <c r="E140" i="1" s="1"/>
  <c r="B141" i="1"/>
  <c r="E141" i="1" s="1" a="1"/>
  <c r="E141" i="1" s="1"/>
  <c r="B142" i="1"/>
  <c r="E142" i="1" s="1" a="1"/>
  <c r="E142" i="1" s="1"/>
  <c r="C138" i="1" a="1"/>
  <c r="C138" i="1" s="1"/>
  <c r="C139" i="1" a="1"/>
  <c r="C139" i="1" s="1"/>
  <c r="C140" i="1" a="1"/>
  <c r="C140" i="1" s="1"/>
  <c r="C141" i="1" a="1"/>
  <c r="C141" i="1" s="1"/>
  <c r="C142" i="1" a="1"/>
  <c r="C142" i="1" s="1"/>
  <c r="C143" i="1" a="1"/>
  <c r="C143" i="1" s="1"/>
  <c r="D138" i="1" a="1"/>
  <c r="D138" i="1" s="1"/>
  <c r="D139" i="1" a="1"/>
  <c r="D139" i="1" s="1"/>
  <c r="D140" i="1" a="1"/>
  <c r="D140" i="1" s="1"/>
  <c r="D141" i="1" a="1"/>
  <c r="D141" i="1" s="1"/>
  <c r="D142" i="1" a="1"/>
  <c r="D142" i="1" s="1"/>
  <c r="D143" i="1" a="1"/>
  <c r="D143" i="1" s="1"/>
  <c r="E143" i="1" a="1"/>
  <c r="E143" i="1" s="1"/>
  <c r="F140" i="1" a="1"/>
  <c r="F140" i="1" s="1"/>
  <c r="F143" i="1" a="1"/>
  <c r="F143" i="1" s="1"/>
  <c r="G138" i="1"/>
  <c r="G139" i="1"/>
  <c r="G140" i="1"/>
  <c r="G141" i="1"/>
  <c r="G142" i="1"/>
  <c r="G143" i="1"/>
  <c r="D11" i="1" a="1"/>
  <c r="D11" i="1" s="1"/>
  <c r="D12" i="1" a="1"/>
  <c r="D12" i="1" s="1"/>
  <c r="D13" i="1" a="1"/>
  <c r="D13" i="1" s="1"/>
  <c r="D14" i="1" a="1"/>
  <c r="D14" i="1" s="1"/>
  <c r="D15" i="1" a="1"/>
  <c r="D15" i="1" s="1"/>
  <c r="D16" i="1" a="1"/>
  <c r="D16" i="1" s="1"/>
  <c r="D17" i="1" a="1"/>
  <c r="D17" i="1" s="1"/>
  <c r="D18" i="1" a="1"/>
  <c r="D18" i="1" s="1"/>
  <c r="D19" i="1" a="1"/>
  <c r="D19" i="1" s="1"/>
  <c r="D20" i="1" a="1"/>
  <c r="D20" i="1" s="1"/>
  <c r="D21" i="1" a="1"/>
  <c r="D21" i="1" s="1"/>
  <c r="D22" i="1" a="1"/>
  <c r="D22" i="1" s="1"/>
  <c r="D23" i="1" a="1"/>
  <c r="D23" i="1" s="1"/>
  <c r="D24" i="1" a="1"/>
  <c r="D24" i="1" s="1"/>
  <c r="D25" i="1" a="1"/>
  <c r="D25" i="1" s="1"/>
  <c r="D26" i="1" a="1"/>
  <c r="D26" i="1" s="1"/>
  <c r="D27" i="1" a="1"/>
  <c r="D27" i="1" s="1"/>
  <c r="D28" i="1" a="1"/>
  <c r="D28" i="1" s="1"/>
  <c r="D29" i="1" a="1"/>
  <c r="D29" i="1" s="1"/>
  <c r="D30" i="1" a="1"/>
  <c r="D30" i="1" s="1"/>
  <c r="D31" i="1" a="1"/>
  <c r="D31" i="1" s="1"/>
  <c r="D32" i="1" a="1"/>
  <c r="D32" i="1" s="1"/>
  <c r="D33" i="1" a="1"/>
  <c r="D33" i="1" s="1"/>
  <c r="D34" i="1" a="1"/>
  <c r="D34" i="1" s="1"/>
  <c r="D35" i="1" a="1"/>
  <c r="D35" i="1" s="1"/>
  <c r="D36" i="1" a="1"/>
  <c r="D36" i="1" s="1"/>
  <c r="D37" i="1" a="1"/>
  <c r="D37" i="1" s="1"/>
  <c r="D38" i="1" a="1"/>
  <c r="D38" i="1" s="1"/>
  <c r="D39" i="1" a="1"/>
  <c r="D39" i="1" s="1"/>
  <c r="D40" i="1" a="1"/>
  <c r="D40" i="1" s="1"/>
  <c r="D41" i="1" a="1"/>
  <c r="D41" i="1" s="1"/>
  <c r="D42" i="1" a="1"/>
  <c r="D42" i="1" s="1"/>
  <c r="D43" i="1" a="1"/>
  <c r="D43" i="1" s="1"/>
  <c r="D44" i="1" a="1"/>
  <c r="D44" i="1" s="1"/>
  <c r="D45" i="1" a="1"/>
  <c r="D45" i="1" s="1"/>
  <c r="D46" i="1" a="1"/>
  <c r="D46" i="1" s="1"/>
  <c r="D47" i="1" a="1"/>
  <c r="D47" i="1" s="1"/>
  <c r="D48" i="1" a="1"/>
  <c r="D48" i="1" s="1"/>
  <c r="D49" i="1" a="1"/>
  <c r="D49" i="1" s="1"/>
  <c r="D50" i="1" a="1"/>
  <c r="D50" i="1" s="1"/>
  <c r="D51" i="1" a="1"/>
  <c r="D51" i="1" s="1"/>
  <c r="D52" i="1" a="1"/>
  <c r="D52" i="1" s="1"/>
  <c r="D53" i="1" a="1"/>
  <c r="D53" i="1" s="1"/>
  <c r="D54" i="1" a="1"/>
  <c r="D54" i="1" s="1"/>
  <c r="D55" i="1" a="1"/>
  <c r="D55" i="1" s="1"/>
  <c r="D56" i="1" a="1"/>
  <c r="D56" i="1" s="1"/>
  <c r="D57" i="1" a="1"/>
  <c r="D57" i="1" s="1"/>
  <c r="D58" i="1" a="1"/>
  <c r="D58" i="1" s="1"/>
  <c r="D59" i="1" a="1"/>
  <c r="D59" i="1" s="1"/>
  <c r="D60" i="1" a="1"/>
  <c r="D60" i="1" s="1"/>
  <c r="D61" i="1" a="1"/>
  <c r="D61" i="1" s="1"/>
  <c r="D62" i="1" a="1"/>
  <c r="D62" i="1" s="1"/>
  <c r="D63" i="1" a="1"/>
  <c r="D63" i="1" s="1"/>
  <c r="D64" i="1" a="1"/>
  <c r="D64" i="1" s="1"/>
  <c r="D65" i="1" a="1"/>
  <c r="D65" i="1" s="1"/>
  <c r="D66" i="1" a="1"/>
  <c r="D66" i="1" s="1"/>
  <c r="D67" i="1" a="1"/>
  <c r="D67" i="1" s="1"/>
  <c r="D68" i="1" a="1"/>
  <c r="D68" i="1" s="1"/>
  <c r="D69" i="1" a="1"/>
  <c r="D69" i="1" s="1"/>
  <c r="D70" i="1" a="1"/>
  <c r="D70" i="1" s="1"/>
  <c r="D71" i="1" a="1"/>
  <c r="D71" i="1" s="1"/>
  <c r="D72" i="1" a="1"/>
  <c r="D72" i="1" s="1"/>
  <c r="D73" i="1" a="1"/>
  <c r="D73" i="1" s="1"/>
  <c r="D74" i="1" a="1"/>
  <c r="D74" i="1" s="1"/>
  <c r="D75" i="1" a="1"/>
  <c r="D75" i="1" s="1"/>
  <c r="D76" i="1" a="1"/>
  <c r="D76" i="1" s="1"/>
  <c r="D77" i="1" a="1"/>
  <c r="D77" i="1" s="1"/>
  <c r="D78" i="1" a="1"/>
  <c r="D78" i="1" s="1"/>
  <c r="D79" i="1" a="1"/>
  <c r="D79" i="1" s="1"/>
  <c r="D80" i="1" a="1"/>
  <c r="D80" i="1" s="1"/>
  <c r="D81" i="1" a="1"/>
  <c r="D81" i="1" s="1"/>
  <c r="D82" i="1" a="1"/>
  <c r="D82" i="1" s="1"/>
  <c r="D83" i="1" a="1"/>
  <c r="D83" i="1" s="1"/>
  <c r="D84" i="1" a="1"/>
  <c r="D84" i="1" s="1"/>
  <c r="D85" i="1" a="1"/>
  <c r="D85" i="1" s="1"/>
  <c r="D86" i="1" a="1"/>
  <c r="D86" i="1" s="1"/>
  <c r="D87" i="1" a="1"/>
  <c r="D87" i="1" s="1"/>
  <c r="D88" i="1" a="1"/>
  <c r="D88" i="1" s="1"/>
  <c r="D89" i="1" a="1"/>
  <c r="D89" i="1" s="1"/>
  <c r="D90" i="1" a="1"/>
  <c r="D90" i="1" s="1"/>
  <c r="D91" i="1" a="1"/>
  <c r="D91" i="1" s="1"/>
  <c r="D92" i="1" a="1"/>
  <c r="D92" i="1" s="1"/>
  <c r="D93" i="1" a="1"/>
  <c r="D93" i="1" s="1"/>
  <c r="D94" i="1" a="1"/>
  <c r="D94" i="1" s="1"/>
  <c r="D95" i="1" a="1"/>
  <c r="D95" i="1" s="1"/>
  <c r="D96" i="1" a="1"/>
  <c r="D96" i="1" s="1"/>
  <c r="D97" i="1" a="1"/>
  <c r="D97" i="1" s="1"/>
  <c r="D98" i="1" a="1"/>
  <c r="D98" i="1" s="1"/>
  <c r="D99" i="1" a="1"/>
  <c r="D99" i="1" s="1"/>
  <c r="D100" i="1" a="1"/>
  <c r="D100" i="1" s="1"/>
  <c r="D101" i="1" a="1"/>
  <c r="D101" i="1" s="1"/>
  <c r="D102" i="1" a="1"/>
  <c r="D102" i="1" s="1"/>
  <c r="D103" i="1" a="1"/>
  <c r="D103" i="1" s="1"/>
  <c r="D104" i="1" a="1"/>
  <c r="D104" i="1" s="1"/>
  <c r="D105" i="1" a="1"/>
  <c r="D105" i="1" s="1"/>
  <c r="D106" i="1" a="1"/>
  <c r="D106" i="1" s="1"/>
  <c r="D107" i="1" a="1"/>
  <c r="D107" i="1" s="1"/>
  <c r="D108" i="1" a="1"/>
  <c r="D108" i="1" s="1"/>
  <c r="D109" i="1" a="1"/>
  <c r="D109" i="1" s="1"/>
  <c r="D110" i="1" a="1"/>
  <c r="D110" i="1" s="1"/>
  <c r="D111" i="1" a="1"/>
  <c r="D111" i="1" s="1"/>
  <c r="D112" i="1" a="1"/>
  <c r="D112" i="1" s="1"/>
  <c r="D113" i="1" a="1"/>
  <c r="D113" i="1" s="1"/>
  <c r="D114" i="1" a="1"/>
  <c r="D114" i="1" s="1"/>
  <c r="D115" i="1" a="1"/>
  <c r="D115" i="1" s="1"/>
  <c r="D116" i="1" a="1"/>
  <c r="D116" i="1" s="1"/>
  <c r="D117" i="1" a="1"/>
  <c r="D117" i="1" s="1"/>
  <c r="D118" i="1" a="1"/>
  <c r="D118" i="1" s="1"/>
  <c r="D119" i="1" a="1"/>
  <c r="D119" i="1" s="1"/>
  <c r="D120" i="1" a="1"/>
  <c r="D120" i="1" s="1"/>
  <c r="D121" i="1" a="1"/>
  <c r="D121" i="1" s="1"/>
  <c r="D122" i="1" a="1"/>
  <c r="D122" i="1" s="1"/>
  <c r="D123" i="1" a="1"/>
  <c r="D123" i="1" s="1"/>
  <c r="D124" i="1" a="1"/>
  <c r="D124" i="1" s="1"/>
  <c r="D125" i="1" a="1"/>
  <c r="D125" i="1" s="1"/>
  <c r="D126" i="1" a="1"/>
  <c r="D126" i="1" s="1"/>
  <c r="D127" i="1" a="1"/>
  <c r="D127" i="1" s="1"/>
  <c r="D128" i="1" a="1"/>
  <c r="D128" i="1" s="1"/>
  <c r="D129" i="1" a="1"/>
  <c r="D129" i="1" s="1"/>
  <c r="D130" i="1" a="1"/>
  <c r="D130" i="1" s="1"/>
  <c r="D131" i="1" a="1"/>
  <c r="D131" i="1" s="1"/>
  <c r="D132" i="1" a="1"/>
  <c r="D132" i="1" s="1"/>
  <c r="D133" i="1" a="1"/>
  <c r="D133" i="1" s="1"/>
  <c r="D134" i="1" a="1"/>
  <c r="D134" i="1" s="1"/>
  <c r="D135" i="1" a="1"/>
  <c r="D135" i="1" s="1"/>
  <c r="D136" i="1" a="1"/>
  <c r="D136" i="1" s="1"/>
  <c r="D137" i="1" a="1"/>
  <c r="D137" i="1" s="1"/>
  <c r="G2" i="1"/>
  <c r="F17" i="10"/>
  <c r="B17" i="10"/>
  <c r="E17" i="10" s="1" a="1"/>
  <c r="E17" i="10" s="1"/>
  <c r="A17" i="10"/>
  <c r="F16" i="10"/>
  <c r="B16" i="10"/>
  <c r="D16" i="10" s="1" a="1"/>
  <c r="D16" i="10" s="1"/>
  <c r="A16" i="10"/>
  <c r="F15" i="10"/>
  <c r="B15" i="10"/>
  <c r="A15" i="10"/>
  <c r="F14" i="10"/>
  <c r="B14" i="10"/>
  <c r="D14" i="10" s="1" a="1"/>
  <c r="D14" i="10" s="1"/>
  <c r="A14" i="10"/>
  <c r="F13" i="10"/>
  <c r="B13" i="10"/>
  <c r="A13" i="10"/>
  <c r="F12" i="10"/>
  <c r="B12" i="10"/>
  <c r="D12" i="10" s="1" a="1"/>
  <c r="D12" i="10" s="1"/>
  <c r="A12" i="10"/>
  <c r="F11" i="10"/>
  <c r="B11" i="10"/>
  <c r="A11" i="10"/>
  <c r="F10" i="10"/>
  <c r="B10" i="10"/>
  <c r="D10" i="10" s="1" a="1"/>
  <c r="D10" i="10" s="1"/>
  <c r="A10" i="10"/>
  <c r="F9" i="10"/>
  <c r="B9" i="10"/>
  <c r="A9" i="10"/>
  <c r="F8" i="10"/>
  <c r="B8" i="10"/>
  <c r="D8" i="10" s="1" a="1"/>
  <c r="D8" i="10" s="1"/>
  <c r="A8" i="10"/>
  <c r="F7" i="10"/>
  <c r="B7" i="10"/>
  <c r="A7" i="10"/>
  <c r="F6" i="10"/>
  <c r="B6" i="10"/>
  <c r="D6" i="10" s="1" a="1"/>
  <c r="D6" i="10" s="1"/>
  <c r="A6" i="10"/>
  <c r="F5" i="10"/>
  <c r="B5" i="10"/>
  <c r="C5" i="10" s="1" a="1"/>
  <c r="C5" i="10" s="1"/>
  <c r="A5" i="10"/>
  <c r="F4" i="10"/>
  <c r="B4" i="10"/>
  <c r="D4" i="10" s="1" a="1"/>
  <c r="D4" i="10" s="1"/>
  <c r="A4" i="10"/>
  <c r="F3" i="10"/>
  <c r="B3" i="10"/>
  <c r="D3" i="10" s="1" a="1"/>
  <c r="D3" i="10" s="1"/>
  <c r="A3" i="10"/>
  <c r="F2" i="10"/>
  <c r="C2" i="10" a="1"/>
  <c r="C2" i="10" s="1"/>
  <c r="B2" i="10"/>
  <c r="D2" i="10" s="1" a="1"/>
  <c r="D2" i="10" s="1"/>
  <c r="A2" i="10"/>
  <c r="F137" i="1" a="1"/>
  <c r="F137" i="1" s="1"/>
  <c r="E137" i="1" a="1"/>
  <c r="E137" i="1" s="1"/>
  <c r="A2" i="1"/>
  <c r="A3" i="1"/>
  <c r="A4" i="1"/>
  <c r="A5" i="1"/>
  <c r="A6" i="1"/>
  <c r="A7" i="1"/>
  <c r="A8" i="1"/>
  <c r="A9" i="1"/>
  <c r="A10" i="1"/>
  <c r="A11" i="1"/>
  <c r="A12" i="1"/>
  <c r="A13" i="1"/>
  <c r="A14" i="1"/>
  <c r="A15" i="1"/>
  <c r="A16" i="1"/>
  <c r="A17" i="1"/>
  <c r="A18" i="1"/>
  <c r="A19" i="1"/>
  <c r="A20" i="1"/>
  <c r="A21" i="1"/>
  <c r="A22" i="1"/>
  <c r="A23" i="1"/>
  <c r="A24" i="1"/>
  <c r="A25" i="1"/>
  <c r="A26" i="1"/>
  <c r="A27" i="1"/>
  <c r="A28" i="1"/>
  <c r="A29" i="1"/>
  <c r="A30" i="1"/>
  <c r="A31" i="1"/>
  <c r="A32" i="1"/>
  <c r="A33" i="1"/>
  <c r="A34" i="1"/>
  <c r="A35" i="1"/>
  <c r="A36" i="1"/>
  <c r="A37" i="1"/>
  <c r="A38" i="1"/>
  <c r="A39" i="1"/>
  <c r="A40" i="1"/>
  <c r="A41" i="1"/>
  <c r="A42" i="1"/>
  <c r="A43" i="1"/>
  <c r="A44" i="1"/>
  <c r="A45" i="1"/>
  <c r="A46" i="1"/>
  <c r="A47" i="1"/>
  <c r="A48" i="1"/>
  <c r="A49" i="1"/>
  <c r="A50" i="1"/>
  <c r="A51" i="1"/>
  <c r="A52" i="1"/>
  <c r="A53" i="1"/>
  <c r="A54" i="1"/>
  <c r="A55" i="1"/>
  <c r="A56" i="1"/>
  <c r="A57" i="1"/>
  <c r="A58" i="1"/>
  <c r="A59" i="1"/>
  <c r="A60" i="1"/>
  <c r="A61" i="1"/>
  <c r="A62" i="1"/>
  <c r="A63" i="1"/>
  <c r="A64" i="1"/>
  <c r="A65" i="1"/>
  <c r="A66" i="1"/>
  <c r="A67" i="1"/>
  <c r="A68" i="1"/>
  <c r="A69" i="1"/>
  <c r="A70" i="1"/>
  <c r="A71" i="1"/>
  <c r="A72" i="1"/>
  <c r="A73" i="1"/>
  <c r="A74" i="1"/>
  <c r="A75" i="1"/>
  <c r="A76" i="1"/>
  <c r="A77" i="1"/>
  <c r="A78" i="1"/>
  <c r="A79" i="1"/>
  <c r="A80" i="1"/>
  <c r="A81" i="1"/>
  <c r="A82" i="1"/>
  <c r="A83" i="1"/>
  <c r="A84" i="1"/>
  <c r="A85" i="1"/>
  <c r="A86" i="1"/>
  <c r="A87" i="1"/>
  <c r="A88" i="1"/>
  <c r="A89" i="1"/>
  <c r="A90" i="1"/>
  <c r="A91" i="1"/>
  <c r="A92" i="1"/>
  <c r="A93" i="1"/>
  <c r="A94" i="1"/>
  <c r="A95" i="1"/>
  <c r="A96" i="1"/>
  <c r="A97" i="1"/>
  <c r="A98" i="1"/>
  <c r="A99" i="1"/>
  <c r="A100" i="1"/>
  <c r="A101" i="1"/>
  <c r="A102" i="1"/>
  <c r="A103" i="1"/>
  <c r="A104" i="1"/>
  <c r="A105" i="1"/>
  <c r="A106" i="1"/>
  <c r="A107" i="1"/>
  <c r="A108" i="1"/>
  <c r="A109" i="1"/>
  <c r="A110" i="1"/>
  <c r="A111" i="1"/>
  <c r="A112" i="1"/>
  <c r="A113" i="1"/>
  <c r="A114" i="1"/>
  <c r="A115" i="1"/>
  <c r="A116" i="1"/>
  <c r="A117" i="1"/>
  <c r="A118" i="1"/>
  <c r="A119" i="1"/>
  <c r="A120" i="1"/>
  <c r="A121" i="1"/>
  <c r="A122" i="1"/>
  <c r="A123" i="1"/>
  <c r="A124" i="1"/>
  <c r="A125" i="1"/>
  <c r="A126" i="1"/>
  <c r="A127" i="1"/>
  <c r="A128" i="1"/>
  <c r="A129" i="1"/>
  <c r="A130" i="1"/>
  <c r="A131" i="1"/>
  <c r="A132" i="1"/>
  <c r="A133" i="1"/>
  <c r="A134" i="1"/>
  <c r="A135" i="1"/>
  <c r="A136" i="1"/>
  <c r="A137" i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C11" i="1" a="1"/>
  <c r="C11" i="1" s="1"/>
  <c r="C12" i="1" a="1"/>
  <c r="C12" i="1" s="1"/>
  <c r="C13" i="1" a="1"/>
  <c r="C13" i="1" s="1"/>
  <c r="C14" i="1" a="1"/>
  <c r="C14" i="1" s="1"/>
  <c r="C15" i="1" a="1"/>
  <c r="C15" i="1" s="1"/>
  <c r="C16" i="1" a="1"/>
  <c r="C16" i="1" s="1"/>
  <c r="C17" i="1" a="1"/>
  <c r="C17" i="1" s="1"/>
  <c r="C18" i="1" a="1"/>
  <c r="C18" i="1" s="1"/>
  <c r="C19" i="1" a="1"/>
  <c r="C19" i="1" s="1"/>
  <c r="C20" i="1" a="1"/>
  <c r="C20" i="1" s="1"/>
  <c r="C21" i="1" a="1"/>
  <c r="C21" i="1" s="1"/>
  <c r="C22" i="1" a="1"/>
  <c r="C22" i="1" s="1"/>
  <c r="C23" i="1" a="1"/>
  <c r="C23" i="1" s="1"/>
  <c r="C24" i="1" a="1"/>
  <c r="C24" i="1" s="1"/>
  <c r="C25" i="1" a="1"/>
  <c r="C25" i="1" s="1"/>
  <c r="C26" i="1" a="1"/>
  <c r="C26" i="1" s="1"/>
  <c r="C27" i="1" a="1"/>
  <c r="C27" i="1" s="1"/>
  <c r="C28" i="1" a="1"/>
  <c r="C28" i="1" s="1"/>
  <c r="C29" i="1" a="1"/>
  <c r="C29" i="1" s="1"/>
  <c r="C30" i="1" a="1"/>
  <c r="C30" i="1" s="1"/>
  <c r="C31" i="1" a="1"/>
  <c r="C31" i="1" s="1"/>
  <c r="C32" i="1" a="1"/>
  <c r="C32" i="1" s="1"/>
  <c r="C33" i="1" a="1"/>
  <c r="C33" i="1" s="1"/>
  <c r="C34" i="1" a="1"/>
  <c r="C34" i="1" s="1"/>
  <c r="C35" i="1" a="1"/>
  <c r="C35" i="1" s="1"/>
  <c r="C36" i="1" a="1"/>
  <c r="C36" i="1" s="1"/>
  <c r="C37" i="1" a="1"/>
  <c r="C37" i="1" s="1"/>
  <c r="C38" i="1" a="1"/>
  <c r="C38" i="1" s="1"/>
  <c r="C39" i="1" a="1"/>
  <c r="C39" i="1" s="1"/>
  <c r="C40" i="1" a="1"/>
  <c r="C40" i="1" s="1"/>
  <c r="C41" i="1" a="1"/>
  <c r="C41" i="1" s="1"/>
  <c r="C42" i="1" a="1"/>
  <c r="C42" i="1" s="1"/>
  <c r="C43" i="1" a="1"/>
  <c r="C43" i="1" s="1"/>
  <c r="C44" i="1" a="1"/>
  <c r="C44" i="1" s="1"/>
  <c r="C45" i="1" a="1"/>
  <c r="C45" i="1" s="1"/>
  <c r="C46" i="1" a="1"/>
  <c r="C46" i="1" s="1"/>
  <c r="C47" i="1" a="1"/>
  <c r="C47" i="1" s="1"/>
  <c r="C48" i="1" a="1"/>
  <c r="C48" i="1" s="1"/>
  <c r="C49" i="1" a="1"/>
  <c r="C49" i="1" s="1"/>
  <c r="C50" i="1" a="1"/>
  <c r="C50" i="1" s="1"/>
  <c r="C51" i="1" a="1"/>
  <c r="C51" i="1" s="1"/>
  <c r="C52" i="1" a="1"/>
  <c r="C52" i="1" s="1"/>
  <c r="C53" i="1" a="1"/>
  <c r="C53" i="1" s="1"/>
  <c r="C54" i="1" a="1"/>
  <c r="C54" i="1" s="1"/>
  <c r="C55" i="1" a="1"/>
  <c r="C55" i="1" s="1"/>
  <c r="C56" i="1" a="1"/>
  <c r="C56" i="1" s="1"/>
  <c r="C57" i="1" a="1"/>
  <c r="C57" i="1" s="1"/>
  <c r="C58" i="1" a="1"/>
  <c r="C58" i="1" s="1"/>
  <c r="C59" i="1" a="1"/>
  <c r="C59" i="1" s="1"/>
  <c r="C60" i="1" a="1"/>
  <c r="C60" i="1" s="1"/>
  <c r="C61" i="1" a="1"/>
  <c r="C61" i="1" s="1"/>
  <c r="C62" i="1" a="1"/>
  <c r="C62" i="1" s="1"/>
  <c r="C63" i="1" a="1"/>
  <c r="C63" i="1" s="1"/>
  <c r="C64" i="1" a="1"/>
  <c r="C64" i="1" s="1"/>
  <c r="C65" i="1" a="1"/>
  <c r="C65" i="1" s="1"/>
  <c r="C66" i="1" a="1"/>
  <c r="C66" i="1" s="1"/>
  <c r="C67" i="1" a="1"/>
  <c r="C67" i="1" s="1"/>
  <c r="C68" i="1" a="1"/>
  <c r="C68" i="1" s="1"/>
  <c r="C69" i="1" a="1"/>
  <c r="C69" i="1" s="1"/>
  <c r="C70" i="1" a="1"/>
  <c r="C70" i="1" s="1"/>
  <c r="C71" i="1" a="1"/>
  <c r="C71" i="1" s="1"/>
  <c r="C72" i="1" a="1"/>
  <c r="C72" i="1" s="1"/>
  <c r="C73" i="1" a="1"/>
  <c r="C73" i="1" s="1"/>
  <c r="C74" i="1" a="1"/>
  <c r="C74" i="1" s="1"/>
  <c r="C75" i="1" a="1"/>
  <c r="C75" i="1" s="1"/>
  <c r="C76" i="1" a="1"/>
  <c r="C76" i="1" s="1"/>
  <c r="C77" i="1" a="1"/>
  <c r="C77" i="1" s="1"/>
  <c r="C78" i="1" a="1"/>
  <c r="C78" i="1" s="1"/>
  <c r="C79" i="1" a="1"/>
  <c r="C79" i="1" s="1"/>
  <c r="C80" i="1" a="1"/>
  <c r="C80" i="1" s="1"/>
  <c r="C81" i="1" a="1"/>
  <c r="C81" i="1" s="1"/>
  <c r="C82" i="1" a="1"/>
  <c r="C82" i="1" s="1"/>
  <c r="C83" i="1" a="1"/>
  <c r="C83" i="1" s="1"/>
  <c r="C84" i="1" a="1"/>
  <c r="C84" i="1" s="1"/>
  <c r="C85" i="1" a="1"/>
  <c r="C85" i="1" s="1"/>
  <c r="C86" i="1" a="1"/>
  <c r="C86" i="1" s="1"/>
  <c r="C87" i="1" a="1"/>
  <c r="C87" i="1" s="1"/>
  <c r="C88" i="1" a="1"/>
  <c r="C88" i="1" s="1"/>
  <c r="C89" i="1" a="1"/>
  <c r="C89" i="1" s="1"/>
  <c r="C90" i="1" a="1"/>
  <c r="C90" i="1" s="1"/>
  <c r="C91" i="1" a="1"/>
  <c r="C91" i="1" s="1"/>
  <c r="C92" i="1" a="1"/>
  <c r="C92" i="1" s="1"/>
  <c r="C93" i="1" a="1"/>
  <c r="C93" i="1" s="1"/>
  <c r="C94" i="1" a="1"/>
  <c r="C94" i="1" s="1"/>
  <c r="C95" i="1" a="1"/>
  <c r="C95" i="1" s="1"/>
  <c r="C96" i="1" a="1"/>
  <c r="C96" i="1" s="1"/>
  <c r="C97" i="1" a="1"/>
  <c r="C97" i="1" s="1"/>
  <c r="C98" i="1" a="1"/>
  <c r="C98" i="1" s="1"/>
  <c r="C99" i="1" a="1"/>
  <c r="C99" i="1" s="1"/>
  <c r="C100" i="1" a="1"/>
  <c r="C100" i="1" s="1"/>
  <c r="C101" i="1" a="1"/>
  <c r="C101" i="1" s="1"/>
  <c r="C102" i="1" a="1"/>
  <c r="C102" i="1" s="1"/>
  <c r="C103" i="1" a="1"/>
  <c r="C103" i="1" s="1"/>
  <c r="C104" i="1" a="1"/>
  <c r="C104" i="1" s="1"/>
  <c r="C105" i="1" a="1"/>
  <c r="C105" i="1" s="1"/>
  <c r="C106" i="1" a="1"/>
  <c r="C106" i="1" s="1"/>
  <c r="C107" i="1" a="1"/>
  <c r="C107" i="1" s="1"/>
  <c r="C108" i="1" a="1"/>
  <c r="C108" i="1" s="1"/>
  <c r="C109" i="1" a="1"/>
  <c r="C109" i="1" s="1"/>
  <c r="C110" i="1" a="1"/>
  <c r="C110" i="1" s="1"/>
  <c r="C111" i="1" a="1"/>
  <c r="C111" i="1" s="1"/>
  <c r="C112" i="1" a="1"/>
  <c r="C112" i="1" s="1"/>
  <c r="C113" i="1" a="1"/>
  <c r="C113" i="1" s="1"/>
  <c r="C114" i="1" a="1"/>
  <c r="C114" i="1" s="1"/>
  <c r="C115" i="1" a="1"/>
  <c r="C115" i="1" s="1"/>
  <c r="C116" i="1" a="1"/>
  <c r="C116" i="1" s="1"/>
  <c r="C117" i="1" a="1"/>
  <c r="C117" i="1" s="1"/>
  <c r="C118" i="1" a="1"/>
  <c r="C118" i="1" s="1"/>
  <c r="C119" i="1" a="1"/>
  <c r="C119" i="1" s="1"/>
  <c r="C120" i="1" a="1"/>
  <c r="C120" i="1" s="1"/>
  <c r="C121" i="1" a="1"/>
  <c r="C121" i="1" s="1"/>
  <c r="C122" i="1" a="1"/>
  <c r="C122" i="1" s="1"/>
  <c r="C123" i="1" a="1"/>
  <c r="C123" i="1" s="1"/>
  <c r="C124" i="1" a="1"/>
  <c r="C124" i="1" s="1"/>
  <c r="C125" i="1" a="1"/>
  <c r="C125" i="1" s="1"/>
  <c r="C126" i="1" a="1"/>
  <c r="C126" i="1" s="1"/>
  <c r="C127" i="1" a="1"/>
  <c r="C127" i="1" s="1"/>
  <c r="C128" i="1" a="1"/>
  <c r="C128" i="1" s="1"/>
  <c r="C129" i="1" a="1"/>
  <c r="C129" i="1" s="1"/>
  <c r="C130" i="1" a="1"/>
  <c r="C130" i="1" s="1"/>
  <c r="C131" i="1" a="1"/>
  <c r="C131" i="1" s="1"/>
  <c r="C132" i="1" a="1"/>
  <c r="C132" i="1" s="1"/>
  <c r="C133" i="1" a="1"/>
  <c r="C133" i="1" s="1"/>
  <c r="C134" i="1" a="1"/>
  <c r="C134" i="1" s="1"/>
  <c r="C135" i="1" a="1"/>
  <c r="C135" i="1" s="1"/>
  <c r="C136" i="1" a="1"/>
  <c r="C136" i="1" s="1"/>
  <c r="C137" i="1" a="1"/>
  <c r="C137" i="1" s="1"/>
  <c r="B3" i="1"/>
  <c r="E3" i="1" s="1" a="1"/>
  <c r="E3" i="1" s="1"/>
  <c r="B4" i="1"/>
  <c r="E4" i="1" s="1" a="1"/>
  <c r="E4" i="1" s="1"/>
  <c r="B5" i="1"/>
  <c r="E5" i="1" s="1" a="1"/>
  <c r="E5" i="1" s="1"/>
  <c r="B6" i="1"/>
  <c r="E6" i="1" s="1" a="1"/>
  <c r="E6" i="1" s="1"/>
  <c r="B7" i="1"/>
  <c r="E7" i="1" s="1" a="1"/>
  <c r="E7" i="1" s="1"/>
  <c r="B8" i="1"/>
  <c r="E8" i="1" s="1" a="1"/>
  <c r="E8" i="1" s="1"/>
  <c r="B9" i="1"/>
  <c r="E9" i="1" s="1" a="1"/>
  <c r="E9" i="1" s="1"/>
  <c r="B10" i="1"/>
  <c r="E10" i="1" s="1" a="1"/>
  <c r="E10" i="1" s="1"/>
  <c r="B11" i="1"/>
  <c r="E11" i="1" s="1" a="1"/>
  <c r="E11" i="1" s="1"/>
  <c r="B12" i="1"/>
  <c r="E12" i="1" s="1" a="1"/>
  <c r="E12" i="1" s="1"/>
  <c r="B13" i="1"/>
  <c r="E13" i="1" s="1" a="1"/>
  <c r="E13" i="1" s="1"/>
  <c r="B14" i="1"/>
  <c r="E14" i="1" s="1" a="1"/>
  <c r="E14" i="1" s="1"/>
  <c r="B15" i="1"/>
  <c r="E15" i="1" s="1" a="1"/>
  <c r="E15" i="1" s="1"/>
  <c r="B16" i="1"/>
  <c r="F16" i="1" s="1" a="1"/>
  <c r="F16" i="1" s="1"/>
  <c r="B17" i="1"/>
  <c r="E17" i="1" s="1" a="1"/>
  <c r="E17" i="1" s="1"/>
  <c r="B18" i="1"/>
  <c r="F18" i="1" s="1" a="1"/>
  <c r="F18" i="1" s="1"/>
  <c r="B19" i="1"/>
  <c r="F19" i="1" s="1" a="1"/>
  <c r="F19" i="1" s="1"/>
  <c r="B20" i="1"/>
  <c r="F20" i="1" s="1" a="1"/>
  <c r="F20" i="1" s="1"/>
  <c r="B21" i="1"/>
  <c r="F21" i="1" s="1" a="1"/>
  <c r="F21" i="1" s="1"/>
  <c r="B22" i="1"/>
  <c r="E22" i="1" s="1" a="1"/>
  <c r="E22" i="1" s="1"/>
  <c r="B23" i="1"/>
  <c r="E23" i="1" s="1" a="1"/>
  <c r="E23" i="1" s="1"/>
  <c r="B24" i="1"/>
  <c r="F24" i="1" s="1" a="1"/>
  <c r="F24" i="1" s="1"/>
  <c r="B25" i="1"/>
  <c r="F25" i="1" s="1" a="1"/>
  <c r="F25" i="1" s="1"/>
  <c r="B26" i="1"/>
  <c r="F26" i="1" s="1" a="1"/>
  <c r="F26" i="1" s="1"/>
  <c r="B27" i="1"/>
  <c r="F27" i="1" s="1" a="1"/>
  <c r="F27" i="1" s="1"/>
  <c r="B28" i="1"/>
  <c r="F28" i="1" s="1" a="1"/>
  <c r="F28" i="1" s="1"/>
  <c r="B29" i="1"/>
  <c r="F29" i="1" s="1" a="1"/>
  <c r="F29" i="1" s="1"/>
  <c r="B30" i="1"/>
  <c r="E30" i="1" s="1" a="1"/>
  <c r="E30" i="1" s="1"/>
  <c r="B31" i="1"/>
  <c r="F31" i="1" s="1" a="1"/>
  <c r="F31" i="1" s="1"/>
  <c r="B32" i="1"/>
  <c r="F32" i="1" s="1" a="1"/>
  <c r="F32" i="1" s="1"/>
  <c r="B33" i="1"/>
  <c r="F33" i="1" s="1" a="1"/>
  <c r="F33" i="1" s="1"/>
  <c r="B34" i="1"/>
  <c r="F34" i="1" s="1" a="1"/>
  <c r="F34" i="1" s="1"/>
  <c r="B35" i="1"/>
  <c r="F35" i="1" s="1" a="1"/>
  <c r="F35" i="1" s="1"/>
  <c r="B36" i="1"/>
  <c r="F36" i="1" s="1" a="1"/>
  <c r="F36" i="1" s="1"/>
  <c r="B37" i="1"/>
  <c r="F37" i="1" s="1" a="1"/>
  <c r="F37" i="1" s="1"/>
  <c r="B38" i="1"/>
  <c r="E38" i="1" s="1" a="1"/>
  <c r="E38" i="1" s="1"/>
  <c r="B39" i="1"/>
  <c r="F39" i="1" s="1" a="1"/>
  <c r="F39" i="1" s="1"/>
  <c r="B40" i="1"/>
  <c r="F40" i="1" s="1" a="1"/>
  <c r="F40" i="1" s="1"/>
  <c r="B41" i="1"/>
  <c r="F41" i="1" s="1" a="1"/>
  <c r="F41" i="1" s="1"/>
  <c r="B42" i="1"/>
  <c r="F42" i="1" s="1" a="1"/>
  <c r="F42" i="1" s="1"/>
  <c r="B43" i="1"/>
  <c r="F43" i="1" s="1" a="1"/>
  <c r="F43" i="1" s="1"/>
  <c r="B44" i="1"/>
  <c r="F44" i="1" s="1" a="1"/>
  <c r="F44" i="1" s="1"/>
  <c r="B45" i="1"/>
  <c r="F45" i="1" s="1" a="1"/>
  <c r="F45" i="1" s="1"/>
  <c r="B46" i="1"/>
  <c r="E46" i="1" s="1" a="1"/>
  <c r="E46" i="1" s="1"/>
  <c r="B47" i="1"/>
  <c r="F47" i="1" s="1" a="1"/>
  <c r="F47" i="1" s="1"/>
  <c r="B48" i="1"/>
  <c r="F48" i="1" s="1" a="1"/>
  <c r="F48" i="1" s="1"/>
  <c r="B49" i="1"/>
  <c r="F49" i="1" s="1" a="1"/>
  <c r="F49" i="1" s="1"/>
  <c r="B50" i="1"/>
  <c r="F50" i="1" s="1" a="1"/>
  <c r="F50" i="1" s="1"/>
  <c r="B51" i="1"/>
  <c r="F51" i="1" s="1" a="1"/>
  <c r="F51" i="1" s="1"/>
  <c r="B52" i="1"/>
  <c r="F52" i="1" s="1" a="1"/>
  <c r="F52" i="1" s="1"/>
  <c r="B53" i="1"/>
  <c r="F53" i="1" s="1" a="1"/>
  <c r="F53" i="1" s="1"/>
  <c r="B54" i="1"/>
  <c r="E54" i="1" s="1" a="1"/>
  <c r="E54" i="1" s="1"/>
  <c r="B55" i="1"/>
  <c r="E55" i="1" s="1" a="1"/>
  <c r="E55" i="1" s="1"/>
  <c r="B56" i="1"/>
  <c r="F56" i="1" s="1" a="1"/>
  <c r="F56" i="1" s="1"/>
  <c r="B57" i="1"/>
  <c r="F57" i="1" s="1" a="1"/>
  <c r="F57" i="1" s="1"/>
  <c r="B58" i="1"/>
  <c r="F58" i="1" s="1" a="1"/>
  <c r="F58" i="1" s="1"/>
  <c r="B59" i="1"/>
  <c r="F59" i="1" s="1" a="1"/>
  <c r="F59" i="1" s="1"/>
  <c r="B60" i="1"/>
  <c r="F60" i="1" s="1" a="1"/>
  <c r="F60" i="1" s="1"/>
  <c r="B61" i="1"/>
  <c r="F61" i="1" s="1" a="1"/>
  <c r="F61" i="1" s="1"/>
  <c r="B62" i="1"/>
  <c r="E62" i="1" s="1" a="1"/>
  <c r="E62" i="1" s="1"/>
  <c r="B63" i="1"/>
  <c r="F63" i="1" s="1" a="1"/>
  <c r="F63" i="1" s="1"/>
  <c r="B64" i="1"/>
  <c r="F64" i="1" s="1" a="1"/>
  <c r="F64" i="1" s="1"/>
  <c r="B65" i="1"/>
  <c r="F65" i="1" s="1" a="1"/>
  <c r="F65" i="1" s="1"/>
  <c r="B66" i="1"/>
  <c r="F66" i="1" s="1" a="1"/>
  <c r="F66" i="1" s="1"/>
  <c r="B67" i="1"/>
  <c r="F67" i="1" s="1" a="1"/>
  <c r="F67" i="1" s="1"/>
  <c r="B68" i="1"/>
  <c r="F68" i="1" s="1" a="1"/>
  <c r="F68" i="1" s="1"/>
  <c r="B69" i="1"/>
  <c r="F69" i="1" s="1" a="1"/>
  <c r="F69" i="1" s="1"/>
  <c r="B70" i="1"/>
  <c r="E70" i="1" s="1" a="1"/>
  <c r="E70" i="1" s="1"/>
  <c r="B71" i="1"/>
  <c r="F71" i="1" s="1" a="1"/>
  <c r="F71" i="1" s="1"/>
  <c r="B72" i="1"/>
  <c r="F72" i="1" s="1" a="1"/>
  <c r="F72" i="1" s="1"/>
  <c r="B73" i="1"/>
  <c r="F73" i="1" s="1" a="1"/>
  <c r="F73" i="1" s="1"/>
  <c r="B74" i="1"/>
  <c r="F74" i="1" s="1" a="1"/>
  <c r="F74" i="1" s="1"/>
  <c r="B75" i="1"/>
  <c r="F75" i="1" s="1" a="1"/>
  <c r="F75" i="1" s="1"/>
  <c r="B76" i="1"/>
  <c r="F76" i="1" s="1" a="1"/>
  <c r="F76" i="1" s="1"/>
  <c r="B77" i="1"/>
  <c r="F77" i="1" s="1" a="1"/>
  <c r="F77" i="1" s="1"/>
  <c r="B78" i="1"/>
  <c r="E78" i="1" s="1" a="1"/>
  <c r="E78" i="1" s="1"/>
  <c r="B79" i="1"/>
  <c r="E79" i="1" s="1" a="1"/>
  <c r="E79" i="1" s="1"/>
  <c r="B80" i="1"/>
  <c r="F80" i="1" s="1" a="1"/>
  <c r="F80" i="1" s="1"/>
  <c r="B81" i="1"/>
  <c r="F81" i="1" s="1" a="1"/>
  <c r="F81" i="1" s="1"/>
  <c r="B82" i="1"/>
  <c r="F82" i="1" s="1" a="1"/>
  <c r="F82" i="1" s="1"/>
  <c r="B83" i="1"/>
  <c r="F83" i="1" s="1" a="1"/>
  <c r="F83" i="1" s="1"/>
  <c r="B84" i="1"/>
  <c r="F84" i="1" s="1" a="1"/>
  <c r="F84" i="1" s="1"/>
  <c r="B85" i="1"/>
  <c r="F85" i="1" s="1" a="1"/>
  <c r="F85" i="1" s="1"/>
  <c r="B86" i="1"/>
  <c r="E86" i="1" s="1" a="1"/>
  <c r="E86" i="1" s="1"/>
  <c r="B87" i="1"/>
  <c r="E87" i="1" s="1" a="1"/>
  <c r="E87" i="1" s="1"/>
  <c r="B88" i="1"/>
  <c r="F88" i="1" s="1" a="1"/>
  <c r="F88" i="1" s="1"/>
  <c r="B89" i="1"/>
  <c r="F89" i="1" s="1" a="1"/>
  <c r="F89" i="1" s="1"/>
  <c r="B90" i="1"/>
  <c r="F90" i="1" s="1" a="1"/>
  <c r="F90" i="1" s="1"/>
  <c r="B91" i="1"/>
  <c r="F91" i="1" s="1" a="1"/>
  <c r="F91" i="1" s="1"/>
  <c r="B92" i="1"/>
  <c r="F92" i="1" s="1" a="1"/>
  <c r="F92" i="1" s="1"/>
  <c r="B93" i="1"/>
  <c r="F93" i="1" s="1" a="1"/>
  <c r="F93" i="1" s="1"/>
  <c r="B94" i="1"/>
  <c r="E94" i="1" s="1" a="1"/>
  <c r="E94" i="1" s="1"/>
  <c r="B95" i="1"/>
  <c r="F95" i="1" s="1" a="1"/>
  <c r="F95" i="1" s="1"/>
  <c r="B96" i="1"/>
  <c r="F96" i="1" s="1" a="1"/>
  <c r="F96" i="1" s="1"/>
  <c r="B97" i="1"/>
  <c r="F97" i="1" s="1" a="1"/>
  <c r="F97" i="1" s="1"/>
  <c r="B98" i="1"/>
  <c r="F98" i="1" s="1" a="1"/>
  <c r="F98" i="1" s="1"/>
  <c r="B99" i="1"/>
  <c r="F99" i="1" s="1" a="1"/>
  <c r="F99" i="1" s="1"/>
  <c r="B100" i="1"/>
  <c r="F100" i="1" s="1" a="1"/>
  <c r="F100" i="1" s="1"/>
  <c r="B101" i="1"/>
  <c r="F101" i="1" s="1" a="1"/>
  <c r="F101" i="1" s="1"/>
  <c r="B102" i="1"/>
  <c r="E102" i="1" s="1" a="1"/>
  <c r="E102" i="1" s="1"/>
  <c r="B103" i="1"/>
  <c r="F103" i="1" s="1" a="1"/>
  <c r="F103" i="1" s="1"/>
  <c r="B104" i="1"/>
  <c r="F104" i="1" s="1" a="1"/>
  <c r="F104" i="1" s="1"/>
  <c r="B105" i="1"/>
  <c r="F105" i="1" s="1" a="1"/>
  <c r="F105" i="1" s="1"/>
  <c r="B106" i="1"/>
  <c r="F106" i="1" s="1" a="1"/>
  <c r="F106" i="1" s="1"/>
  <c r="B107" i="1"/>
  <c r="F107" i="1" s="1" a="1"/>
  <c r="F107" i="1" s="1"/>
  <c r="B108" i="1"/>
  <c r="F108" i="1" s="1" a="1"/>
  <c r="F108" i="1" s="1"/>
  <c r="B109" i="1"/>
  <c r="F109" i="1" s="1" a="1"/>
  <c r="F109" i="1" s="1"/>
  <c r="B110" i="1"/>
  <c r="E110" i="1" s="1" a="1"/>
  <c r="E110" i="1" s="1"/>
  <c r="B111" i="1"/>
  <c r="F111" i="1" s="1" a="1"/>
  <c r="F111" i="1" s="1"/>
  <c r="B112" i="1"/>
  <c r="F112" i="1" s="1" a="1"/>
  <c r="F112" i="1" s="1"/>
  <c r="B113" i="1"/>
  <c r="F113" i="1" s="1" a="1"/>
  <c r="F113" i="1" s="1"/>
  <c r="B114" i="1"/>
  <c r="F114" i="1" s="1" a="1"/>
  <c r="F114" i="1" s="1"/>
  <c r="B115" i="1"/>
  <c r="F115" i="1" s="1" a="1"/>
  <c r="F115" i="1" s="1"/>
  <c r="B116" i="1"/>
  <c r="F116" i="1" s="1" a="1"/>
  <c r="F116" i="1" s="1"/>
  <c r="B117" i="1"/>
  <c r="F117" i="1" s="1" a="1"/>
  <c r="F117" i="1" s="1"/>
  <c r="B118" i="1"/>
  <c r="E118" i="1" s="1" a="1"/>
  <c r="E118" i="1" s="1"/>
  <c r="B119" i="1"/>
  <c r="E119" i="1" s="1" a="1"/>
  <c r="E119" i="1" s="1"/>
  <c r="B120" i="1"/>
  <c r="F120" i="1" s="1" a="1"/>
  <c r="F120" i="1" s="1"/>
  <c r="B121" i="1"/>
  <c r="F121" i="1" s="1" a="1"/>
  <c r="F121" i="1" s="1"/>
  <c r="B122" i="1"/>
  <c r="F122" i="1" s="1" a="1"/>
  <c r="F122" i="1" s="1"/>
  <c r="B123" i="1"/>
  <c r="F123" i="1" s="1" a="1"/>
  <c r="F123" i="1" s="1"/>
  <c r="B124" i="1"/>
  <c r="F124" i="1" s="1" a="1"/>
  <c r="F124" i="1" s="1"/>
  <c r="B125" i="1"/>
  <c r="F125" i="1" s="1" a="1"/>
  <c r="F125" i="1" s="1"/>
  <c r="B126" i="1"/>
  <c r="E126" i="1" s="1" a="1"/>
  <c r="E126" i="1" s="1"/>
  <c r="B127" i="1"/>
  <c r="F127" i="1" s="1" a="1"/>
  <c r="F127" i="1" s="1"/>
  <c r="B128" i="1"/>
  <c r="F128" i="1" s="1" a="1"/>
  <c r="F128" i="1" s="1"/>
  <c r="B129" i="1"/>
  <c r="F129" i="1" s="1" a="1"/>
  <c r="F129" i="1" s="1"/>
  <c r="B130" i="1"/>
  <c r="F130" i="1" s="1" a="1"/>
  <c r="F130" i="1" s="1"/>
  <c r="B131" i="1"/>
  <c r="F131" i="1" s="1" a="1"/>
  <c r="F131" i="1" s="1"/>
  <c r="B132" i="1"/>
  <c r="F132" i="1" s="1" a="1"/>
  <c r="F132" i="1" s="1"/>
  <c r="B133" i="1"/>
  <c r="F133" i="1" s="1" a="1"/>
  <c r="F133" i="1" s="1"/>
  <c r="B134" i="1"/>
  <c r="E134" i="1" s="1" a="1"/>
  <c r="E134" i="1" s="1"/>
  <c r="B135" i="1"/>
  <c r="E135" i="1" s="1" a="1"/>
  <c r="E135" i="1" s="1"/>
  <c r="B136" i="1"/>
  <c r="F136" i="1" s="1" a="1"/>
  <c r="F136" i="1" s="1"/>
  <c r="C16" i="10" l="1" a="1"/>
  <c r="C16" i="10" s="1"/>
  <c r="C5" i="1" a="1"/>
  <c r="C5" i="1" s="1"/>
  <c r="C6" i="1" a="1"/>
  <c r="C6" i="1" s="1"/>
  <c r="C4" i="1" a="1"/>
  <c r="C4" i="1" s="1"/>
  <c r="D10" i="1" a="1"/>
  <c r="D10" i="1" s="1"/>
  <c r="C7" i="1" a="1"/>
  <c r="C7" i="1" s="1"/>
  <c r="D9" i="1" a="1"/>
  <c r="D9" i="1" s="1"/>
  <c r="C3" i="1" a="1"/>
  <c r="C3" i="1" s="1"/>
  <c r="D7" i="1" a="1"/>
  <c r="D7" i="1" s="1"/>
  <c r="C10" i="1" a="1"/>
  <c r="C10" i="1" s="1"/>
  <c r="D6" i="1" a="1"/>
  <c r="D6" i="1" s="1"/>
  <c r="D8" i="1" a="1"/>
  <c r="D8" i="1" s="1"/>
  <c r="C9" i="1" a="1"/>
  <c r="C9" i="1" s="1"/>
  <c r="D5" i="1" a="1"/>
  <c r="D5" i="1" s="1"/>
  <c r="C8" i="1" a="1"/>
  <c r="C8" i="1" s="1"/>
  <c r="D4" i="1" a="1"/>
  <c r="D4" i="1" s="1"/>
  <c r="F289" i="1" a="1"/>
  <c r="F289" i="1" s="1"/>
  <c r="F268" i="1" a="1"/>
  <c r="F268" i="1" s="1"/>
  <c r="E283" i="1" a="1"/>
  <c r="E283" i="1" s="1"/>
  <c r="F368" i="1" a="1"/>
  <c r="F368" i="1" s="1"/>
  <c r="F352" i="1" a="1"/>
  <c r="F352" i="1" s="1"/>
  <c r="F336" i="1" a="1"/>
  <c r="F336" i="1" s="1"/>
  <c r="F320" i="1" a="1"/>
  <c r="F320" i="1" s="1"/>
  <c r="F304" i="1" a="1"/>
  <c r="F304" i="1" s="1"/>
  <c r="F281" i="1" a="1"/>
  <c r="F281" i="1" s="1"/>
  <c r="E376" i="1" a="1"/>
  <c r="E376" i="1" s="1"/>
  <c r="E360" i="1" a="1"/>
  <c r="E360" i="1" s="1"/>
  <c r="E344" i="1" a="1"/>
  <c r="E344" i="1" s="1"/>
  <c r="E328" i="1" a="1"/>
  <c r="E328" i="1" s="1"/>
  <c r="E312" i="1" a="1"/>
  <c r="E312" i="1" s="1"/>
  <c r="E251" i="1" a="1"/>
  <c r="E251" i="1" s="1"/>
  <c r="F384" i="1" a="1"/>
  <c r="F384" i="1" s="1"/>
  <c r="E241" i="1" a="1"/>
  <c r="E241" i="1" s="1"/>
  <c r="F266" i="1" a="1"/>
  <c r="F266" i="1" s="1"/>
  <c r="F294" i="1" a="1"/>
  <c r="F294" i="1" s="1"/>
  <c r="F285" i="1" a="1"/>
  <c r="F285" i="1" s="1"/>
  <c r="F217" i="1" a="1"/>
  <c r="F217" i="1" s="1"/>
  <c r="F274" i="1" a="1"/>
  <c r="F274" i="1" s="1"/>
  <c r="F271" i="1" a="1"/>
  <c r="F271" i="1" s="1"/>
  <c r="F292" i="1" a="1"/>
  <c r="F292" i="1" s="1"/>
  <c r="E258" i="1" a="1"/>
  <c r="E258" i="1" s="1"/>
  <c r="E295" i="1" a="1"/>
  <c r="E295" i="1" s="1"/>
  <c r="F206" i="1" a="1"/>
  <c r="F206" i="1" s="1"/>
  <c r="F190" i="1" a="1"/>
  <c r="F190" i="1" s="1"/>
  <c r="F198" i="1" a="1"/>
  <c r="F198" i="1" s="1"/>
  <c r="E248" i="1" a="1"/>
  <c r="E248" i="1" s="1"/>
  <c r="E267" i="1" a="1"/>
  <c r="E267" i="1" s="1"/>
  <c r="E168" i="1" a="1"/>
  <c r="E168" i="1" s="1"/>
  <c r="E242" i="1" a="1"/>
  <c r="E242" i="1" s="1"/>
  <c r="E230" i="1" a="1"/>
  <c r="E230" i="1" s="1"/>
  <c r="F238" i="1" a="1"/>
  <c r="F238" i="1" s="1"/>
  <c r="E290" i="1" a="1"/>
  <c r="E290" i="1" s="1"/>
  <c r="E282" i="1" a="1"/>
  <c r="E282" i="1" s="1"/>
  <c r="F181" i="1" a="1"/>
  <c r="F181" i="1" s="1"/>
  <c r="F216" i="1" a="1"/>
  <c r="F216" i="1" s="1"/>
  <c r="E287" i="1" a="1"/>
  <c r="E287" i="1" s="1"/>
  <c r="E279" i="1" a="1"/>
  <c r="E279" i="1" s="1"/>
  <c r="E250" i="1" a="1"/>
  <c r="E250" i="1" s="1"/>
  <c r="F264" i="1" a="1"/>
  <c r="F264" i="1" s="1"/>
  <c r="E276" i="1" a="1"/>
  <c r="E276" i="1" s="1"/>
  <c r="E224" i="1" a="1"/>
  <c r="E224" i="1" s="1"/>
  <c r="E275" i="1" a="1"/>
  <c r="E275" i="1" s="1"/>
  <c r="E286" i="1" a="1"/>
  <c r="E286" i="1" s="1"/>
  <c r="E278" i="1" a="1"/>
  <c r="E278" i="1" s="1"/>
  <c r="E187" i="1" a="1"/>
  <c r="E187" i="1" s="1"/>
  <c r="F192" i="1" a="1"/>
  <c r="F192" i="1" s="1"/>
  <c r="F256" i="1" a="1"/>
  <c r="F256" i="1" s="1"/>
  <c r="E172" i="1" a="1"/>
  <c r="E172" i="1" s="1"/>
  <c r="F148" i="1" a="1"/>
  <c r="F148" i="1" s="1"/>
  <c r="F253" i="1" a="1"/>
  <c r="F253" i="1" s="1"/>
  <c r="E272" i="1" a="1"/>
  <c r="E272" i="1" s="1"/>
  <c r="F203" i="1" a="1"/>
  <c r="F203" i="1" s="1"/>
  <c r="F222" i="1" a="1"/>
  <c r="F222" i="1" s="1"/>
  <c r="E214" i="1" a="1"/>
  <c r="E214" i="1" s="1"/>
  <c r="E234" i="1" a="1"/>
  <c r="E234" i="1" s="1"/>
  <c r="F194" i="1" a="1"/>
  <c r="F194" i="1" s="1"/>
  <c r="F261" i="1" a="1"/>
  <c r="F261" i="1" s="1"/>
  <c r="E270" i="1" a="1"/>
  <c r="E270" i="1" s="1"/>
  <c r="E243" i="1" a="1"/>
  <c r="E243" i="1" s="1"/>
  <c r="E269" i="1" a="1"/>
  <c r="E269" i="1" s="1"/>
  <c r="E204" i="1" a="1"/>
  <c r="E204" i="1" s="1"/>
  <c r="F196" i="1" a="1"/>
  <c r="F196" i="1" s="1"/>
  <c r="F232" i="1" a="1"/>
  <c r="F232" i="1" s="1"/>
  <c r="F244" i="1" a="1"/>
  <c r="F244" i="1" s="1"/>
  <c r="F259" i="1" a="1"/>
  <c r="F259" i="1" s="1"/>
  <c r="E263" i="1" a="1"/>
  <c r="E263" i="1" s="1"/>
  <c r="E255" i="1" a="1"/>
  <c r="E255" i="1" s="1"/>
  <c r="E195" i="1" a="1"/>
  <c r="E195" i="1" s="1"/>
  <c r="E225" i="1" a="1"/>
  <c r="E225" i="1" s="1"/>
  <c r="E265" i="1" a="1"/>
  <c r="E265" i="1" s="1"/>
  <c r="F211" i="1" a="1"/>
  <c r="F211" i="1" s="1"/>
  <c r="F236" i="1" a="1"/>
  <c r="F236" i="1" s="1"/>
  <c r="E235" i="1" a="1"/>
  <c r="E235" i="1" s="1"/>
  <c r="E247" i="1" a="1"/>
  <c r="E247" i="1" s="1"/>
  <c r="E240" i="1" a="1"/>
  <c r="E240" i="1" s="1"/>
  <c r="F213" i="1" a="1"/>
  <c r="F213" i="1" s="1"/>
  <c r="F205" i="1" a="1"/>
  <c r="F205" i="1" s="1"/>
  <c r="F212" i="1" a="1"/>
  <c r="F212" i="1" s="1"/>
  <c r="E239" i="1" a="1"/>
  <c r="E239" i="1" s="1"/>
  <c r="F183" i="1" a="1"/>
  <c r="F183" i="1" s="1"/>
  <c r="F262" i="1" a="1"/>
  <c r="F262" i="1" s="1"/>
  <c r="F254" i="1" a="1"/>
  <c r="F254" i="1" s="1"/>
  <c r="F257" i="1" a="1"/>
  <c r="F257" i="1" s="1"/>
  <c r="F147" i="1" a="1"/>
  <c r="F147" i="1" s="1"/>
  <c r="F200" i="1" a="1"/>
  <c r="F200" i="1" s="1"/>
  <c r="F208" i="1" a="1"/>
  <c r="F208" i="1" s="1"/>
  <c r="F199" i="1" a="1"/>
  <c r="F199" i="1" s="1"/>
  <c r="E202" i="1" a="1"/>
  <c r="E202" i="1" s="1"/>
  <c r="F227" i="1" a="1"/>
  <c r="F227" i="1" s="1"/>
  <c r="F218" i="1" a="1"/>
  <c r="F218" i="1" s="1"/>
  <c r="E229" i="1" a="1"/>
  <c r="E229" i="1" s="1"/>
  <c r="E220" i="1" a="1"/>
  <c r="E220" i="1" s="1"/>
  <c r="F210" i="1" a="1"/>
  <c r="F210" i="1" s="1"/>
  <c r="E221" i="1" a="1"/>
  <c r="E221" i="1" s="1"/>
  <c r="E191" i="1" a="1"/>
  <c r="E191" i="1" s="1"/>
  <c r="F226" i="1" a="1"/>
  <c r="F226" i="1" s="1"/>
  <c r="E228" i="1" a="1"/>
  <c r="E228" i="1" s="1"/>
  <c r="E219" i="1" a="1"/>
  <c r="E219" i="1" s="1"/>
  <c r="E245" i="1" a="1"/>
  <c r="E245" i="1" s="1"/>
  <c r="E237" i="1" a="1"/>
  <c r="E237" i="1" s="1"/>
  <c r="E186" i="1" a="1"/>
  <c r="E186" i="1" s="1"/>
  <c r="F231" i="1" a="1"/>
  <c r="F231" i="1" s="1"/>
  <c r="F223" i="1" a="1"/>
  <c r="F223" i="1" s="1"/>
  <c r="F215" i="1" a="1"/>
  <c r="F215" i="1" s="1"/>
  <c r="F197" i="1" a="1"/>
  <c r="F197" i="1" s="1"/>
  <c r="F180" i="1" a="1"/>
  <c r="F180" i="1" s="1"/>
  <c r="E188" i="1" a="1"/>
  <c r="E188" i="1" s="1"/>
  <c r="F209" i="1" a="1"/>
  <c r="F209" i="1" s="1"/>
  <c r="F201" i="1" a="1"/>
  <c r="F201" i="1" s="1"/>
  <c r="F193" i="1" a="1"/>
  <c r="F193" i="1" s="1"/>
  <c r="F162" i="1" a="1"/>
  <c r="F162" i="1" s="1"/>
  <c r="F178" i="1" a="1"/>
  <c r="F178" i="1" s="1"/>
  <c r="E189" i="1" a="1"/>
  <c r="E189" i="1" s="1"/>
  <c r="E182" i="1" a="1"/>
  <c r="E182" i="1" s="1"/>
  <c r="F175" i="1" a="1"/>
  <c r="F175" i="1" s="1"/>
  <c r="E166" i="1" a="1"/>
  <c r="E166" i="1" s="1"/>
  <c r="F185" i="1" a="1"/>
  <c r="F185" i="1" s="1"/>
  <c r="F177" i="1" a="1"/>
  <c r="F177" i="1" s="1"/>
  <c r="E173" i="1" a="1"/>
  <c r="E173" i="1" s="1"/>
  <c r="F174" i="1" a="1"/>
  <c r="F174" i="1" s="1"/>
  <c r="F184" i="1" a="1"/>
  <c r="F184" i="1" s="1"/>
  <c r="F164" i="1" a="1"/>
  <c r="F164" i="1" s="1"/>
  <c r="F171" i="1" a="1"/>
  <c r="F171" i="1" s="1"/>
  <c r="F167" i="1" a="1"/>
  <c r="F167" i="1" s="1"/>
  <c r="E170" i="1" a="1"/>
  <c r="E170" i="1" s="1"/>
  <c r="F157" i="1" a="1"/>
  <c r="F157" i="1" s="1"/>
  <c r="F160" i="1" a="1"/>
  <c r="F160" i="1" s="1"/>
  <c r="E158" i="1" a="1"/>
  <c r="E158" i="1" s="1"/>
  <c r="E169" i="1" a="1"/>
  <c r="E169" i="1" s="1"/>
  <c r="E153" i="1" a="1"/>
  <c r="E153" i="1" s="1"/>
  <c r="E156" i="1" a="1"/>
  <c r="E156" i="1" s="1"/>
  <c r="F55" i="1" a="1"/>
  <c r="F55" i="1" s="1"/>
  <c r="E145" i="1" a="1"/>
  <c r="E145" i="1" s="1"/>
  <c r="F163" i="1" a="1"/>
  <c r="F163" i="1" s="1"/>
  <c r="F135" i="1" a="1"/>
  <c r="F135" i="1" s="1"/>
  <c r="F141" i="1" a="1"/>
  <c r="F141" i="1" s="1"/>
  <c r="F150" i="1" a="1"/>
  <c r="F150" i="1" s="1"/>
  <c r="E165" i="1" a="1"/>
  <c r="E165" i="1" s="1"/>
  <c r="E63" i="1" a="1"/>
  <c r="E63" i="1" s="1"/>
  <c r="F161" i="1" a="1"/>
  <c r="F161" i="1" s="1"/>
  <c r="E47" i="1" a="1"/>
  <c r="E47" i="1" s="1"/>
  <c r="E149" i="1" a="1"/>
  <c r="E149" i="1" s="1"/>
  <c r="E103" i="1" a="1"/>
  <c r="E103" i="1" s="1"/>
  <c r="E155" i="1" a="1"/>
  <c r="E155" i="1" s="1"/>
  <c r="E104" i="1" a="1"/>
  <c r="E104" i="1" s="1"/>
  <c r="E64" i="1" a="1"/>
  <c r="E64" i="1" s="1"/>
  <c r="E111" i="1" a="1"/>
  <c r="E111" i="1" s="1"/>
  <c r="E71" i="1" a="1"/>
  <c r="E71" i="1" s="1"/>
  <c r="E127" i="1" a="1"/>
  <c r="E127" i="1" s="1"/>
  <c r="E31" i="1" a="1"/>
  <c r="E31" i="1" s="1"/>
  <c r="E72" i="1" a="1"/>
  <c r="E72" i="1" s="1"/>
  <c r="E128" i="1" a="1"/>
  <c r="E128" i="1" s="1"/>
  <c r="F79" i="1" a="1"/>
  <c r="F79" i="1" s="1"/>
  <c r="F159" i="1" a="1"/>
  <c r="F159" i="1" s="1"/>
  <c r="E32" i="1" a="1"/>
  <c r="E32" i="1" s="1"/>
  <c r="F142" i="1" a="1"/>
  <c r="F142" i="1" s="1"/>
  <c r="E39" i="1" a="1"/>
  <c r="E39" i="1" s="1"/>
  <c r="E95" i="1" a="1"/>
  <c r="E95" i="1" s="1"/>
  <c r="E136" i="1" a="1"/>
  <c r="E136" i="1" s="1"/>
  <c r="F119" i="1" a="1"/>
  <c r="F119" i="1" s="1"/>
  <c r="F12" i="1" a="1"/>
  <c r="F12" i="1" s="1"/>
  <c r="F4" i="1" a="1"/>
  <c r="F4" i="1" s="1"/>
  <c r="E40" i="1" a="1"/>
  <c r="E40" i="1" s="1"/>
  <c r="E96" i="1" a="1"/>
  <c r="E96" i="1" s="1"/>
  <c r="F154" i="1" a="1"/>
  <c r="F154" i="1" s="1"/>
  <c r="E16" i="1" a="1"/>
  <c r="E16" i="1" s="1"/>
  <c r="E48" i="1" a="1"/>
  <c r="E48" i="1" s="1"/>
  <c r="E80" i="1" a="1"/>
  <c r="E80" i="1" s="1"/>
  <c r="E112" i="1" a="1"/>
  <c r="E112" i="1" s="1"/>
  <c r="F23" i="1" a="1"/>
  <c r="F23" i="1" s="1"/>
  <c r="F87" i="1" a="1"/>
  <c r="F87" i="1" s="1"/>
  <c r="F152" i="1" a="1"/>
  <c r="F152" i="1" s="1"/>
  <c r="F144" i="1" a="1"/>
  <c r="F144" i="1" s="1"/>
  <c r="E151" i="1" a="1"/>
  <c r="E151" i="1" s="1"/>
  <c r="F146" i="1" a="1"/>
  <c r="F146" i="1" s="1"/>
  <c r="F13" i="1" a="1"/>
  <c r="F13" i="1" s="1"/>
  <c r="F5" i="1" a="1"/>
  <c r="F5" i="1" s="1"/>
  <c r="E24" i="1" a="1"/>
  <c r="E24" i="1" s="1"/>
  <c r="E56" i="1" a="1"/>
  <c r="E56" i="1" s="1"/>
  <c r="E88" i="1" a="1"/>
  <c r="E88" i="1" s="1"/>
  <c r="E120" i="1" a="1"/>
  <c r="E120" i="1" s="1"/>
  <c r="F22" i="1" a="1"/>
  <c r="F22" i="1" s="1"/>
  <c r="F78" i="1" a="1"/>
  <c r="F78" i="1" s="1"/>
  <c r="F126" i="1" a="1"/>
  <c r="F126" i="1" s="1"/>
  <c r="E139" i="1" a="1"/>
  <c r="E139" i="1" s="1"/>
  <c r="F11" i="1" a="1"/>
  <c r="F11" i="1" s="1"/>
  <c r="E25" i="1" a="1"/>
  <c r="E25" i="1" s="1"/>
  <c r="E33" i="1" a="1"/>
  <c r="E33" i="1" s="1"/>
  <c r="E41" i="1" a="1"/>
  <c r="E41" i="1" s="1"/>
  <c r="E49" i="1" a="1"/>
  <c r="E49" i="1" s="1"/>
  <c r="E57" i="1" a="1"/>
  <c r="E57" i="1" s="1"/>
  <c r="E65" i="1" a="1"/>
  <c r="E65" i="1" s="1"/>
  <c r="E73" i="1" a="1"/>
  <c r="E73" i="1" s="1"/>
  <c r="E81" i="1" a="1"/>
  <c r="E81" i="1" s="1"/>
  <c r="E89" i="1" a="1"/>
  <c r="E89" i="1" s="1"/>
  <c r="E97" i="1" a="1"/>
  <c r="E97" i="1" s="1"/>
  <c r="E105" i="1" a="1"/>
  <c r="E105" i="1" s="1"/>
  <c r="E113" i="1" a="1"/>
  <c r="E113" i="1" s="1"/>
  <c r="E121" i="1" a="1"/>
  <c r="E121" i="1" s="1"/>
  <c r="E129" i="1" a="1"/>
  <c r="E129" i="1" s="1"/>
  <c r="F30" i="1" a="1"/>
  <c r="F30" i="1" s="1"/>
  <c r="F70" i="1" a="1"/>
  <c r="F70" i="1" s="1"/>
  <c r="F118" i="1" a="1"/>
  <c r="F118" i="1" s="1"/>
  <c r="E18" i="1" a="1"/>
  <c r="E18" i="1" s="1"/>
  <c r="E26" i="1" a="1"/>
  <c r="E26" i="1" s="1"/>
  <c r="E34" i="1" a="1"/>
  <c r="E34" i="1" s="1"/>
  <c r="E42" i="1" a="1"/>
  <c r="E42" i="1" s="1"/>
  <c r="E50" i="1" a="1"/>
  <c r="E50" i="1" s="1"/>
  <c r="E58" i="1" a="1"/>
  <c r="E58" i="1" s="1"/>
  <c r="E66" i="1" a="1"/>
  <c r="E66" i="1" s="1"/>
  <c r="E74" i="1" a="1"/>
  <c r="E74" i="1" s="1"/>
  <c r="E82" i="1" a="1"/>
  <c r="E82" i="1" s="1"/>
  <c r="E90" i="1" a="1"/>
  <c r="E90" i="1" s="1"/>
  <c r="E98" i="1" a="1"/>
  <c r="E98" i="1" s="1"/>
  <c r="E106" i="1" a="1"/>
  <c r="E106" i="1" s="1"/>
  <c r="E114" i="1" a="1"/>
  <c r="E114" i="1" s="1"/>
  <c r="E122" i="1" a="1"/>
  <c r="E122" i="1" s="1"/>
  <c r="E130" i="1" a="1"/>
  <c r="E130" i="1" s="1"/>
  <c r="D3" i="1" a="1"/>
  <c r="D3" i="1" s="1"/>
  <c r="E138" i="1" a="1"/>
  <c r="E138" i="1" s="1"/>
  <c r="F62" i="1" a="1"/>
  <c r="F62" i="1" s="1"/>
  <c r="F110" i="1" a="1"/>
  <c r="F110" i="1" s="1"/>
  <c r="F17" i="1" a="1"/>
  <c r="F17" i="1" s="1"/>
  <c r="F9" i="1" a="1"/>
  <c r="F9" i="1" s="1"/>
  <c r="E19" i="1" a="1"/>
  <c r="E19" i="1" s="1"/>
  <c r="E27" i="1" a="1"/>
  <c r="E27" i="1" s="1"/>
  <c r="E35" i="1" a="1"/>
  <c r="E35" i="1" s="1"/>
  <c r="E43" i="1" a="1"/>
  <c r="E43" i="1" s="1"/>
  <c r="E51" i="1" a="1"/>
  <c r="E51" i="1" s="1"/>
  <c r="E59" i="1" a="1"/>
  <c r="E59" i="1" s="1"/>
  <c r="E67" i="1" a="1"/>
  <c r="E67" i="1" s="1"/>
  <c r="E75" i="1" a="1"/>
  <c r="E75" i="1" s="1"/>
  <c r="E83" i="1" a="1"/>
  <c r="E83" i="1" s="1"/>
  <c r="E91" i="1" a="1"/>
  <c r="E91" i="1" s="1"/>
  <c r="E99" i="1" a="1"/>
  <c r="E99" i="1" s="1"/>
  <c r="E107" i="1" a="1"/>
  <c r="E107" i="1" s="1"/>
  <c r="E115" i="1" a="1"/>
  <c r="E115" i="1" s="1"/>
  <c r="E123" i="1" a="1"/>
  <c r="E123" i="1" s="1"/>
  <c r="E131" i="1" a="1"/>
  <c r="E131" i="1" s="1"/>
  <c r="F54" i="1" a="1"/>
  <c r="F54" i="1" s="1"/>
  <c r="F102" i="1" a="1"/>
  <c r="F102" i="1" s="1"/>
  <c r="F8" i="1" a="1"/>
  <c r="F8" i="1" s="1"/>
  <c r="E20" i="1" a="1"/>
  <c r="E20" i="1" s="1"/>
  <c r="E28" i="1" a="1"/>
  <c r="E28" i="1" s="1"/>
  <c r="E36" i="1" a="1"/>
  <c r="E36" i="1" s="1"/>
  <c r="E44" i="1" a="1"/>
  <c r="E44" i="1" s="1"/>
  <c r="E52" i="1" a="1"/>
  <c r="E52" i="1" s="1"/>
  <c r="E60" i="1" a="1"/>
  <c r="E60" i="1" s="1"/>
  <c r="E68" i="1" a="1"/>
  <c r="E68" i="1" s="1"/>
  <c r="E76" i="1" a="1"/>
  <c r="E76" i="1" s="1"/>
  <c r="E84" i="1" a="1"/>
  <c r="E84" i="1" s="1"/>
  <c r="E92" i="1" a="1"/>
  <c r="E92" i="1" s="1"/>
  <c r="E100" i="1" a="1"/>
  <c r="E100" i="1" s="1"/>
  <c r="E108" i="1" a="1"/>
  <c r="E108" i="1" s="1"/>
  <c r="E116" i="1" a="1"/>
  <c r="E116" i="1" s="1"/>
  <c r="E124" i="1" a="1"/>
  <c r="E124" i="1" s="1"/>
  <c r="E132" i="1" a="1"/>
  <c r="E132" i="1" s="1"/>
  <c r="F46" i="1" a="1"/>
  <c r="F46" i="1" s="1"/>
  <c r="F94" i="1" a="1"/>
  <c r="F94" i="1" s="1"/>
  <c r="F15" i="1" a="1"/>
  <c r="F15" i="1" s="1"/>
  <c r="F3" i="1" a="1"/>
  <c r="F3" i="1" s="1"/>
  <c r="E21" i="1" a="1"/>
  <c r="E21" i="1" s="1"/>
  <c r="E29" i="1" a="1"/>
  <c r="E29" i="1" s="1"/>
  <c r="E37" i="1" a="1"/>
  <c r="E37" i="1" s="1"/>
  <c r="E45" i="1" a="1"/>
  <c r="E45" i="1" s="1"/>
  <c r="E53" i="1" a="1"/>
  <c r="E53" i="1" s="1"/>
  <c r="E61" i="1" a="1"/>
  <c r="E61" i="1" s="1"/>
  <c r="E69" i="1" a="1"/>
  <c r="E69" i="1" s="1"/>
  <c r="E77" i="1" a="1"/>
  <c r="E77" i="1" s="1"/>
  <c r="E85" i="1" a="1"/>
  <c r="E85" i="1" s="1"/>
  <c r="E93" i="1" a="1"/>
  <c r="E93" i="1" s="1"/>
  <c r="E101" i="1" a="1"/>
  <c r="E101" i="1" s="1"/>
  <c r="E109" i="1" a="1"/>
  <c r="E109" i="1" s="1"/>
  <c r="E117" i="1" a="1"/>
  <c r="E117" i="1" s="1"/>
  <c r="E125" i="1" a="1"/>
  <c r="E125" i="1" s="1"/>
  <c r="E133" i="1" a="1"/>
  <c r="E133" i="1" s="1"/>
  <c r="F38" i="1" a="1"/>
  <c r="F38" i="1" s="1"/>
  <c r="F86" i="1" a="1"/>
  <c r="F86" i="1" s="1"/>
  <c r="F134" i="1" a="1"/>
  <c r="F134" i="1" s="1"/>
  <c r="F14" i="1" a="1"/>
  <c r="F14" i="1" s="1"/>
  <c r="F6" i="1" a="1"/>
  <c r="F6" i="1" s="1"/>
  <c r="C4" i="10" a="1"/>
  <c r="C4" i="10" s="1"/>
  <c r="C6" i="10" a="1"/>
  <c r="C6" i="10" s="1"/>
  <c r="C8" i="10" a="1"/>
  <c r="C8" i="10" s="1"/>
  <c r="C10" i="10" a="1"/>
  <c r="C10" i="10" s="1"/>
  <c r="C12" i="10" a="1"/>
  <c r="C12" i="10" s="1"/>
  <c r="C14" i="10" a="1"/>
  <c r="C14" i="10" s="1"/>
  <c r="E2" i="10" a="1"/>
  <c r="E2" i="10" s="1"/>
  <c r="E4" i="10" a="1"/>
  <c r="E4" i="10" s="1"/>
  <c r="E8" i="10" a="1"/>
  <c r="E8" i="10" s="1"/>
  <c r="E10" i="10" a="1"/>
  <c r="E10" i="10" s="1"/>
  <c r="E14" i="10" a="1"/>
  <c r="E14" i="10" s="1"/>
  <c r="E12" i="10" a="1"/>
  <c r="E12" i="10" s="1"/>
  <c r="E16" i="10" a="1"/>
  <c r="E16" i="10" s="1"/>
  <c r="E9" i="10" a="1"/>
  <c r="E9" i="10" s="1"/>
  <c r="E6" i="10" a="1"/>
  <c r="E6" i="10" s="1"/>
  <c r="C15" i="10" a="1"/>
  <c r="C15" i="10" s="1"/>
  <c r="E15" i="10" a="1"/>
  <c r="E15" i="10" s="1"/>
  <c r="D15" i="10" a="1"/>
  <c r="D15" i="10" s="1"/>
  <c r="E11" i="10" a="1"/>
  <c r="E11" i="10" s="1"/>
  <c r="C11" i="10" a="1"/>
  <c r="C11" i="10" s="1"/>
  <c r="D17" i="10" a="1"/>
  <c r="D17" i="10" s="1"/>
  <c r="C17" i="10" a="1"/>
  <c r="C17" i="10" s="1"/>
  <c r="D11" i="10" a="1"/>
  <c r="D11" i="10" s="1"/>
  <c r="C7" i="10" a="1"/>
  <c r="C7" i="10" s="1"/>
  <c r="E7" i="10" a="1"/>
  <c r="E7" i="10" s="1"/>
  <c r="D7" i="10" a="1"/>
  <c r="D7" i="10" s="1"/>
  <c r="E3" i="10" a="1"/>
  <c r="E3" i="10" s="1"/>
  <c r="C3" i="10" a="1"/>
  <c r="C3" i="10" s="1"/>
  <c r="D9" i="10" a="1"/>
  <c r="D9" i="10" s="1"/>
  <c r="C9" i="10" a="1"/>
  <c r="C9" i="10" s="1"/>
  <c r="D13" i="10" a="1"/>
  <c r="D13" i="10" s="1"/>
  <c r="E13" i="10" a="1"/>
  <c r="E13" i="10" s="1"/>
  <c r="C13" i="10" a="1"/>
  <c r="C13" i="10" s="1"/>
  <c r="D5" i="10" a="1"/>
  <c r="D5" i="10" s="1"/>
  <c r="E5" i="10" a="1"/>
  <c r="E5" i="10" s="1"/>
  <c r="F7" i="1" a="1"/>
  <c r="F7" i="1" s="1"/>
  <c r="F10" i="1" a="1"/>
  <c r="F10" i="1" s="1"/>
  <c r="B2" i="1"/>
  <c r="F2" i="1" l="1" a="1"/>
  <c r="F2" i="1" s="1"/>
  <c r="C2" i="1" a="1"/>
  <c r="C2" i="1" s="1"/>
  <c r="D2" i="1" a="1"/>
  <c r="D2" i="1" s="1"/>
  <c r="E2" i="1" a="1"/>
  <c r="E2" i="1" s="1"/>
  <c r="B4" i="7"/>
  <c r="B3" i="7"/>
  <c r="B2" i="7"/>
  <c r="C2" i="7" l="1" a="1"/>
  <c r="C2" i="7" s="1"/>
  <c r="D2" i="7" a="1"/>
  <c r="D2" i="7" s="1"/>
  <c r="B18" i="3"/>
  <c r="B19" i="3"/>
  <c r="B20" i="3"/>
  <c r="B21" i="3"/>
  <c r="B22" i="3"/>
  <c r="B23" i="3"/>
  <c r="B24" i="3"/>
  <c r="B25" i="3"/>
  <c r="B26" i="3"/>
  <c r="B27" i="3"/>
  <c r="B28" i="3"/>
  <c r="B29" i="3"/>
  <c r="B30" i="3"/>
  <c r="B31" i="3"/>
  <c r="B32" i="3"/>
  <c r="B33" i="3"/>
  <c r="B34" i="3"/>
  <c r="B35" i="3"/>
  <c r="B36" i="3"/>
  <c r="B37" i="3"/>
  <c r="B38" i="3"/>
  <c r="B39" i="3"/>
  <c r="B40" i="3"/>
  <c r="B41" i="3"/>
  <c r="B42" i="3"/>
  <c r="B43" i="3"/>
  <c r="B44" i="3"/>
  <c r="B45" i="3"/>
  <c r="B46" i="3"/>
  <c r="B47" i="3"/>
  <c r="B48" i="3"/>
  <c r="B49" i="3"/>
  <c r="B50" i="3"/>
  <c r="B51" i="3"/>
  <c r="B52" i="3"/>
  <c r="B53" i="3"/>
  <c r="B54" i="3"/>
  <c r="B55" i="3"/>
  <c r="B56" i="3"/>
  <c r="B57" i="3"/>
  <c r="B58" i="3"/>
  <c r="B59" i="3"/>
  <c r="B60" i="3"/>
  <c r="B61" i="3"/>
  <c r="B2" i="3"/>
  <c r="B3" i="3"/>
  <c r="B4" i="3"/>
  <c r="B5" i="3"/>
  <c r="B6" i="3"/>
  <c r="B62" i="3"/>
  <c r="B63" i="3"/>
  <c r="B64" i="3"/>
  <c r="B65" i="3"/>
  <c r="B66" i="3"/>
  <c r="B67" i="3"/>
  <c r="B68" i="3"/>
  <c r="B69" i="3"/>
  <c r="B70" i="3"/>
  <c r="B71" i="3"/>
  <c r="B72" i="3"/>
  <c r="B73" i="3"/>
  <c r="B74" i="3"/>
  <c r="B75" i="3"/>
  <c r="B76" i="3"/>
  <c r="B77" i="3"/>
  <c r="B7" i="3"/>
  <c r="B78" i="3"/>
  <c r="B79" i="3"/>
  <c r="B80" i="3"/>
  <c r="B81" i="3"/>
  <c r="B82" i="3"/>
  <c r="B83" i="3"/>
  <c r="B8" i="3"/>
  <c r="B9" i="3"/>
  <c r="B84" i="3"/>
  <c r="B85" i="3"/>
  <c r="B86" i="3"/>
  <c r="B87" i="3"/>
  <c r="B88" i="3"/>
  <c r="B89" i="3"/>
  <c r="B10" i="3"/>
  <c r="B90" i="3"/>
  <c r="B91" i="3"/>
  <c r="B92" i="3"/>
  <c r="B93" i="3"/>
  <c r="B94" i="3"/>
  <c r="B95" i="3"/>
  <c r="B96" i="3"/>
  <c r="B11" i="3"/>
  <c r="B12" i="3"/>
  <c r="B97" i="3"/>
  <c r="B98" i="3"/>
  <c r="B99" i="3"/>
  <c r="B100" i="3"/>
  <c r="B13" i="3"/>
  <c r="B101" i="3"/>
  <c r="B102" i="3"/>
  <c r="B103" i="3"/>
  <c r="B104" i="3"/>
  <c r="B105" i="3"/>
  <c r="B106" i="3"/>
  <c r="B107" i="3"/>
  <c r="B108" i="3"/>
  <c r="B109" i="3"/>
  <c r="B110" i="3"/>
  <c r="B111" i="3"/>
  <c r="B112" i="3"/>
  <c r="B14" i="3"/>
  <c r="B113" i="3"/>
  <c r="B114" i="3"/>
  <c r="B115" i="3"/>
  <c r="B116" i="3"/>
  <c r="B117" i="3"/>
  <c r="B118" i="3"/>
  <c r="B119" i="3"/>
  <c r="B120" i="3"/>
  <c r="B121" i="3"/>
  <c r="B122" i="3"/>
  <c r="B123" i="3"/>
  <c r="B124" i="3"/>
  <c r="B15" i="3"/>
  <c r="B16" i="3"/>
  <c r="B125" i="3"/>
  <c r="B126" i="3"/>
  <c r="B127" i="3"/>
  <c r="B17" i="3"/>
  <c r="B128" i="3"/>
  <c r="B129" i="3"/>
  <c r="B130" i="3"/>
  <c r="B131" i="3"/>
  <c r="B132" i="3"/>
  <c r="C18" i="3"/>
  <c r="C19" i="3"/>
  <c r="C20" i="3"/>
  <c r="C21" i="3"/>
  <c r="C22" i="3"/>
  <c r="C23" i="3"/>
  <c r="C24" i="3"/>
  <c r="C25" i="3"/>
  <c r="C26" i="3"/>
  <c r="C27" i="3"/>
  <c r="C28" i="3"/>
  <c r="C29" i="3"/>
  <c r="C30" i="3"/>
  <c r="C31" i="3"/>
  <c r="C32" i="3"/>
  <c r="C33" i="3"/>
  <c r="C34" i="3"/>
  <c r="C35" i="3"/>
  <c r="C36" i="3"/>
  <c r="C37" i="3"/>
  <c r="C38" i="3"/>
  <c r="C39" i="3"/>
  <c r="C40" i="3"/>
  <c r="C41" i="3"/>
  <c r="C42" i="3"/>
  <c r="C43" i="3"/>
  <c r="C44" i="3"/>
  <c r="C45" i="3"/>
  <c r="C46" i="3"/>
  <c r="C47" i="3"/>
  <c r="C48" i="3"/>
  <c r="C49" i="3"/>
  <c r="C50" i="3"/>
  <c r="C51" i="3"/>
  <c r="C52" i="3"/>
  <c r="C53" i="3"/>
  <c r="C54" i="3"/>
  <c r="C55" i="3"/>
  <c r="C56" i="3"/>
  <c r="C57" i="3"/>
  <c r="C58" i="3"/>
  <c r="C59" i="3"/>
  <c r="C60" i="3"/>
  <c r="C61" i="3"/>
  <c r="C2" i="3"/>
  <c r="C3" i="3"/>
  <c r="C4" i="3"/>
  <c r="C5" i="3"/>
  <c r="C6" i="3"/>
  <c r="C62" i="3"/>
  <c r="C63" i="3"/>
  <c r="C64" i="3"/>
  <c r="C65" i="3"/>
  <c r="C66" i="3"/>
  <c r="C67" i="3"/>
  <c r="C68" i="3"/>
  <c r="C69" i="3"/>
  <c r="C70" i="3"/>
  <c r="C71" i="3"/>
  <c r="C72" i="3"/>
  <c r="C73" i="3"/>
  <c r="C74" i="3"/>
  <c r="C75" i="3"/>
  <c r="C76" i="3"/>
  <c r="C77" i="3"/>
  <c r="C7" i="3"/>
  <c r="C78" i="3"/>
  <c r="C79" i="3"/>
  <c r="C80" i="3"/>
  <c r="C81" i="3"/>
  <c r="C82" i="3"/>
  <c r="C83" i="3"/>
  <c r="C8" i="3"/>
  <c r="C9" i="3"/>
  <c r="C84" i="3"/>
  <c r="C85" i="3"/>
  <c r="C86" i="3"/>
  <c r="C87" i="3"/>
  <c r="C88" i="3"/>
  <c r="C89" i="3"/>
  <c r="C10" i="3"/>
  <c r="C90" i="3"/>
  <c r="C91" i="3"/>
  <c r="C92" i="3"/>
  <c r="C93" i="3"/>
  <c r="C94" i="3"/>
  <c r="C95" i="3"/>
  <c r="C96" i="3"/>
  <c r="C11" i="3"/>
  <c r="C12" i="3"/>
  <c r="C97" i="3"/>
  <c r="C98" i="3"/>
  <c r="C99" i="3"/>
  <c r="C100" i="3"/>
  <c r="C13" i="3"/>
  <c r="C101" i="3"/>
  <c r="C102" i="3"/>
  <c r="C103" i="3"/>
  <c r="C104" i="3"/>
  <c r="C105" i="3"/>
  <c r="C106" i="3"/>
  <c r="C107" i="3"/>
  <c r="C108" i="3"/>
  <c r="C109" i="3"/>
  <c r="C110" i="3"/>
  <c r="C111" i="3"/>
  <c r="C112" i="3"/>
  <c r="C14" i="3"/>
  <c r="C113" i="3"/>
  <c r="C114" i="3"/>
  <c r="C115" i="3"/>
  <c r="C116" i="3"/>
  <c r="C117" i="3"/>
  <c r="C118" i="3"/>
  <c r="C119" i="3"/>
  <c r="C120" i="3"/>
  <c r="C121" i="3"/>
  <c r="C122" i="3"/>
  <c r="C123" i="3"/>
  <c r="C124" i="3"/>
  <c r="C15" i="3"/>
  <c r="C16" i="3"/>
  <c r="C125" i="3"/>
  <c r="C126" i="3"/>
  <c r="C127" i="3"/>
  <c r="C17" i="3"/>
  <c r="C128" i="3"/>
  <c r="C129" i="3"/>
  <c r="C130" i="3"/>
  <c r="C131" i="3"/>
  <c r="C132" i="3"/>
  <c r="AA2" i="7" l="1"/>
  <c r="C4" i="7" a="1"/>
  <c r="C4" i="7" s="1"/>
  <c r="D4" i="7" a="1"/>
  <c r="D4" i="7" s="1"/>
  <c r="D3" i="7" a="1"/>
  <c r="D3" i="7" s="1"/>
  <c r="C3" i="7" a="1"/>
  <c r="C3" i="7" s="1"/>
  <c r="AA3" i="7" l="1"/>
  <c r="AA4" i="7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HP</author>
  </authors>
  <commentList>
    <comment ref="H2" authorId="0" shapeId="0" xr:uid="{AB6576B0-C4CC-433D-AFBD-D3D8F8FC9093}">
      <text>
        <r>
          <rPr>
            <b/>
            <sz val="9"/>
            <color indexed="81"/>
            <rFont val="Tahoma"/>
            <family val="2"/>
          </rPr>
          <t>HP:</t>
        </r>
        <r>
          <rPr>
            <sz val="9"/>
            <color indexed="81"/>
            <rFont val="Tahoma"/>
            <family val="2"/>
          </rPr>
          <t xml:space="preserve">
WRITE PO NO: 272315/1-2025 FOR FCR SUBMISSION BY PO NO.
WRITE PO NO: 272315 FOR FCR SUBMISSION BY BOOKING NO/ BOOKING CONFIRMATION NO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<sst xmlns="http://schemas.openxmlformats.org/spreadsheetml/2006/main" count="489" uniqueCount="353">
  <si>
    <t>SL_NO</t>
  </si>
  <si>
    <t>SKU/Item</t>
  </si>
  <si>
    <t>Product Type</t>
  </si>
  <si>
    <t>Gender</t>
  </si>
  <si>
    <t>Construction</t>
  </si>
  <si>
    <t>Apron</t>
  </si>
  <si>
    <t>Artware</t>
  </si>
  <si>
    <t>Band</t>
  </si>
  <si>
    <t>Bangle</t>
  </si>
  <si>
    <t>Bathmat</t>
  </si>
  <si>
    <t>Bathmats</t>
  </si>
  <si>
    <t>Bed Spread</t>
  </si>
  <si>
    <t>Belt</t>
  </si>
  <si>
    <t>Bib</t>
  </si>
  <si>
    <t>Bikini</t>
  </si>
  <si>
    <t>Blanket</t>
  </si>
  <si>
    <t>Blazer</t>
  </si>
  <si>
    <t>Blouse</t>
  </si>
  <si>
    <t>Blouse - Top</t>
  </si>
  <si>
    <t>Bodysuit</t>
  </si>
  <si>
    <t>Body Jewelry</t>
  </si>
  <si>
    <t>Bowl</t>
  </si>
  <si>
    <t>Box</t>
  </si>
  <si>
    <t>Boxer</t>
  </si>
  <si>
    <t>Bra</t>
  </si>
  <si>
    <t>Bracelet</t>
  </si>
  <si>
    <t>Briefs</t>
  </si>
  <si>
    <t>Brooch</t>
  </si>
  <si>
    <t>Camisol</t>
  </si>
  <si>
    <t>Candle</t>
  </si>
  <si>
    <t>Cap</t>
  </si>
  <si>
    <t>Cape</t>
  </si>
  <si>
    <t>Card</t>
  </si>
  <si>
    <t>Cardigan</t>
  </si>
  <si>
    <t>Chair pad</t>
  </si>
  <si>
    <t>Chop Board</t>
  </si>
  <si>
    <t>Coat</t>
  </si>
  <si>
    <t>Corset</t>
  </si>
  <si>
    <t>Curtain</t>
  </si>
  <si>
    <t>Cushion Cover</t>
  </si>
  <si>
    <t>Dress</t>
  </si>
  <si>
    <t>Duvet</t>
  </si>
  <si>
    <t>Earring</t>
  </si>
  <si>
    <t>Earcuff</t>
  </si>
  <si>
    <t>Footwear</t>
  </si>
  <si>
    <t>Gift Set</t>
  </si>
  <si>
    <t>Glass</t>
  </si>
  <si>
    <t>Gloves</t>
  </si>
  <si>
    <t>Hairband</t>
  </si>
  <si>
    <t>Hairclip</t>
  </si>
  <si>
    <t>Handbag</t>
  </si>
  <si>
    <t>Handicraft</t>
  </si>
  <si>
    <t>Handpurse</t>
  </si>
  <si>
    <t>Hat</t>
  </si>
  <si>
    <t>Hipster</t>
  </si>
  <si>
    <t>Hood</t>
  </si>
  <si>
    <t>Hood Jacket</t>
  </si>
  <si>
    <t>Hotpants</t>
  </si>
  <si>
    <t>Ipad Case</t>
  </si>
  <si>
    <t>Jacket</t>
  </si>
  <si>
    <t>Jackets Trousers</t>
  </si>
  <si>
    <t>Jeans</t>
  </si>
  <si>
    <t>Jew-Set</t>
  </si>
  <si>
    <t>Joggers</t>
  </si>
  <si>
    <t>Jumper</t>
  </si>
  <si>
    <t>Jumpsuit</t>
  </si>
  <si>
    <t>KeyRing</t>
  </si>
  <si>
    <t>Laggings</t>
  </si>
  <si>
    <t>Leggings</t>
  </si>
  <si>
    <t>Lipstick</t>
  </si>
  <si>
    <t>Mats</t>
  </si>
  <si>
    <t>Mittens</t>
  </si>
  <si>
    <t>Morning gown</t>
  </si>
  <si>
    <t>Mug</t>
  </si>
  <si>
    <t>Napkins</t>
  </si>
  <si>
    <t>Necklace</t>
  </si>
  <si>
    <t>Nightdress</t>
  </si>
  <si>
    <t>Nightgown</t>
  </si>
  <si>
    <t>Nightslip</t>
  </si>
  <si>
    <t>Nightwear</t>
  </si>
  <si>
    <t>Other Accessories</t>
  </si>
  <si>
    <t>Pajama</t>
  </si>
  <si>
    <t>Pants</t>
  </si>
  <si>
    <t>Panty</t>
  </si>
  <si>
    <t>Parka</t>
  </si>
  <si>
    <t>Pillow</t>
  </si>
  <si>
    <t>Place mat</t>
  </si>
  <si>
    <t>Plate</t>
  </si>
  <si>
    <t>Platter</t>
  </si>
  <si>
    <t>Playsuit</t>
  </si>
  <si>
    <t>Poncho</t>
  </si>
  <si>
    <t>Pouch</t>
  </si>
  <si>
    <t>Pullover</t>
  </si>
  <si>
    <t>Ring</t>
  </si>
  <si>
    <t>Robe</t>
  </si>
  <si>
    <t>Romper</t>
  </si>
  <si>
    <t>Runner</t>
  </si>
  <si>
    <t>Rugs</t>
  </si>
  <si>
    <t>Scarf</t>
  </si>
  <si>
    <t>Sets</t>
  </si>
  <si>
    <t>Sheets</t>
  </si>
  <si>
    <t>Shirt</t>
  </si>
  <si>
    <t>Shoes</t>
  </si>
  <si>
    <t>Shorts</t>
  </si>
  <si>
    <t>Singlet</t>
  </si>
  <si>
    <t>Skirt</t>
  </si>
  <si>
    <t>Sleep suit</t>
  </si>
  <si>
    <t>Sleeveless Hoodie</t>
  </si>
  <si>
    <t>Slip</t>
  </si>
  <si>
    <t>Socks</t>
  </si>
  <si>
    <t>Storage</t>
  </si>
  <si>
    <t>Strap</t>
  </si>
  <si>
    <t>Straw Placemats</t>
  </si>
  <si>
    <t>Strap top - Top</t>
  </si>
  <si>
    <t>String</t>
  </si>
  <si>
    <t>Suit</t>
  </si>
  <si>
    <t>Suspender</t>
  </si>
  <si>
    <t>Sweater</t>
  </si>
  <si>
    <t>Sweatshirt</t>
  </si>
  <si>
    <t>Swimsuit</t>
  </si>
  <si>
    <t>Swimwear</t>
  </si>
  <si>
    <t>Table cloth</t>
  </si>
  <si>
    <t>Tanktop</t>
  </si>
  <si>
    <t>Teatowel</t>
  </si>
  <si>
    <t>Tee</t>
  </si>
  <si>
    <t>Top</t>
  </si>
  <si>
    <t>Top and Short</t>
  </si>
  <si>
    <t>Towel</t>
  </si>
  <si>
    <t>Toys</t>
  </si>
  <si>
    <t>Tray</t>
  </si>
  <si>
    <t>Trousers</t>
  </si>
  <si>
    <t>Tunic</t>
  </si>
  <si>
    <t>T-Shirt</t>
  </si>
  <si>
    <t>Underwear</t>
  </si>
  <si>
    <t>Vase/Mug/Bottle</t>
  </si>
  <si>
    <t>Vest</t>
  </si>
  <si>
    <t>Dungarees</t>
  </si>
  <si>
    <t>Sleep Mask</t>
  </si>
  <si>
    <t>Seat Pad</t>
  </si>
  <si>
    <t>Cushion</t>
  </si>
  <si>
    <t>Banner</t>
  </si>
  <si>
    <t>Bag</t>
  </si>
  <si>
    <t>Garland</t>
  </si>
  <si>
    <t>Mattress</t>
  </si>
  <si>
    <t>Outdoor overall</t>
  </si>
  <si>
    <t>Changing Pad</t>
  </si>
  <si>
    <t>Beanie</t>
  </si>
  <si>
    <t>Hoodie</t>
  </si>
  <si>
    <t>Vest Top</t>
  </si>
  <si>
    <t>Man</t>
  </si>
  <si>
    <t>Woman</t>
  </si>
  <si>
    <t>Boy</t>
  </si>
  <si>
    <t>Girl</t>
  </si>
  <si>
    <t>Men</t>
  </si>
  <si>
    <t>Women</t>
  </si>
  <si>
    <t>Ladies</t>
  </si>
  <si>
    <t>Gents</t>
  </si>
  <si>
    <t>Babies</t>
  </si>
  <si>
    <t>Kids</t>
  </si>
  <si>
    <t>Baby/Boy</t>
  </si>
  <si>
    <t>Baby/Girl</t>
  </si>
  <si>
    <t>Infant</t>
  </si>
  <si>
    <t>Aluminum</t>
  </si>
  <si>
    <t>Bamboo</t>
  </si>
  <si>
    <t>Brass</t>
  </si>
  <si>
    <t>Ceramic</t>
  </si>
  <si>
    <t>Clay</t>
  </si>
  <si>
    <t>Cotton</t>
  </si>
  <si>
    <t>Fabric</t>
  </si>
  <si>
    <t>Knitted</t>
  </si>
  <si>
    <t>Rattan</t>
  </si>
  <si>
    <t>Wooden</t>
  </si>
  <si>
    <t>Woven</t>
  </si>
  <si>
    <t>Liquid</t>
  </si>
  <si>
    <t>Leather</t>
  </si>
  <si>
    <t>Iron</t>
  </si>
  <si>
    <t>Glass-Metal</t>
  </si>
  <si>
    <t>Plastic</t>
  </si>
  <si>
    <t>Polyester</t>
  </si>
  <si>
    <t>Polyamide</t>
  </si>
  <si>
    <t>PU</t>
  </si>
  <si>
    <t>Rubber</t>
  </si>
  <si>
    <t>Seagrass</t>
  </si>
  <si>
    <t>Seashell</t>
  </si>
  <si>
    <t>Steel</t>
  </si>
  <si>
    <t>Straw</t>
  </si>
  <si>
    <t>Waterhyacinth</t>
  </si>
  <si>
    <t>Water Hyancith/Palm Fibre</t>
  </si>
  <si>
    <t>Zinc</t>
  </si>
  <si>
    <t>Home Textiles</t>
  </si>
  <si>
    <t>Jersey</t>
  </si>
  <si>
    <t>Packages</t>
  </si>
  <si>
    <t>BOOKING CONFIRMATION NO</t>
  </si>
  <si>
    <t>Status</t>
  </si>
  <si>
    <t>Comment</t>
  </si>
  <si>
    <t>Error Column</t>
  </si>
  <si>
    <t>#OREDER NO</t>
  </si>
  <si>
    <t>Booking Number</t>
  </si>
  <si>
    <t>Booking Submission Date</t>
  </si>
  <si>
    <t>Estimated delivery date</t>
  </si>
  <si>
    <t>Booking reference</t>
  </si>
  <si>
    <t>Booking confirmation number</t>
  </si>
  <si>
    <t>Booking status</t>
  </si>
  <si>
    <t>Consignee</t>
  </si>
  <si>
    <t>Shipper</t>
  </si>
  <si>
    <t>Office</t>
  </si>
  <si>
    <t>Service type</t>
  </si>
  <si>
    <t>Transportation mode</t>
  </si>
  <si>
    <t>FOB Point</t>
  </si>
  <si>
    <t xml:space="preserve">PO number </t>
  </si>
  <si>
    <t>Freight</t>
  </si>
  <si>
    <t>Letter of credit</t>
  </si>
  <si>
    <t>Export License</t>
  </si>
  <si>
    <t>Place of delivery</t>
  </si>
  <si>
    <t>Place of discharge</t>
  </si>
  <si>
    <t>Place of loading</t>
  </si>
  <si>
    <t>Total quantity</t>
  </si>
  <si>
    <t>Total packages</t>
  </si>
  <si>
    <t>Total gross weight</t>
  </si>
  <si>
    <t>Total measurement</t>
  </si>
  <si>
    <t>Creator</t>
  </si>
  <si>
    <t>Creation Time</t>
  </si>
  <si>
    <t>COMBINE (PO_SKU)</t>
  </si>
  <si>
    <t>FREE_JONE</t>
  </si>
  <si>
    <t>DON’T WRITE ANYTHING IN TO YELLOW MARKED COLUMN</t>
  </si>
  <si>
    <t>THERE MUST HAVE SOME VALUE IN TO LIGHT RED MARKED COLUMN. BY DEFAULT VALUE IS SHOWING. IF YOU WANT
TO CHANGE YOU MAY/NOT.</t>
  </si>
  <si>
    <t>www.uicommercial.com</t>
  </si>
  <si>
    <t>PACKAGES</t>
  </si>
  <si>
    <t>CARTONS</t>
  </si>
  <si>
    <t>PIECES</t>
  </si>
  <si>
    <t>BUNDLES</t>
  </si>
  <si>
    <t>PALLETS</t>
  </si>
  <si>
    <t>CASES</t>
  </si>
  <si>
    <t>SETS</t>
  </si>
  <si>
    <t>BAGS</t>
  </si>
  <si>
    <t>BOXES</t>
  </si>
  <si>
    <t>CRATES</t>
  </si>
  <si>
    <t>ROLLS</t>
  </si>
  <si>
    <t>LBS</t>
  </si>
  <si>
    <t>DRUMS</t>
  </si>
  <si>
    <t>UNIT</t>
  </si>
  <si>
    <t>UNITS</t>
  </si>
  <si>
    <t>HS CODE-02</t>
  </si>
  <si>
    <t>HS CODE-03</t>
  </si>
  <si>
    <t>#S/C</t>
  </si>
  <si>
    <t>#S/C DT</t>
  </si>
  <si>
    <t>#EXP NO</t>
  </si>
  <si>
    <t>#EXP DT</t>
  </si>
  <si>
    <t>AU</t>
  </si>
  <si>
    <t>INVOICE NO</t>
  </si>
  <si>
    <t>Qty</t>
  </si>
  <si>
    <t>PO NO FOR FCR</t>
  </si>
  <si>
    <t>INV QTY</t>
  </si>
  <si>
    <t>COMBINE S/O</t>
  </si>
  <si>
    <t>DESCRIPTION OF GOODS</t>
  </si>
  <si>
    <t>#ITEM-01</t>
  </si>
  <si>
    <t>#ITEM-02</t>
  </si>
  <si>
    <t>#COMPOSITION-01</t>
  </si>
  <si>
    <t>#COMPOSITION-02</t>
  </si>
  <si>
    <t>HS CODE-01</t>
  </si>
  <si>
    <t>INVOICE DT</t>
  </si>
  <si>
    <t>#SKU/Item</t>
  </si>
  <si>
    <t>COMBINE ORDER NO</t>
  </si>
  <si>
    <t>#CAT-01</t>
  </si>
  <si>
    <t>#CAT-02</t>
  </si>
  <si>
    <t>#CAT-03</t>
  </si>
  <si>
    <t>MARKS &amp; NUMBERS</t>
  </si>
  <si>
    <t>FCR NO</t>
  </si>
  <si>
    <t>123456-123</t>
  </si>
  <si>
    <t>BE</t>
  </si>
  <si>
    <t>CA</t>
  </si>
  <si>
    <t>Summary field description</t>
  </si>
  <si>
    <t>PO number</t>
  </si>
  <si>
    <t>INCTL/H&amp;M/033/2023</t>
  </si>
  <si>
    <t>OF</t>
  </si>
  <si>
    <t xml:space="preserve">T-SHIRT MEN KNITTED </t>
  </si>
  <si>
    <t xml:space="preserve">HOODIE  WOMEN KNITTED </t>
  </si>
  <si>
    <t>100% BCI Cotton</t>
  </si>
  <si>
    <t xml:space="preserve">100% Bci Cotton </t>
  </si>
  <si>
    <t xml:space="preserve">27% BCI Cotton 32% Recycle Cotton 41% Recycle Polyester </t>
  </si>
  <si>
    <t>PO NO</t>
  </si>
  <si>
    <t>JP</t>
  </si>
  <si>
    <t>LH</t>
  </si>
  <si>
    <t>TR</t>
  </si>
  <si>
    <t>OT</t>
  </si>
  <si>
    <t>OJ</t>
  </si>
  <si>
    <t>HK</t>
  </si>
  <si>
    <t>CL</t>
  </si>
  <si>
    <t xml:space="preserve">POLO SHIRT MEN KNITTED </t>
  </si>
  <si>
    <t xml:space="preserve">TROUSER MEN KNITTED </t>
  </si>
  <si>
    <t xml:space="preserve">T-SHIRT WOMEN KNITTED </t>
  </si>
  <si>
    <t>56% BCI COTTON 44% POLYESTER</t>
  </si>
  <si>
    <t>95% BCI COTTON 5% ELASTANE</t>
  </si>
  <si>
    <t xml:space="preserve">100% BCI COTTON </t>
  </si>
  <si>
    <t>100% IN-Conversion Cotton</t>
  </si>
  <si>
    <t xml:space="preserve">60% Bci Cotton 40% Recycled Polyester </t>
  </si>
  <si>
    <t>100% BCI IN-CONVERSION COTTON</t>
  </si>
  <si>
    <t xml:space="preserve">70% BCI COTTON 25% RECYCLE COTTON 5% ELASTANE </t>
  </si>
  <si>
    <t>INCTL/H&amp;M/029/2023</t>
  </si>
  <si>
    <t>1471-022616-2024</t>
  </si>
  <si>
    <t>1471-022624-2024</t>
  </si>
  <si>
    <t>1471-022627-2024</t>
  </si>
  <si>
    <t>1471-022628-2024</t>
  </si>
  <si>
    <t>1471-022629-2024</t>
  </si>
  <si>
    <t>1471-022635-2024</t>
  </si>
  <si>
    <t>1471-022638-2024</t>
  </si>
  <si>
    <t>1471-022648-2024</t>
  </si>
  <si>
    <t>1471-022651-2024</t>
  </si>
  <si>
    <t>1471-022652-2024</t>
  </si>
  <si>
    <t>1471-022661-2024</t>
  </si>
  <si>
    <t>1471-022664-2024</t>
  </si>
  <si>
    <t>1471-022668-2024</t>
  </si>
  <si>
    <t>1471-022704-2024</t>
  </si>
  <si>
    <t>1471-022670-2024</t>
  </si>
  <si>
    <t>1471-022671-2024</t>
  </si>
  <si>
    <t>913221-1643</t>
  </si>
  <si>
    <t>905146-1643</t>
  </si>
  <si>
    <t>913181-1643</t>
  </si>
  <si>
    <t>899876-5832</t>
  </si>
  <si>
    <t>904304-1643</t>
  </si>
  <si>
    <t>897389-5832</t>
  </si>
  <si>
    <t>894320-5832</t>
  </si>
  <si>
    <t>890657-7952</t>
  </si>
  <si>
    <t>890670-7952</t>
  </si>
  <si>
    <t>879445-5832</t>
  </si>
  <si>
    <t>883253-7952</t>
  </si>
  <si>
    <t>882677-5828</t>
  </si>
  <si>
    <t>906356-5832</t>
  </si>
  <si>
    <t>909895-5832</t>
  </si>
  <si>
    <t>896143-7952</t>
  </si>
  <si>
    <t>891589-5832</t>
  </si>
  <si>
    <t>CTG1167361</t>
  </si>
  <si>
    <t>CTG1131027</t>
  </si>
  <si>
    <t>CTG1104689</t>
  </si>
  <si>
    <t>CTG1106377</t>
  </si>
  <si>
    <t>CTG1102541</t>
  </si>
  <si>
    <t>CTG1107772</t>
  </si>
  <si>
    <t>CTG1104868</t>
  </si>
  <si>
    <t>CTG1114150</t>
  </si>
  <si>
    <t>CTG1104631</t>
  </si>
  <si>
    <t>CTG1167497</t>
  </si>
  <si>
    <t>CTG1106046</t>
  </si>
  <si>
    <t>CTG1106161</t>
  </si>
  <si>
    <t>CTG1106515</t>
  </si>
  <si>
    <t>CTG1105836</t>
  </si>
  <si>
    <t>CTG1167279</t>
  </si>
  <si>
    <t>CTG1167332</t>
  </si>
  <si>
    <t>Success</t>
  </si>
  <si>
    <t>FCR saved successfully</t>
  </si>
  <si>
    <t>Optionla Field. You may write / Not</t>
  </si>
  <si>
    <t>Will be Field by Software</t>
  </si>
  <si>
    <t>Booking No</t>
  </si>
  <si>
    <t>Combine Booking 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</si>
</sst>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000"/>
    <numFmt numFmtId="165" formatCode="[$-409]d\-mmm\-yyyy;@"/>
  </numFmts>
  <fonts count="1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 Light"/>
      <family val="2"/>
      <scheme val="major"/>
    </font>
    <font>
      <sz val="11"/>
      <color rgb="FF22191B"/>
      <name val="Calibri Light"/>
      <family val="2"/>
      <scheme val="major"/>
    </font>
    <font>
      <sz val="8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u/>
      <sz val="16"/>
      <color theme="10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color rgb="FF0070C0"/>
      <name val="Calibri"/>
      <family val="2"/>
      <scheme val="minor"/>
    </font>
    <font>
      <sz val="11"/>
      <color rgb="FFFF000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9">
    <fill>
      <patternFill patternType="none"/>
    </fill>
    <fill>
      <patternFill patternType="gray125"/>
    </fill>
    <fill>
      <patternFill patternType="solid">
        <fgColor theme="7" tint="0.79998168889431442"/>
        <bgColor theme="7" tint="0.79998168889431442"/>
      </patternFill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theme="5" tint="0.39997558519241921"/>
        <bgColor indexed="64"/>
      </patternFill>
    </fill>
  </fills>
  <borders count="13">
    <border>
      <left/>
      <right/>
      <top/>
      <bottom/>
      <diagonal/>
    </border>
    <border>
      <left/>
      <right/>
      <top style="thin">
        <color theme="7"/>
      </top>
      <bottom style="thin">
        <color theme="7"/>
      </bottom>
      <diagonal/>
    </border>
    <border>
      <left/>
      <right/>
      <top/>
      <bottom style="medium">
        <color theme="7"/>
      </bottom>
      <diagonal/>
    </border>
    <border>
      <left/>
      <right/>
      <top style="thin">
        <color theme="7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90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3" fillId="0" borderId="0" xfId="0" applyFont="1"/>
    <xf numFmtId="0" fontId="2" fillId="0" borderId="0" xfId="0" applyFont="1" applyAlignment="1">
      <alignment horizontal="center"/>
    </xf>
    <xf numFmtId="0" fontId="3" fillId="2" borderId="1" xfId="0" applyFont="1" applyFill="1" applyBorder="1"/>
    <xf numFmtId="0" fontId="3" fillId="0" borderId="1" xfId="0" applyFont="1" applyBorder="1"/>
    <xf numFmtId="0" fontId="1" fillId="0" borderId="2" xfId="0" applyFont="1" applyBorder="1"/>
    <xf numFmtId="0" fontId="3" fillId="2" borderId="3" xfId="0" applyFont="1" applyFill="1" applyBorder="1"/>
    <xf numFmtId="0" fontId="3" fillId="0" borderId="3" xfId="0" applyFont="1" applyBorder="1"/>
    <xf numFmtId="49" fontId="0" fillId="0" borderId="0" xfId="0" applyNumberFormat="1" applyAlignment="1">
      <alignment horizontal="center" vertical="center" wrapText="1"/>
    </xf>
    <xf numFmtId="49" fontId="0" fillId="0" borderId="0" xfId="0" applyNumberFormat="1"/>
    <xf numFmtId="0" fontId="0" fillId="0" borderId="0" xfId="0" applyAlignment="1">
      <alignment horizontal="center"/>
    </xf>
    <xf numFmtId="0" fontId="0" fillId="3" borderId="0" xfId="0" applyFill="1" applyAlignment="1">
      <alignment horizontal="center" vertical="center" wrapText="1"/>
    </xf>
    <xf numFmtId="14" fontId="0" fillId="0" borderId="0" xfId="0" applyNumberFormat="1"/>
    <xf numFmtId="47" fontId="0" fillId="0" borderId="0" xfId="0" applyNumberFormat="1"/>
    <xf numFmtId="0" fontId="5" fillId="3" borderId="0" xfId="0" applyFont="1" applyFill="1" applyAlignment="1">
      <alignment horizontal="center"/>
    </xf>
    <xf numFmtId="0" fontId="5" fillId="3" borderId="0" xfId="0" applyFont="1" applyFill="1" applyAlignment="1">
      <alignment horizontal="center" vertical="center" wrapText="1"/>
    </xf>
    <xf numFmtId="0" fontId="0" fillId="4" borderId="0" xfId="0" applyFill="1" applyAlignment="1">
      <alignment horizontal="center" vertical="center" wrapText="1"/>
    </xf>
    <xf numFmtId="0" fontId="0" fillId="0" borderId="4" xfId="0" applyBorder="1"/>
    <xf numFmtId="0" fontId="0" fillId="0" borderId="4" xfId="0" applyBorder="1" applyAlignment="1">
      <alignment vertical="center" wrapText="1"/>
    </xf>
    <xf numFmtId="0" fontId="0" fillId="0" borderId="11" xfId="0" applyBorder="1" applyAlignment="1">
      <alignment horizontal="center"/>
    </xf>
    <xf numFmtId="0" fontId="0" fillId="3" borderId="12" xfId="0" applyFill="1" applyBorder="1"/>
    <xf numFmtId="0" fontId="0" fillId="0" borderId="11" xfId="0" applyBorder="1" applyAlignment="1">
      <alignment horizontal="center" vertical="center"/>
    </xf>
    <xf numFmtId="0" fontId="0" fillId="4" borderId="12" xfId="0" applyFill="1" applyBorder="1"/>
    <xf numFmtId="0" fontId="0" fillId="0" borderId="12" xfId="0" applyBorder="1"/>
    <xf numFmtId="0" fontId="7" fillId="5" borderId="8" xfId="0" applyFont="1" applyFill="1" applyBorder="1"/>
    <xf numFmtId="0" fontId="7" fillId="5" borderId="9" xfId="0" applyFont="1" applyFill="1" applyBorder="1"/>
    <xf numFmtId="0" fontId="7" fillId="5" borderId="10" xfId="0" applyFont="1" applyFill="1" applyBorder="1"/>
    <xf numFmtId="0" fontId="0" fillId="6" borderId="0" xfId="0" applyFill="1" applyAlignment="1">
      <alignment horizontal="center" vertical="center" wrapText="1"/>
    </xf>
    <xf numFmtId="0" fontId="0" fillId="6" borderId="0" xfId="0" applyFill="1" applyAlignment="1">
      <alignment horizontal="center" vertical="center"/>
    </xf>
    <xf numFmtId="0" fontId="0" fillId="6" borderId="0" xfId="0" applyFill="1"/>
    <xf numFmtId="0" fontId="0" fillId="6" borderId="12" xfId="0" applyFill="1" applyBorder="1"/>
    <xf numFmtId="0" fontId="10" fillId="5" borderId="0" xfId="0" applyFont="1" applyFill="1" applyAlignment="1">
      <alignment horizontal="center" vertical="center" wrapText="1"/>
    </xf>
    <xf numFmtId="0" fontId="0" fillId="4" borderId="0" xfId="0" applyFill="1" applyAlignment="1">
      <alignment horizontal="center" vertical="center"/>
    </xf>
    <xf numFmtId="0" fontId="0" fillId="0" borderId="0" xfId="0" applyFill="1" applyAlignment="1">
      <alignment horizontal="center" vertical="center" wrapText="1"/>
    </xf>
    <xf numFmtId="49" fontId="0" fillId="4" borderId="0" xfId="0" applyNumberFormat="1" applyFill="1" applyAlignment="1">
      <alignment horizontal="center" vertical="center" wrapText="1"/>
    </xf>
    <xf numFmtId="164" fontId="0" fillId="3" borderId="0" xfId="0" applyNumberFormat="1" applyFill="1" applyAlignment="1" applyProtection="1">
      <alignment horizontal="center" vertical="center"/>
      <protection hidden="1"/>
    </xf>
    <xf numFmtId="1" fontId="10" fillId="5" borderId="0" xfId="0" applyNumberFormat="1" applyFont="1" applyFill="1" applyAlignment="1" applyProtection="1">
      <alignment horizontal="center"/>
      <protection hidden="1"/>
    </xf>
    <xf numFmtId="1" fontId="10" fillId="5" borderId="0" xfId="0" applyNumberFormat="1" applyFont="1" applyFill="1" applyAlignment="1" applyProtection="1">
      <alignment horizontal="left"/>
      <protection hidden="1"/>
    </xf>
    <xf numFmtId="0" fontId="10" fillId="5" borderId="0" xfId="0" applyNumberFormat="1" applyFont="1" applyFill="1" applyAlignment="1" applyProtection="1">
      <alignment horizontal="left"/>
      <protection hidden="1"/>
    </xf>
    <xf numFmtId="0" fontId="0" fillId="4" borderId="0" xfId="0" applyFill="1" applyAlignment="1" applyProtection="1">
      <alignment horizontal="center"/>
      <protection hidden="1"/>
    </xf>
    <xf numFmtId="17" fontId="0" fillId="4" borderId="0" xfId="0" applyNumberFormat="1" applyFill="1" applyAlignment="1" applyProtection="1">
      <alignment horizontal="center"/>
      <protection hidden="1"/>
    </xf>
    <xf numFmtId="165" fontId="0" fillId="4" borderId="0" xfId="0" applyNumberFormat="1" applyFill="1" applyAlignment="1" applyProtection="1">
      <alignment horizontal="center"/>
      <protection hidden="1"/>
    </xf>
    <xf numFmtId="165" fontId="0" fillId="0" borderId="0" xfId="0" applyNumberFormat="1" applyFill="1" applyAlignment="1" applyProtection="1">
      <alignment horizontal="center"/>
      <protection hidden="1"/>
    </xf>
    <xf numFmtId="49" fontId="0" fillId="4" borderId="0" xfId="0" applyNumberFormat="1" applyFill="1" applyAlignment="1" applyProtection="1">
      <alignment horizontal="left"/>
      <protection hidden="1"/>
    </xf>
    <xf numFmtId="49" fontId="0" fillId="0" borderId="0" xfId="0" applyNumberFormat="1" applyAlignment="1" applyProtection="1">
      <alignment horizontal="center"/>
      <protection hidden="1"/>
    </xf>
    <xf numFmtId="1" fontId="0" fillId="4" borderId="0" xfId="0" applyNumberFormat="1" applyFill="1" applyAlignment="1" applyProtection="1">
      <alignment horizontal="center"/>
      <protection hidden="1"/>
    </xf>
    <xf numFmtId="1" fontId="0" fillId="0" borderId="0" xfId="0" applyNumberFormat="1" applyAlignment="1" applyProtection="1">
      <alignment horizontal="center"/>
      <protection hidden="1"/>
    </xf>
    <xf numFmtId="1" fontId="0" fillId="0" borderId="0" xfId="0" applyNumberFormat="1" applyProtection="1">
      <protection hidden="1"/>
    </xf>
    <xf numFmtId="165" fontId="0" fillId="0" borderId="0" xfId="0" applyNumberFormat="1" applyAlignment="1" applyProtection="1">
      <alignment horizontal="center"/>
      <protection hidden="1"/>
    </xf>
    <xf numFmtId="0" fontId="0" fillId="3" borderId="0" xfId="0" applyFill="1" applyAlignment="1" applyProtection="1">
      <alignment horizontal="center"/>
      <protection hidden="1"/>
    </xf>
    <xf numFmtId="0" fontId="0" fillId="3" borderId="0" xfId="0" applyFill="1" applyAlignment="1" applyProtection="1">
      <alignment horizontal="left"/>
      <protection hidden="1"/>
    </xf>
    <xf numFmtId="164" fontId="0" fillId="3" borderId="0" xfId="0" applyNumberFormat="1" applyFont="1" applyFill="1" applyAlignment="1" applyProtection="1">
      <alignment horizontal="center" vertical="center"/>
      <protection hidden="1"/>
    </xf>
    <xf numFmtId="0" fontId="0" fillId="4" borderId="0" xfId="0" applyFont="1" applyFill="1" applyAlignment="1" applyProtection="1">
      <alignment horizontal="center"/>
      <protection hidden="1"/>
    </xf>
    <xf numFmtId="17" fontId="0" fillId="4" borderId="0" xfId="0" applyNumberFormat="1" applyFont="1" applyFill="1" applyAlignment="1" applyProtection="1">
      <alignment horizontal="center"/>
      <protection hidden="1"/>
    </xf>
    <xf numFmtId="49" fontId="0" fillId="4" borderId="0" xfId="0" applyNumberFormat="1" applyFont="1" applyFill="1" applyAlignment="1" applyProtection="1">
      <alignment horizontal="left"/>
      <protection hidden="1"/>
    </xf>
    <xf numFmtId="1" fontId="0" fillId="0" borderId="0" xfId="0" applyNumberFormat="1" applyFont="1" applyFill="1" applyAlignment="1" applyProtection="1">
      <alignment horizontal="center"/>
      <protection hidden="1"/>
    </xf>
    <xf numFmtId="1" fontId="0" fillId="0" borderId="0" xfId="0" applyNumberFormat="1" applyFont="1" applyAlignment="1" applyProtection="1">
      <alignment horizontal="center"/>
      <protection hidden="1"/>
    </xf>
    <xf numFmtId="0" fontId="0" fillId="3" borderId="0" xfId="0" applyNumberFormat="1" applyFont="1" applyFill="1" applyAlignment="1" applyProtection="1">
      <alignment horizontal="left"/>
      <protection hidden="1"/>
    </xf>
    <xf numFmtId="0" fontId="0" fillId="6" borderId="0" xfId="0" applyFont="1" applyFill="1" applyAlignment="1"/>
    <xf numFmtId="0" fontId="0" fillId="6" borderId="0" xfId="0" applyFont="1" applyFill="1" applyAlignment="1">
      <alignment horizontal="center" vertical="center"/>
    </xf>
    <xf numFmtId="0" fontId="10" fillId="4" borderId="0" xfId="0" applyFont="1" applyFill="1" applyAlignment="1">
      <alignment horizontal="center" vertical="center" wrapText="1"/>
    </xf>
    <xf numFmtId="0" fontId="10" fillId="4" borderId="0" xfId="0" applyNumberFormat="1" applyFont="1" applyFill="1" applyAlignment="1" applyProtection="1">
      <alignment horizontal="center"/>
      <protection hidden="1"/>
    </xf>
    <xf numFmtId="0" fontId="0" fillId="7" borderId="0" xfId="0" applyFill="1" applyAlignment="1">
      <alignment horizontal="center" vertical="center" wrapText="1"/>
    </xf>
    <xf numFmtId="0" fontId="0" fillId="7" borderId="0" xfId="0" applyFill="1" applyAlignment="1" applyProtection="1">
      <alignment horizontal="center"/>
      <protection hidden="1"/>
    </xf>
    <xf numFmtId="0" fontId="0" fillId="0" borderId="0" xfId="0" applyFill="1"/>
    <xf numFmtId="49" fontId="0" fillId="0" borderId="0" xfId="0" applyNumberFormat="1" applyFill="1"/>
    <xf numFmtId="0" fontId="0" fillId="0" borderId="0" xfId="0" applyFill="1" applyAlignment="1">
      <alignment horizontal="center" vertical="center"/>
    </xf>
    <xf numFmtId="0" fontId="0" fillId="3" borderId="0" xfId="0" applyFont="1" applyFill="1" applyAlignment="1" applyProtection="1">
      <alignment horizontal="center"/>
      <protection hidden="1"/>
    </xf>
    <xf numFmtId="0" fontId="0" fillId="6" borderId="0" xfId="0" applyFill="1" applyAlignment="1">
      <alignment wrapText="1"/>
    </xf>
    <xf numFmtId="0" fontId="0" fillId="7" borderId="0" xfId="0" applyNumberFormat="1" applyFill="1" applyAlignment="1" applyProtection="1">
      <alignment horizontal="center"/>
      <protection hidden="1"/>
    </xf>
    <xf numFmtId="0" fontId="0" fillId="8" borderId="0" xfId="0" applyFill="1" applyAlignment="1">
      <alignment horizontal="center" vertical="center" wrapText="1"/>
    </xf>
    <xf numFmtId="0" fontId="0" fillId="8" borderId="0" xfId="0" applyFill="1" applyAlignment="1" applyProtection="1">
      <alignment horizontal="center"/>
      <protection hidden="1"/>
    </xf>
    <xf numFmtId="0" fontId="0" fillId="8" borderId="0" xfId="0" applyNumberFormat="1" applyFill="1" applyAlignment="1" applyProtection="1">
      <alignment horizontal="center"/>
      <protection hidden="1"/>
    </xf>
    <xf numFmtId="0" fontId="11" fillId="8" borderId="0" xfId="0" applyNumberFormat="1" applyFont="1" applyFill="1" applyAlignment="1" applyProtection="1">
      <alignment horizontal="center"/>
      <protection hidden="1"/>
    </xf>
    <xf numFmtId="49" fontId="0" fillId="3" borderId="0" xfId="0" applyNumberFormat="1" applyFill="1" applyAlignment="1">
      <alignment horizontal="center" vertical="center" wrapText="1"/>
    </xf>
    <xf numFmtId="165" fontId="0" fillId="3" borderId="0" xfId="0" applyNumberFormat="1" applyFill="1" applyAlignment="1" applyProtection="1">
      <alignment horizontal="center"/>
      <protection hidden="1"/>
    </xf>
    <xf numFmtId="1" fontId="0" fillId="5" borderId="0" xfId="0" applyNumberFormat="1" applyFont="1" applyFill="1" applyAlignment="1" applyProtection="1">
      <alignment horizontal="center"/>
      <protection hidden="1"/>
    </xf>
    <xf numFmtId="0" fontId="10" fillId="3" borderId="0" xfId="0" applyNumberFormat="1" applyFont="1" applyFill="1" applyAlignment="1" applyProtection="1">
      <alignment horizontal="center"/>
      <protection hidden="1"/>
    </xf>
    <xf numFmtId="49" fontId="0" fillId="0" borderId="0" xfId="0" applyNumberFormat="1" applyFill="1" applyAlignment="1" applyProtection="1">
      <alignment horizontal="center"/>
      <protection hidden="1"/>
    </xf>
    <xf numFmtId="1" fontId="0" fillId="0" borderId="0" xfId="0" applyNumberFormat="1" applyFill="1" applyAlignment="1" applyProtection="1">
      <alignment horizontal="center"/>
      <protection hidden="1"/>
    </xf>
    <xf numFmtId="0" fontId="0" fillId="0" borderId="0" xfId="0" applyFill="1" applyAlignment="1" applyProtection="1">
      <alignment horizontal="center"/>
      <protection hidden="1"/>
    </xf>
    <xf numFmtId="0" fontId="0" fillId="0" borderId="0" xfId="0" applyNumberFormat="1" applyFill="1" applyAlignment="1" applyProtection="1">
      <alignment horizontal="center"/>
      <protection hidden="1"/>
    </xf>
    <xf numFmtId="0" fontId="8" fillId="5" borderId="5" xfId="1" applyFont="1" applyFill="1" applyBorder="1" applyAlignment="1">
      <alignment horizontal="center" vertical="center"/>
    </xf>
    <xf numFmtId="0" fontId="9" fillId="5" borderId="6" xfId="0" applyFont="1" applyFill="1" applyBorder="1" applyAlignment="1">
      <alignment horizontal="center" vertical="center"/>
    </xf>
    <xf numFmtId="0" fontId="9" fillId="5" borderId="7" xfId="0" applyFont="1" applyFill="1" applyBorder="1" applyAlignment="1">
      <alignment horizontal="center" vertical="center"/>
    </xf>
    <xf numFmtId="0" fontId="9" fillId="5" borderId="8" xfId="0" applyFont="1" applyFill="1" applyBorder="1" applyAlignment="1">
      <alignment horizontal="center" vertical="center"/>
    </xf>
    <xf numFmtId="0" fontId="9" fillId="5" borderId="9" xfId="0" applyFont="1" applyFill="1" applyBorder="1" applyAlignment="1">
      <alignment horizontal="center" vertical="center"/>
    </xf>
    <xf numFmtId="0" fontId="9" fillId="5" borderId="10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133">
    <dxf>
      <numFmt numFmtId="0" formatCode="General"/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protection locked="1" hidden="1"/>
    </dxf>
    <dxf>
      <numFmt numFmtId="0" formatCode="General"/>
      <fill>
        <patternFill patternType="solid">
          <fgColor indexed="64"/>
          <bgColor rgb="FF00FF00"/>
        </patternFill>
      </fill>
      <alignment horizontal="center" vertical="bottom" textRotation="0" wrapText="0" indent="0" justifyLastLine="0" shrinkToFit="0" readingOrder="0"/>
      <protection locked="1" hidden="1"/>
    </dxf>
    <dxf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protection locked="1" hidden="1"/>
    </dxf>
    <dxf>
      <fill>
        <patternFill patternType="solid">
          <fgColor indexed="64"/>
          <bgColor theme="5" tint="0.79998168889431442"/>
        </patternFill>
      </fill>
      <alignment horizontal="center" vertical="bottom" textRotation="0" wrapText="0" indent="0" justifyLastLine="0" shrinkToFit="0" readingOrder="0"/>
      <protection locked="1" hidden="1"/>
    </dxf>
    <dxf>
      <font>
        <b/>
        <i/>
        <color rgb="FFFF0000"/>
      </font>
      <fill>
        <patternFill>
          <bgColor rgb="FFFFFF00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  <vertical/>
        <horizontal/>
      </border>
    </dxf>
    <dxf>
      <font>
        <b/>
        <i/>
        <color rgb="FFFF0000"/>
      </font>
      <fill>
        <patternFill>
          <bgColor rgb="FFFFFF00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/>
        <color rgb="FFFF0000"/>
      </font>
      <fill>
        <patternFill>
          <bgColor rgb="FFFFFF00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/>
        <color rgb="FFFF0000"/>
      </font>
      <fill>
        <patternFill>
          <bgColor rgb="FFFFFF00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  <vertical/>
        <horizontal/>
      </border>
    </dxf>
    <dxf>
      <numFmt numFmtId="165" formatCode="[$-409]d\-mmm\-yyyy;@"/>
      <fill>
        <patternFill patternType="solid">
          <fgColor indexed="64"/>
          <bgColor theme="5" tint="0.79998168889431442"/>
        </patternFill>
      </fill>
      <alignment horizontal="center" vertical="bottom" textRotation="0" wrapText="0" indent="0" justifyLastLine="0" shrinkToFit="0" readingOrder="0"/>
      <protection locked="1" hidden="1"/>
    </dxf>
    <dxf>
      <numFmt numFmtId="0" formatCode="General"/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protection locked="1" hidden="1"/>
    </dxf>
    <dxf>
      <numFmt numFmtId="0" formatCode="General"/>
      <fill>
        <patternFill patternType="solid">
          <fgColor indexed="64"/>
          <bgColor theme="5" tint="0.39997558519241921"/>
        </patternFill>
      </fill>
      <alignment horizontal="center" vertical="bottom" textRotation="0" wrapText="0" indent="0" justifyLastLine="0" shrinkToFit="0" readingOrder="0"/>
      <protection locked="1" hidden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22191B"/>
        <name val="Calibri Light"/>
        <family val="2"/>
        <scheme val="major"/>
      </font>
      <border diagonalUp="0" diagonalDown="0">
        <left/>
        <right/>
        <top style="thin">
          <color theme="7"/>
        </top>
        <bottom style="thin">
          <color theme="7"/>
        </bottom>
        <vertical/>
        <horizontal/>
      </border>
    </dxf>
    <dxf>
      <border outline="0">
        <top style="thin">
          <color theme="7"/>
        </top>
      </border>
    </dxf>
    <dxf>
      <border outline="0">
        <left style="thin">
          <color theme="7"/>
        </left>
        <right style="thin">
          <color theme="7"/>
        </right>
        <top style="thin">
          <color theme="7"/>
        </top>
        <bottom style="thin">
          <color theme="7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22191B"/>
        <name val="Calibri Light"/>
        <family val="2"/>
        <scheme val="major"/>
      </font>
    </dxf>
    <dxf>
      <border outline="0">
        <bottom style="medium">
          <color theme="7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22191B"/>
        <name val="Calibri Light"/>
        <family val="2"/>
        <scheme val="major"/>
      </font>
      <fill>
        <patternFill patternType="solid">
          <fgColor theme="7" tint="0.79998168889431442"/>
          <bgColor theme="7" tint="0.79998168889431442"/>
        </patternFill>
      </fill>
      <border diagonalUp="0" diagonalDown="0">
        <left/>
        <right/>
        <top style="thin">
          <color theme="7"/>
        </top>
        <bottom style="thin">
          <color theme="7"/>
        </bottom>
        <vertical/>
        <horizontal/>
      </border>
    </dxf>
    <dxf>
      <border outline="0">
        <top style="thin">
          <color theme="7"/>
        </top>
      </border>
    </dxf>
    <dxf>
      <border outline="0">
        <left style="thin">
          <color theme="7"/>
        </left>
        <right style="thin">
          <color theme="7"/>
        </right>
        <top style="thin">
          <color theme="7"/>
        </top>
        <bottom style="thin">
          <color theme="7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22191B"/>
        <name val="Calibri Light"/>
        <family val="2"/>
        <scheme val="major"/>
      </font>
      <fill>
        <patternFill patternType="solid">
          <fgColor theme="7" tint="0.79998168889431442"/>
          <bgColor theme="7" tint="0.79998168889431442"/>
        </patternFill>
      </fill>
    </dxf>
    <dxf>
      <border outline="0">
        <bottom style="medium">
          <color theme="7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 Light"/>
        <family val="2"/>
        <scheme val="major"/>
      </font>
    </dxf>
    <dxf>
      <font>
        <strike val="0"/>
        <outline val="0"/>
        <shadow val="0"/>
        <u val="none"/>
        <vertAlign val="baseline"/>
        <sz val="11"/>
        <name val="Calibri Light"/>
        <family val="2"/>
        <scheme val="maj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 Light"/>
        <family val="2"/>
        <scheme val="major"/>
      </font>
    </dxf>
    <dxf>
      <numFmt numFmtId="29" formatCode="mm:ss.0"/>
    </dxf>
    <dxf>
      <alignment horizontal="center" vertical="bottom" textRotation="0" wrapText="0" indent="0" justifyLastLine="0" shrinkToFit="0" readingOrder="0"/>
    </dxf>
    <dxf>
      <numFmt numFmtId="19" formatCode="dd/mm/yyyy"/>
    </dxf>
    <dxf>
      <numFmt numFmtId="19" formatCode="dd/mm/yyyy"/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0" formatCode="General"/>
      <fill>
        <patternFill patternType="solid">
          <fgColor indexed="64"/>
          <bgColor rgb="FFFFFF00"/>
        </patternFill>
      </fill>
      <alignment horizontal="center" vertical="bottom" textRotation="0" wrapText="0" indent="0" justifyLastLine="0" shrinkToFit="0" readingOrder="0"/>
    </dxf>
    <dxf>
      <numFmt numFmtId="0" formatCode="General"/>
    </dxf>
    <dxf>
      <alignment horizontal="center" vertical="center" textRotation="0" wrapText="0" indent="0" justifyLastLine="0" shrinkToFit="0" readingOrder="0"/>
    </dxf>
    <dxf>
      <alignment horizontal="center" vertical="center" textRotation="0" wrapText="1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fill>
        <patternFill patternType="solid">
          <fgColor indexed="64"/>
          <bgColor theme="4" tint="0.59999389629810485"/>
        </patternFill>
      </fill>
      <alignment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fill>
        <patternFill patternType="solid">
          <fgColor indexed="64"/>
          <bgColor theme="4" tint="0.59999389629810485"/>
        </patternFill>
      </fill>
      <alignment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4" tint="0.59999389629810485"/>
        </patternFill>
      </fill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4" tint="0.59999389629810485"/>
        </patternFill>
      </fill>
      <alignment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rgb="FFFFFF00"/>
        </patternFill>
      </fill>
      <alignment horizontal="center" vertical="bottom" textRotation="0" wrapText="0" indent="0" justifyLastLine="0" shrinkToFit="0" readingOrder="0"/>
      <protection locked="1" hidden="1"/>
    </dxf>
    <dxf>
      <font>
        <b val="0"/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5" formatCode="[$-409]d\-mmm\-yyyy;@"/>
      <fill>
        <patternFill patternType="solid">
          <fgColor indexed="64"/>
          <bgColor theme="4" tint="0.59999389629810485"/>
        </patternFill>
      </fill>
      <alignment horizontal="center" vertical="bottom" textRotation="0" wrapText="0" indent="0" justifyLastLine="0" shrinkToFit="0" readingOrder="0"/>
      <protection locked="1" hidden="1"/>
    </dxf>
    <dxf>
      <font>
        <b val="0"/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0" formatCode="@"/>
      <alignment horizontal="center" vertical="bottom" textRotation="0" wrapText="0" indent="0" justifyLastLine="0" shrinkToFit="0" readingOrder="0"/>
      <protection locked="1" hidden="1"/>
    </dxf>
    <dxf>
      <numFmt numFmtId="165" formatCode="[$-409]d\-mmm\-yyyy;@"/>
      <alignment horizontal="center" vertical="bottom" textRotation="0" wrapText="0" indent="0" justifyLastLine="0" shrinkToFit="0" readingOrder="0"/>
      <protection locked="1" hidden="1"/>
    </dxf>
    <dxf>
      <numFmt numFmtId="30" formatCode="@"/>
      <alignment horizontal="center" vertical="bottom" textRotation="0" wrapText="0" indent="0" justifyLastLine="0" shrinkToFit="0" readingOrder="0"/>
      <protection locked="1" hidden="1"/>
    </dxf>
    <dxf>
      <numFmt numFmtId="1" formatCode="0"/>
      <alignment horizontal="center" vertical="bottom" textRotation="0" wrapText="0" indent="0" justifyLastLine="0" shrinkToFit="0" readingOrder="0"/>
      <protection locked="1" hidden="1"/>
    </dxf>
    <dxf>
      <numFmt numFmtId="1" formatCode="0"/>
      <alignment horizontal="center" vertical="bottom" textRotation="0" wrapText="0" indent="0" justifyLastLine="0" shrinkToFit="0" readingOrder="0"/>
      <protection locked="1" hidden="1"/>
    </dxf>
    <dxf>
      <font>
        <b val="0"/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" formatCode="0"/>
      <alignment horizontal="center" vertical="bottom" textRotation="0" wrapText="0" indent="0" justifyLastLine="0" shrinkToFit="0" readingOrder="0"/>
      <protection locked="1" hidden="1"/>
    </dxf>
    <dxf>
      <font>
        <b val="0"/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" formatCode="0"/>
      <alignment horizontal="center" vertical="bottom" textRotation="0" wrapText="0" indent="0" justifyLastLine="0" shrinkToFit="0" readingOrder="0"/>
      <protection locked="1" hidden="1"/>
    </dxf>
    <dxf>
      <font>
        <b val="0"/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" formatCode="0"/>
      <alignment horizontal="center" vertical="bottom" textRotation="0" wrapText="0" indent="0" justifyLastLine="0" shrinkToFit="0" readingOrder="0"/>
      <protection locked="1" hidden="1"/>
    </dxf>
    <dxf>
      <font>
        <b val="0"/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" formatCode="0"/>
      <fill>
        <patternFill patternType="solid">
          <fgColor indexed="64"/>
          <bgColor theme="5" tint="0.79998168889431442"/>
        </patternFill>
      </fill>
      <alignment horizontal="center" vertical="bottom" textRotation="0" wrapText="0" indent="0" justifyLastLine="0" shrinkToFit="0" readingOrder="0"/>
      <protection locked="1" hidden="1"/>
    </dxf>
    <dxf>
      <numFmt numFmtId="30" formatCode="@"/>
      <alignment horizontal="center" vertical="bottom" textRotation="0" wrapText="0" indent="0" justifyLastLine="0" shrinkToFit="0" readingOrder="0"/>
      <protection locked="1" hidden="1"/>
    </dxf>
    <dxf>
      <font>
        <b val="0"/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0" formatCode="@"/>
      <fill>
        <patternFill patternType="solid">
          <fgColor indexed="64"/>
          <bgColor theme="5" tint="0.79998168889431442"/>
        </patternFill>
      </fill>
      <alignment horizontal="left" vertical="bottom" textRotation="0" wrapText="0" indent="0" justifyLastLine="0" shrinkToFit="0" readingOrder="0"/>
      <protection locked="1" hidden="1"/>
    </dxf>
    <dxf>
      <numFmt numFmtId="30" formatCode="@"/>
      <alignment horizontal="center" vertical="bottom" textRotation="0" wrapText="0" indent="0" justifyLastLine="0" shrinkToFit="0" readingOrder="0"/>
      <protection locked="1" hidden="1"/>
    </dxf>
    <dxf>
      <numFmt numFmtId="30" formatCode="@"/>
      <fill>
        <patternFill patternType="solid">
          <fgColor indexed="64"/>
          <bgColor theme="5" tint="0.79998168889431442"/>
        </patternFill>
      </fill>
      <alignment horizontal="left" vertical="bottom" textRotation="0" wrapText="0" indent="0" justifyLastLine="0" shrinkToFit="0" readingOrder="0"/>
      <protection locked="1" hidden="1"/>
    </dxf>
    <dxf>
      <numFmt numFmtId="165" formatCode="[$-409]d\-mmm\-yyyy;@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protection locked="1" hidden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5" formatCode="[$-409]d\-mmm\-yyyy;@"/>
      <fill>
        <patternFill patternType="solid">
          <fgColor indexed="64"/>
          <bgColor theme="5" tint="0.79998168889431442"/>
        </patternFill>
      </fill>
      <alignment horizontal="center" vertical="bottom" textRotation="0" wrapText="0" indent="0" justifyLastLine="0" shrinkToFit="0" readingOrder="0"/>
      <protection locked="1" hidden="1"/>
    </dxf>
    <dxf>
      <font>
        <b val="0"/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5" tint="0.79998168889431442"/>
        </patternFill>
      </fill>
      <alignment horizontal="center" vertical="bottom" textRotation="0" wrapText="0" indent="0" justifyLastLine="0" shrinkToFit="0" readingOrder="0"/>
      <protection locked="1" hidden="1"/>
    </dxf>
    <dxf>
      <font>
        <b val="0"/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5" tint="0.79998168889431442"/>
        </patternFill>
      </fill>
      <alignment horizontal="center" vertical="bottom" textRotation="0" wrapText="0" indent="0" justifyLastLine="0" shrinkToFit="0" readingOrder="0"/>
      <protection locked="1" hidden="1"/>
    </dxf>
    <dxf>
      <font>
        <b val="0"/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5" tint="0.79998168889431442"/>
        </patternFill>
      </fill>
      <alignment horizontal="center" vertical="bottom" textRotation="0" wrapText="0" indent="0" justifyLastLine="0" shrinkToFit="0" readingOrder="0"/>
      <protection locked="1" hidden="1"/>
    </dxf>
    <dxf>
      <font>
        <b val="0"/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5" tint="0.79998168889431442"/>
        </patternFill>
      </fill>
      <alignment horizontal="center" vertical="bottom" textRotation="0" wrapText="0" indent="0" justifyLastLine="0" shrinkToFit="0" readingOrder="0"/>
      <protection locked="1" hidden="1"/>
    </dxf>
    <dxf>
      <font>
        <b val="0"/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22" formatCode="mmm\-yy"/>
      <fill>
        <patternFill patternType="solid">
          <fgColor indexed="64"/>
          <bgColor theme="5" tint="0.79998168889431442"/>
        </patternFill>
      </fill>
      <alignment horizontal="center" vertical="bottom" textRotation="0" wrapText="0" indent="0" justifyLastLine="0" shrinkToFit="0" readingOrder="0"/>
      <protection locked="1" hidden="1"/>
    </dxf>
    <dxf>
      <font>
        <b val="0"/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6" formatCode="yyyy\-mm\-dd"/>
      <fill>
        <patternFill patternType="solid">
          <fgColor indexed="64"/>
          <bgColor theme="5" tint="0.79998168889431442"/>
        </patternFill>
      </fill>
      <alignment horizontal="center" vertical="bottom" textRotation="0" wrapText="0" indent="0" justifyLastLine="0" shrinkToFit="0" readingOrder="0"/>
      <protection locked="1" hidden="1"/>
    </dxf>
    <dxf>
      <font>
        <b val="0"/>
        <strike val="0"/>
        <outline val="0"/>
        <shadow val="0"/>
        <u val="none"/>
        <vertAlign val="baseline"/>
        <sz val="11"/>
        <color rgb="FF0070C0"/>
        <name val="Calibri"/>
        <family val="2"/>
        <scheme val="minor"/>
      </font>
      <numFmt numFmtId="0" formatCode="General"/>
      <fill>
        <patternFill patternType="solid">
          <fgColor indexed="64"/>
          <bgColor rgb="FFFFFF99"/>
        </patternFill>
      </fill>
      <alignment horizontal="left" vertical="bottom" textRotation="0" wrapText="0" indent="0" justifyLastLine="0" shrinkToFit="0" readingOrder="0"/>
      <protection locked="1" hidden="1"/>
    </dxf>
    <dxf>
      <font>
        <b val="0"/>
        <strike val="0"/>
        <outline val="0"/>
        <shadow val="0"/>
        <u val="none"/>
        <vertAlign val="baseline"/>
        <sz val="11"/>
        <color rgb="FF0070C0"/>
        <name val="Calibri"/>
        <family val="2"/>
        <scheme val="minor"/>
      </font>
      <numFmt numFmtId="1" formatCode="0"/>
      <fill>
        <patternFill patternType="solid">
          <fgColor indexed="64"/>
          <bgColor rgb="FFFFFF99"/>
        </patternFill>
      </fill>
      <alignment horizontal="left" vertical="bottom" textRotation="0" wrapText="0" indent="0" justifyLastLine="0" shrinkToFit="0" readingOrder="0"/>
      <protection locked="1" hidden="1"/>
    </dxf>
    <dxf>
      <font>
        <b val="0"/>
        <strike val="0"/>
        <outline val="0"/>
        <shadow val="0"/>
        <u val="none"/>
        <vertAlign val="baseline"/>
        <sz val="11"/>
        <color rgb="FF0070C0"/>
        <name val="Calibri"/>
        <family val="2"/>
        <scheme val="minor"/>
      </font>
      <numFmt numFmtId="1" formatCode="0"/>
      <fill>
        <patternFill patternType="solid">
          <fgColor indexed="64"/>
          <bgColor rgb="FFFFFF99"/>
        </patternFill>
      </fill>
      <alignment horizontal="center" vertical="bottom" textRotation="0" wrapText="0" indent="0" justifyLastLine="0" shrinkToFit="0" readingOrder="0"/>
      <protection locked="1" hidden="1"/>
    </dxf>
    <dxf>
      <font>
        <b val="0"/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0000"/>
      <fill>
        <patternFill patternType="solid">
          <fgColor indexed="64"/>
          <bgColor rgb="FFFFFF00"/>
        </patternFill>
      </fill>
      <alignment horizontal="center" vertical="center" textRotation="0" wrapText="0" indent="0" justifyLastLine="0" shrinkToFit="0" readingOrder="0"/>
      <protection locked="1" hidden="1"/>
    </dxf>
    <dxf>
      <fill>
        <patternFill patternType="solid">
          <fgColor indexed="64"/>
          <bgColor theme="4" tint="0.59999389629810485"/>
        </patternFill>
      </fill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4" tint="0.59999389629810485"/>
        </patternFill>
      </fill>
      <alignment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4" tint="0.59999389629810485"/>
        </patternFill>
      </fill>
      <alignment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4" tint="0.59999389629810485"/>
        </patternFill>
      </fill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4" tint="0.59999389629810485"/>
        </patternFill>
      </fill>
      <alignment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solid">
          <fgColor indexed="64"/>
          <bgColor rgb="FFFFFF00"/>
        </patternFill>
      </fill>
      <alignment horizontal="left" vertical="bottom" textRotation="0" wrapText="0" indent="0" justifyLastLine="0" shrinkToFit="0" readingOrder="0"/>
      <protection locked="1" hidden="1"/>
    </dxf>
    <dxf>
      <numFmt numFmtId="165" formatCode="[$-409]d\-mmm\-yyyy;@"/>
      <alignment horizontal="center" vertical="bottom" textRotation="0" wrapText="0" indent="0" justifyLastLine="0" shrinkToFit="0" readingOrder="0"/>
      <protection locked="1" hidden="1"/>
    </dxf>
    <dxf>
      <numFmt numFmtId="30" formatCode="@"/>
      <alignment horizontal="center" vertical="bottom" textRotation="0" wrapText="0" indent="0" justifyLastLine="0" shrinkToFit="0" readingOrder="0"/>
      <protection locked="1" hidden="1"/>
    </dxf>
    <dxf>
      <numFmt numFmtId="165" formatCode="[$-409]d\-mmm\-yyyy;@"/>
      <alignment horizontal="center" vertical="bottom" textRotation="0" wrapText="0" indent="0" justifyLastLine="0" shrinkToFit="0" readingOrder="0"/>
      <protection locked="1" hidden="1"/>
    </dxf>
    <dxf>
      <numFmt numFmtId="30" formatCode="@"/>
      <alignment horizontal="center" vertical="bottom" textRotation="0" wrapText="0" indent="0" justifyLastLine="0" shrinkToFit="0" readingOrder="0"/>
      <protection locked="1" hidden="1"/>
    </dxf>
    <dxf>
      <numFmt numFmtId="1" formatCode="0"/>
      <alignment horizontal="center" vertical="bottom" textRotation="0" wrapText="0" indent="0" justifyLastLine="0" shrinkToFit="0" readingOrder="0"/>
      <protection locked="1" hidden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" formatCode="0"/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protection locked="1" hidden="1"/>
    </dxf>
    <dxf>
      <font>
        <b val="0"/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" formatCode="0"/>
      <alignment horizontal="center" vertical="bottom" textRotation="0" wrapText="0" indent="0" justifyLastLine="0" shrinkToFit="0" readingOrder="0"/>
      <protection locked="1" hidden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" formatCode="0"/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protection locked="1" hidden="1"/>
    </dxf>
    <dxf>
      <numFmt numFmtId="1" formatCode="0"/>
      <alignment horizontal="center" vertical="bottom" textRotation="0" wrapText="0" indent="0" justifyLastLine="0" shrinkToFit="0" readingOrder="0"/>
      <protection locked="1" hidden="1"/>
    </dxf>
    <dxf>
      <numFmt numFmtId="1" formatCode="0"/>
      <fill>
        <patternFill patternType="solid">
          <fgColor indexed="64"/>
          <bgColor theme="5" tint="0.79998168889431442"/>
        </patternFill>
      </fill>
      <alignment horizontal="center" vertical="bottom" textRotation="0" wrapText="0" indent="0" justifyLastLine="0" shrinkToFit="0" readingOrder="0"/>
      <protection locked="1" hidden="1"/>
    </dxf>
    <dxf>
      <numFmt numFmtId="30" formatCode="@"/>
      <alignment horizontal="center" vertical="bottom" textRotation="0" wrapText="0" indent="0" justifyLastLine="0" shrinkToFit="0" readingOrder="0"/>
      <protection locked="1" hidden="1"/>
    </dxf>
    <dxf>
      <font>
        <b val="0"/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0" formatCode="@"/>
      <fill>
        <patternFill patternType="solid">
          <fgColor indexed="64"/>
          <bgColor theme="5" tint="0.79998168889431442"/>
        </patternFill>
      </fill>
      <alignment horizontal="left" vertical="bottom" textRotation="0" wrapText="0" indent="0" justifyLastLine="0" shrinkToFit="0" readingOrder="0"/>
      <protection locked="1" hidden="1"/>
    </dxf>
    <dxf>
      <numFmt numFmtId="30" formatCode="@"/>
      <alignment horizontal="center" vertical="bottom" textRotation="0" wrapText="0" indent="0" justifyLastLine="0" shrinkToFit="0" readingOrder="0"/>
      <protection locked="1" hidden="1"/>
    </dxf>
    <dxf>
      <font>
        <b val="0"/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0" formatCode="@"/>
      <fill>
        <patternFill patternType="solid">
          <fgColor indexed="64"/>
          <bgColor theme="5" tint="0.79998168889431442"/>
        </patternFill>
      </fill>
      <alignment horizontal="left" vertical="bottom" textRotation="0" wrapText="0" indent="0" justifyLastLine="0" shrinkToFit="0" readingOrder="0"/>
      <protection locked="1" hidden="1"/>
    </dxf>
    <dxf>
      <numFmt numFmtId="165" formatCode="[$-409]d\-mmm\-yyyy;@"/>
      <fill>
        <patternFill patternType="solid">
          <fgColor indexed="64"/>
          <bgColor theme="5" tint="0.79998168889431442"/>
        </patternFill>
      </fill>
      <alignment horizontal="center" vertical="bottom" textRotation="0" wrapText="0" indent="0" justifyLastLine="0" shrinkToFit="0" readingOrder="0"/>
      <protection locked="1" hidden="1"/>
    </dxf>
    <dxf>
      <font>
        <b val="0"/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5" tint="0.79998168889431442"/>
        </patternFill>
      </fill>
      <alignment horizontal="center" vertical="bottom" textRotation="0" wrapText="0" indent="0" justifyLastLine="0" shrinkToFit="0" readingOrder="0"/>
      <protection locked="1" hidden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70C0"/>
        <name val="Calibri"/>
        <family val="2"/>
        <scheme val="minor"/>
      </font>
      <numFmt numFmtId="0" formatCode="General"/>
      <fill>
        <patternFill patternType="solid">
          <fgColor indexed="64"/>
          <bgColor theme="5" tint="0.79998168889431442"/>
        </patternFill>
      </fill>
      <alignment horizontal="center" vertical="bottom" textRotation="0" wrapText="0" indent="0" justifyLastLine="0" shrinkToFit="0" readingOrder="0"/>
      <protection locked="1" hidden="1"/>
    </dxf>
    <dxf>
      <font>
        <b val="0"/>
        <strike val="0"/>
        <outline val="0"/>
        <shadow val="0"/>
        <u val="none"/>
        <vertAlign val="baseline"/>
        <sz val="11"/>
        <color rgb="FF0070C0"/>
        <name val="Calibri"/>
        <family val="2"/>
        <scheme val="minor"/>
      </font>
      <numFmt numFmtId="0" formatCode="General"/>
      <fill>
        <patternFill patternType="solid">
          <fgColor indexed="64"/>
          <bgColor rgb="FFFFFF00"/>
        </patternFill>
      </fill>
      <alignment horizontal="center" vertical="bottom" textRotation="0" wrapText="0" indent="0" justifyLastLine="0" shrinkToFit="0" readingOrder="0"/>
      <protection locked="1" hidden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70C0"/>
        <name val="Calibri"/>
        <family val="2"/>
        <scheme val="minor"/>
      </font>
      <numFmt numFmtId="0" formatCode="General"/>
      <fill>
        <patternFill patternType="solid">
          <fgColor indexed="64"/>
          <bgColor rgb="FFFFFF99"/>
        </patternFill>
      </fill>
      <alignment horizontal="left" vertical="bottom" textRotation="0" wrapText="0" indent="0" justifyLastLine="0" shrinkToFit="0" readingOrder="0"/>
      <protection locked="1" hidden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70C0"/>
        <name val="Calibri"/>
        <family val="2"/>
        <scheme val="minor"/>
      </font>
      <numFmt numFmtId="1" formatCode="0"/>
      <fill>
        <patternFill patternType="solid">
          <fgColor indexed="64"/>
          <bgColor rgb="FFFFFF99"/>
        </patternFill>
      </fill>
      <alignment horizontal="left" vertical="bottom" textRotation="0" wrapText="0" indent="0" justifyLastLine="0" shrinkToFit="0" readingOrder="0"/>
      <protection locked="1" hidden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70C0"/>
        <name val="Calibri"/>
        <family val="2"/>
        <scheme val="minor"/>
      </font>
      <numFmt numFmtId="0" formatCode="General"/>
      <fill>
        <patternFill patternType="solid">
          <fgColor indexed="64"/>
          <bgColor rgb="FFFFFF99"/>
        </patternFill>
      </fill>
      <alignment horizontal="left" vertical="bottom" textRotation="0" wrapText="0" indent="0" justifyLastLine="0" shrinkToFit="0" readingOrder="0"/>
      <protection locked="1" hidden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70C0"/>
        <name val="Calibri"/>
        <family val="2"/>
        <scheme val="minor"/>
      </font>
      <numFmt numFmtId="1" formatCode="0"/>
      <fill>
        <patternFill patternType="solid">
          <fgColor indexed="64"/>
          <bgColor rgb="FFFFFF99"/>
        </patternFill>
      </fill>
      <alignment horizontal="center" vertical="bottom" textRotation="0" wrapText="0" indent="0" justifyLastLine="0" shrinkToFit="0" readingOrder="0"/>
      <protection locked="1" hidden="1"/>
    </dxf>
    <dxf>
      <font>
        <b val="0"/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0000"/>
      <fill>
        <patternFill patternType="solid">
          <fgColor indexed="64"/>
          <bgColor rgb="FFFFFF00"/>
        </patternFill>
      </fill>
      <alignment horizontal="center" vertical="center" textRotation="0" wrapText="0" indent="0" justifyLastLine="0" shrinkToFit="0" readingOrder="0"/>
      <protection locked="1" hidden="1"/>
    </dxf>
    <dxf>
      <font>
        <b val="0"/>
        <strike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alignment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4" tint="0.59999389629810485"/>
        </patternFill>
      </fill>
      <alignment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4" tint="0.59999389629810485"/>
        </patternFill>
      </fill>
      <alignment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4" tint="0.59999389629810485"/>
        </patternFill>
      </fill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4" tint="0.59999389629810485"/>
        </patternFill>
      </fill>
      <alignment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solid">
          <fgColor indexed="64"/>
          <bgColor rgb="FFFFFF00"/>
        </patternFill>
      </fill>
      <alignment horizontal="left" vertical="bottom" textRotation="0" wrapText="0" indent="0" justifyLastLine="0" shrinkToFit="0" readingOrder="0"/>
      <protection locked="1" hidden="1"/>
    </dxf>
    <dxf>
      <numFmt numFmtId="165" formatCode="[$-409]d\-mmm\-yyyy;@"/>
      <fill>
        <patternFill patternType="solid">
          <fgColor indexed="64"/>
          <bgColor rgb="FFFFFF00"/>
        </patternFill>
      </fill>
      <alignment horizontal="center" vertical="bottom" textRotation="0" wrapText="0" indent="0" justifyLastLine="0" shrinkToFit="0" readingOrder="0"/>
      <protection locked="1" hidden="1"/>
    </dxf>
    <dxf>
      <numFmt numFmtId="165" formatCode="[$-409]d\-mmm\-yyyy;@"/>
      <alignment horizontal="center" vertical="bottom" textRotation="0" wrapText="0" indent="0" justifyLastLine="0" shrinkToFit="0" readingOrder="0"/>
      <protection locked="1" hidden="1"/>
    </dxf>
    <dxf>
      <numFmt numFmtId="30" formatCode="@"/>
      <alignment horizontal="center" vertical="bottom" textRotation="0" wrapText="0" indent="0" justifyLastLine="0" shrinkToFit="0" readingOrder="0"/>
      <protection locked="1" hidden="1"/>
    </dxf>
    <dxf>
      <numFmt numFmtId="165" formatCode="[$-409]d\-mmm\-yyyy;@"/>
      <alignment horizontal="center" vertical="bottom" textRotation="0" wrapText="0" indent="0" justifyLastLine="0" shrinkToFit="0" readingOrder="0"/>
      <protection locked="1" hidden="1"/>
    </dxf>
    <dxf>
      <numFmt numFmtId="30" formatCode="@"/>
      <alignment horizontal="center" vertical="bottom" textRotation="0" wrapText="0" indent="0" justifyLastLine="0" shrinkToFit="0" readingOrder="0"/>
      <protection locked="1" hidden="1"/>
    </dxf>
    <dxf>
      <numFmt numFmtId="1" formatCode="0"/>
      <alignment horizontal="center" vertical="bottom" textRotation="0" wrapText="0" indent="0" justifyLastLine="0" shrinkToFit="0" readingOrder="0"/>
      <protection locked="1" hidden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" formatCode="0"/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protection locked="1" hidden="1"/>
    </dxf>
    <dxf>
      <font>
        <b val="0"/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" formatCode="0"/>
      <alignment horizontal="center" vertical="bottom" textRotation="0" wrapText="0" indent="0" justifyLastLine="0" shrinkToFit="0" readingOrder="0"/>
      <protection locked="1" hidden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" formatCode="0"/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protection locked="1" hidden="1"/>
    </dxf>
    <dxf>
      <numFmt numFmtId="1" formatCode="0"/>
      <alignment horizontal="center" vertical="bottom" textRotation="0" wrapText="0" indent="0" justifyLastLine="0" shrinkToFit="0" readingOrder="0"/>
      <protection locked="1" hidden="1"/>
    </dxf>
    <dxf>
      <numFmt numFmtId="1" formatCode="0"/>
      <fill>
        <patternFill patternType="solid">
          <fgColor indexed="64"/>
          <bgColor theme="5" tint="0.79998168889431442"/>
        </patternFill>
      </fill>
      <alignment horizontal="center" vertical="bottom" textRotation="0" wrapText="0" indent="0" justifyLastLine="0" shrinkToFit="0" readingOrder="0"/>
      <protection locked="1" hidden="1"/>
    </dxf>
    <dxf>
      <numFmt numFmtId="30" formatCode="@"/>
      <alignment horizontal="center" vertical="bottom" textRotation="0" wrapText="0" indent="0" justifyLastLine="0" shrinkToFit="0" readingOrder="0"/>
      <protection locked="1" hidden="1"/>
    </dxf>
    <dxf>
      <font>
        <b val="0"/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0" formatCode="@"/>
      <fill>
        <patternFill patternType="solid">
          <fgColor indexed="64"/>
          <bgColor theme="5" tint="0.79998168889431442"/>
        </patternFill>
      </fill>
      <alignment horizontal="left" vertical="bottom" textRotation="0" wrapText="0" indent="0" justifyLastLine="0" shrinkToFit="0" readingOrder="0"/>
      <protection locked="1" hidden="1"/>
    </dxf>
    <dxf>
      <numFmt numFmtId="30" formatCode="@"/>
      <alignment horizontal="center" vertical="bottom" textRotation="0" wrapText="0" indent="0" justifyLastLine="0" shrinkToFit="0" readingOrder="0"/>
      <protection locked="1" hidden="1"/>
    </dxf>
    <dxf>
      <font>
        <b val="0"/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0" formatCode="@"/>
      <fill>
        <patternFill patternType="solid">
          <fgColor indexed="64"/>
          <bgColor theme="5" tint="0.79998168889431442"/>
        </patternFill>
      </fill>
      <alignment horizontal="left" vertical="bottom" textRotation="0" wrapText="0" indent="0" justifyLastLine="0" shrinkToFit="0" readingOrder="0"/>
      <protection locked="1" hidden="1"/>
    </dxf>
    <dxf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protection locked="1" hidden="1"/>
    </dxf>
    <dxf>
      <fill>
        <patternFill patternType="solid">
          <fgColor indexed="64"/>
          <bgColor theme="5" tint="0.79998168889431442"/>
        </patternFill>
      </fill>
      <alignment horizontal="center" vertical="bottom" textRotation="0" wrapText="0" indent="0" justifyLastLine="0" shrinkToFit="0" readingOrder="0"/>
      <protection locked="1" hidden="1"/>
    </dxf>
    <dxf>
      <font>
        <b val="0"/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5" tint="0.79998168889431442"/>
        </patternFill>
      </fill>
      <alignment horizontal="center" vertical="bottom" textRotation="0" wrapText="0" indent="0" justifyLastLine="0" shrinkToFit="0" readingOrder="0"/>
      <protection locked="1" hidden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70C0"/>
        <name val="Calibri"/>
        <family val="2"/>
        <scheme val="minor"/>
      </font>
      <numFmt numFmtId="0" formatCode="General"/>
      <fill>
        <patternFill patternType="solid">
          <fgColor indexed="64"/>
          <bgColor theme="5" tint="0.79998168889431442"/>
        </patternFill>
      </fill>
      <alignment horizontal="center" vertical="bottom" textRotation="0" wrapText="0" indent="0" justifyLastLine="0" shrinkToFit="0" readingOrder="0"/>
      <protection locked="1" hidden="1"/>
    </dxf>
    <dxf>
      <font>
        <b val="0"/>
        <strike val="0"/>
        <outline val="0"/>
        <shadow val="0"/>
        <u val="none"/>
        <vertAlign val="baseline"/>
        <sz val="11"/>
        <color rgb="FF0070C0"/>
        <name val="Calibri"/>
        <family val="2"/>
        <scheme val="minor"/>
      </font>
      <numFmt numFmtId="0" formatCode="General"/>
      <fill>
        <patternFill patternType="solid">
          <fgColor indexed="64"/>
          <bgColor rgb="FFFFFF00"/>
        </patternFill>
      </fill>
      <alignment horizontal="center" vertical="bottom" textRotation="0" wrapText="0" indent="0" justifyLastLine="0" shrinkToFit="0" readingOrder="0"/>
      <protection locked="1" hidden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70C0"/>
        <name val="Calibri"/>
        <family val="2"/>
        <scheme val="minor"/>
      </font>
      <numFmt numFmtId="0" formatCode="General"/>
      <fill>
        <patternFill patternType="solid">
          <fgColor indexed="64"/>
          <bgColor rgb="FFFFFF99"/>
        </patternFill>
      </fill>
      <alignment horizontal="left" vertical="bottom" textRotation="0" wrapText="0" indent="0" justifyLastLine="0" shrinkToFit="0" readingOrder="0"/>
      <protection locked="1" hidden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70C0"/>
        <name val="Calibri"/>
        <family val="2"/>
        <scheme val="minor"/>
      </font>
      <numFmt numFmtId="1" formatCode="0"/>
      <fill>
        <patternFill patternType="solid">
          <fgColor indexed="64"/>
          <bgColor rgb="FFFFFF99"/>
        </patternFill>
      </fill>
      <alignment horizontal="left" vertical="bottom" textRotation="0" wrapText="0" indent="0" justifyLastLine="0" shrinkToFit="0" readingOrder="0"/>
      <protection locked="1" hidden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70C0"/>
        <name val="Calibri"/>
        <family val="2"/>
        <scheme val="minor"/>
      </font>
      <numFmt numFmtId="0" formatCode="General"/>
      <fill>
        <patternFill patternType="solid">
          <fgColor indexed="64"/>
          <bgColor rgb="FFFFFF99"/>
        </patternFill>
      </fill>
      <alignment horizontal="left" vertical="bottom" textRotation="0" wrapText="0" indent="0" justifyLastLine="0" shrinkToFit="0" readingOrder="0"/>
      <protection locked="1" hidden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70C0"/>
        <name val="Calibri"/>
        <family val="2"/>
        <scheme val="minor"/>
      </font>
      <numFmt numFmtId="0" formatCode="General"/>
      <fill>
        <patternFill patternType="solid">
          <fgColor indexed="64"/>
          <bgColor rgb="FFFFFF99"/>
        </patternFill>
      </fill>
      <alignment horizontal="left" vertical="bottom" textRotation="0" wrapText="0" indent="0" justifyLastLine="0" shrinkToFit="0" readingOrder="0"/>
      <protection locked="1" hidden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70C0"/>
        <name val="Calibri"/>
        <family val="2"/>
        <scheme val="minor"/>
      </font>
      <numFmt numFmtId="1" formatCode="0"/>
      <fill>
        <patternFill patternType="solid">
          <fgColor indexed="64"/>
          <bgColor rgb="FFFFFF99"/>
        </patternFill>
      </fill>
      <alignment horizontal="center" vertical="bottom" textRotation="0" wrapText="0" indent="0" justifyLastLine="0" shrinkToFit="0" readingOrder="0"/>
      <protection locked="1" hidden="1"/>
    </dxf>
    <dxf>
      <font>
        <b val="0"/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0000"/>
      <fill>
        <patternFill patternType="solid">
          <fgColor indexed="64"/>
          <bgColor rgb="FFFFFF00"/>
        </patternFill>
      </fill>
      <alignment horizontal="center" vertical="center" textRotation="0" wrapText="0" indent="0" justifyLastLine="0" shrinkToFit="0" readingOrder="0"/>
      <protection locked="1" hidden="1"/>
    </dxf>
    <dxf>
      <font>
        <b val="0"/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colors>
    <mruColors>
      <color rgb="FF00FF00"/>
      <color rgb="FF99FFCC"/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1143C45-B406-466D-B64D-E9D07B9E9F4B}" name="Table1" displayName="Table1" ref="A1:AH386" totalsRowShown="0" headerRowDxfId="132" dataDxfId="131">
  <autoFilter ref="A1:AH386" xr:uid="{21143C45-B406-466D-B64D-E9D07B9E9F4B}"/>
  <tableColumns count="34">
    <tableColumn id="1" xr3:uid="{3FC9AF81-D579-4B72-97B5-14F1F3A50CF6}" name="SL_NO" dataDxfId="130">
      <calculatedColumnFormula>IF(Table1[[#This Row],[INVOICE NO]]&lt;&gt;"",ROWS($A$2:Table1[[#This Row],['#OREDER NO]]),"")</calculatedColumnFormula>
    </tableColumn>
    <tableColumn id="36" xr3:uid="{08A188B2-6416-44C2-85C2-8A3154EA5743}" name="INV QTY" dataDxfId="129">
      <calculatedColumnFormula>IF(Table1[[#This Row],[INVOICE NO]]&lt;&gt;"",COUNTIF($M$2:M2,M2),"")</calculatedColumnFormula>
    </tableColumn>
    <tableColumn id="38" xr3:uid="{43E13B72-BCD6-4695-9C9C-0805A81A85B8}" name="Booking confirmation number" dataDxfId="128">
      <calculatedColumnFormula array="1">IF(Table1[[#This Row],[BOOKING CONFIRMATION NO]]&lt;&gt;"",IF(Table1[[#This Row],[INV QTY]]=1,_xlfn.TEXTJOIN(",",TRUE,IF(M2=M2:M48,L2:L48,"")),""),"")</calculatedColumnFormula>
    </tableColumn>
    <tableColumn id="9" xr3:uid="{1CC82384-BFC7-434A-993D-679D8C98EC74}" name="Combine Booking No" dataDxfId="127">
      <calculatedColumnFormula array="1">IF(Table1[[#This Row],[Booking No]]&lt;&gt;"",IF(Table1[[#This Row],[INV QTY]]=1,_xlfn.TEXTJOIN(",",TRUE,IF(N2=N2:N48,K2:K48,"")),""),"")</calculatedColumnFormula>
    </tableColumn>
    <tableColumn id="6" xr3:uid="{2F1E7B29-9F32-4825-A4DB-10F7BF190DD5}" name="COMBINE ORDER NO" dataDxfId="126">
      <calculatedColumnFormula array="1">IF(Table1[[#This Row],[PO NO]]&lt;&gt;"",IF(Table1[[#This Row],[INV QTY]]=1,_xlfn.TEXTJOIN(",",TRUE,IF(M2=M2:M48,H2:H48,"")),""),"")</calculatedColumnFormula>
    </tableColumn>
    <tableColumn id="5" xr3:uid="{2E8E62B8-A553-49AF-9CA9-44FE2EFC6444}" name="PO number" dataDxfId="125">
      <calculatedColumnFormula array="1">IF(Table1[[#This Row],[PO NO]]&lt;&gt;"",IF(Table1[[#This Row],[INV QTY]]=1,_xlfn.TEXTJOIN(",",TRUE,IF(M2=M2:M48,G2:G48,"")),""),"")</calculatedColumnFormula>
    </tableColumn>
    <tableColumn id="3" xr3:uid="{CD98C853-6C1A-4EF4-9213-92FFD2DBE10F}" name="#OREDER NO" dataDxfId="124">
      <calculatedColumnFormula>IF(Table1[[#This Row],[PO NO]]&lt;&gt;"",LEFT(Table1[[#This Row],[PO NO]],6)&amp;"*","")</calculatedColumnFormula>
    </tableColumn>
    <tableColumn id="7" xr3:uid="{2A463F32-A464-4C68-9B9A-CBA156277D51}" name="PO NO" dataDxfId="123"/>
    <tableColumn id="4" xr3:uid="{3E185427-9659-4DC0-8D76-123D52B65F86}" name="#SKU/Item" dataDxfId="122"/>
    <tableColumn id="31" xr3:uid="{D0E8AADF-0BC2-44D5-B926-98B3C52D088F}" name="Qty" dataDxfId="121"/>
    <tableColumn id="10" xr3:uid="{8EEF761F-7E03-44F3-9867-6C65F4AC10C1}" name="Booking No" dataDxfId="120"/>
    <tableColumn id="34" xr3:uid="{15680724-2267-49F2-9FBF-EC4FAE503049}" name="BOOKING CONFIRMATION NO" dataDxfId="13"/>
    <tableColumn id="30" xr3:uid="{27713963-963F-4921-9600-2EDF8D92CF3C}" name="INVOICE NO" dataDxfId="14"/>
    <tableColumn id="42" xr3:uid="{2ABCB101-6BE4-4A68-9F8D-9082F68FAA5E}" name="INVOICE DT" dataDxfId="12"/>
    <tableColumn id="17" xr3:uid="{F1DAF061-3CC2-4801-860B-4FAAC4CB34B9}" name="#ITEM-01" dataDxfId="119"/>
    <tableColumn id="39" xr3:uid="{F290182F-05FF-46D5-BA1B-4F1B16E48616}" name="#ITEM-02" dataDxfId="118"/>
    <tableColumn id="22" xr3:uid="{4B0DDAF2-6728-4E49-9A28-31C055657550}" name="#COMPOSITION-01" dataDxfId="117"/>
    <tableColumn id="40" xr3:uid="{D76CC0E7-3989-4F5A-89AA-CD210F35F9CF}" name="#COMPOSITION-02" dataDxfId="116"/>
    <tableColumn id="41" xr3:uid="{120E3A71-D40F-47D8-BE54-F70DA0710F96}" name="HS CODE-01" dataDxfId="115"/>
    <tableColumn id="25" xr3:uid="{70392491-36E9-4479-93CB-27064F757AB0}" name="#CAT-01" dataDxfId="114"/>
    <tableColumn id="23" xr3:uid="{102235F7-16F7-4D26-8C88-334D0FAC5690}" name="HS CODE-02" dataDxfId="113"/>
    <tableColumn id="21" xr3:uid="{5917CBB1-56CC-41C2-89AE-DA9ADC5CED7C}" name="#CAT-02" dataDxfId="112"/>
    <tableColumn id="18" xr3:uid="{6C43299D-91A0-4C07-A6BF-E7CA3D0964BB}" name="HS CODE-03" dataDxfId="111"/>
    <tableColumn id="44" xr3:uid="{5151B064-9244-4091-91BB-D01958641A46}" name="#CAT-03" dataDxfId="110"/>
    <tableColumn id="29" xr3:uid="{DFA08F84-6713-413B-91CE-FE39A0275B88}" name="#S/C" dataDxfId="109"/>
    <tableColumn id="28" xr3:uid="{24A76399-28DC-422A-9D62-3C21537B3633}" name="#S/C DT" dataDxfId="108"/>
    <tableColumn id="27" xr3:uid="{52C47FB4-9D61-47A0-AEB7-F86ED8947D2C}" name="#EXP NO" dataDxfId="107"/>
    <tableColumn id="26" xr3:uid="{BC503323-80A3-4669-BDE7-806852D332A4}" name="#EXP DT" dataDxfId="106"/>
    <tableColumn id="8" xr3:uid="{078F626A-4699-47E3-B77A-A6368D9B17B9}" name="Shipper" dataDxfId="105"/>
    <tableColumn id="16" xr3:uid="{D89A5F9C-1D3D-4F45-B78F-A42B45D4756A}" name="Summary field description" dataDxfId="104"/>
    <tableColumn id="12" xr3:uid="{1CFE1678-3C4C-426D-8E43-63313B76C4C8}" name="FCR NO" dataDxfId="103"/>
    <tableColumn id="2" xr3:uid="{10C1A27D-638B-4087-AB54-EB9DA313111C}" name="Status" dataDxfId="102"/>
    <tableColumn id="13" xr3:uid="{6D8C5FA9-E788-4352-A7B4-2CD2A58C5B18}" name="Comment" dataDxfId="101"/>
    <tableColumn id="14" xr3:uid="{30A62EB7-53FF-46E3-A8B6-DB42F6D50DBA}" name="Error Column" dataDxfId="100"/>
  </tableColumns>
  <tableStyleInfo name="TableStyleLight1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3D4968A8-43DC-45C5-B36D-9CE62E4D76A0}" name="Table19" displayName="Table19" ref="A1:AF17" totalsRowShown="0" headerRowDxfId="99" dataDxfId="98">
  <autoFilter ref="A1:AF17" xr:uid="{21143C45-B406-466D-B64D-E9D07B9E9F4B}"/>
  <tableColumns count="32">
    <tableColumn id="1" xr3:uid="{FD4EC13A-6A27-42FD-BB52-5D79FBBFEF17}" name="SL_NO" dataDxfId="97">
      <calculatedColumnFormula>IF(Table19[[#This Row],[INVOICE NO]]&lt;&gt;"",ROWS($A$2:Table19[[#This Row],['#OREDER NO]]),"")</calculatedColumnFormula>
    </tableColumn>
    <tableColumn id="36" xr3:uid="{5C04644C-CA5A-4598-B11C-8E49846AA7E4}" name="INV QTY" dataDxfId="96">
      <calculatedColumnFormula>IF(Table19[[#This Row],[INVOICE NO]]&lt;&gt;"",COUNTIF($L$2:L2,L2),"")</calculatedColumnFormula>
    </tableColumn>
    <tableColumn id="38" xr3:uid="{7EFAC576-FD6F-4A22-9B2B-10503D1F3C7A}" name="Booking confirmation number" dataDxfId="95">
      <calculatedColumnFormula array="1">IF(Table19[[#This Row],[BOOKING CONFIRMATION NO]]&lt;&gt;"",IF(Table19[[#This Row],[INV QTY]]=1,_xlfn.TEXTJOIN(",",TRUE,IF(L2=L2:L17,K2:K17,"")),""),"")</calculatedColumnFormula>
    </tableColumn>
    <tableColumn id="6" xr3:uid="{23216C48-FA0F-4F61-8BDC-560D0C449D1C}" name="COMBINE ORDER NO" dataDxfId="94">
      <calculatedColumnFormula array="1">IF(Table19[[#This Row],[PO NO]]&lt;&gt;"",IF(Table19[[#This Row],[INV QTY]]=1,_xlfn.TEXTJOIN(",",TRUE,IF(L2=L2:L17,G2:G17,"")),""),"")</calculatedColumnFormula>
    </tableColumn>
    <tableColumn id="5" xr3:uid="{65AAE584-5EB5-4473-9341-8035FEB3C31F}" name="PO number" dataDxfId="93">
      <calculatedColumnFormula array="1">IF(Table19[[#This Row],[PO NO]]&lt;&gt;"",IF(Table19[[#This Row],[INV QTY]]=1,_xlfn.TEXTJOIN(",",TRUE,IF(L2=L2:L17,F2:F17,"")),""),"")</calculatedColumnFormula>
    </tableColumn>
    <tableColumn id="3" xr3:uid="{61C958A7-218B-46FA-A442-175D3472A35A}" name="#OREDER NO" dataDxfId="92">
      <calculatedColumnFormula>IF(Table19[[#This Row],[PO NO]]&lt;&gt;"",LEFT(Table19[[#This Row],[PO NO]],6)&amp;"*","")</calculatedColumnFormula>
    </tableColumn>
    <tableColumn id="7" xr3:uid="{F16732DC-C6CE-49AD-AE95-6BD836B8FE95}" name="PO NO" dataDxfId="91"/>
    <tableColumn id="4" xr3:uid="{E6085C0A-D466-4FF3-A7A5-7ABD43D70476}" name="#SKU/Item" dataDxfId="90"/>
    <tableColumn id="31" xr3:uid="{75A1ABF9-8256-49BE-BA6B-CE16BB14110D}" name="Qty" dataDxfId="3"/>
    <tableColumn id="8" xr3:uid="{BE401C7C-DB2E-43A4-B629-29E9B0A07D70}" name="Booking No" dataDxfId="2"/>
    <tableColumn id="34" xr3:uid="{82700874-6BEA-4B37-9F2E-F8BBFF661294}" name="BOOKING CONFIRMATION NO" dataDxfId="0"/>
    <tableColumn id="30" xr3:uid="{EF1DE0DA-6D1D-4528-884E-6DE927F7C55A}" name="INVOICE NO" dataDxfId="1"/>
    <tableColumn id="42" xr3:uid="{908E989F-29AE-4479-96B3-49B0D4B08776}" name="INVOICE DT" dataDxfId="89"/>
    <tableColumn id="17" xr3:uid="{89E92F44-5532-42AF-9E86-EA051CCB0BA9}" name="#ITEM-01" dataDxfId="88"/>
    <tableColumn id="39" xr3:uid="{373DA327-E1AA-4D09-9E03-5370EF55D112}" name="#ITEM-02" dataDxfId="87"/>
    <tableColumn id="22" xr3:uid="{4118C8FB-B68D-44A6-90C7-21AD4102753E}" name="#COMPOSITION-01" dataDxfId="86"/>
    <tableColumn id="40" xr3:uid="{1A1C56FE-98A2-4AE3-86B8-1066E4A187C1}" name="#COMPOSITION-02" dataDxfId="85"/>
    <tableColumn id="41" xr3:uid="{FC824695-B426-4F30-9C75-6F09558C5C85}" name="HS CODE-01" dataDxfId="84"/>
    <tableColumn id="25" xr3:uid="{649BC4E4-65D2-4665-81DC-CCBED81D3FCE}" name="#CAT-01" dataDxfId="83"/>
    <tableColumn id="23" xr3:uid="{D10A1E32-7A78-4742-BF4A-D56A2ED79937}" name="HS CODE-02" dataDxfId="82"/>
    <tableColumn id="21" xr3:uid="{CB1A790D-2D09-439F-B1B5-6289FE5C092D}" name="#CAT-02" dataDxfId="81"/>
    <tableColumn id="18" xr3:uid="{B3F94318-BEB7-4B7B-8D39-6559A2B8659E}" name="HS CODE-03" dataDxfId="80"/>
    <tableColumn id="44" xr3:uid="{ACAA391F-23D0-4004-82FC-7F01037FE7B1}" name="#CAT-03" dataDxfId="79"/>
    <tableColumn id="29" xr3:uid="{97E8A137-D60F-4E19-8D10-D76A08A6C3BC}" name="#S/C" dataDxfId="78"/>
    <tableColumn id="28" xr3:uid="{FA0F0EBA-E840-424D-A9B0-D2E0328BB69E}" name="#S/C DT" dataDxfId="77"/>
    <tableColumn id="27" xr3:uid="{7E26C147-8FD4-4171-B9D6-F200D686C4C2}" name="#EXP NO" dataDxfId="76"/>
    <tableColumn id="26" xr3:uid="{2A91B4C5-66B2-4C9A-9033-2421EE713CFC}" name="#EXP DT" dataDxfId="75"/>
    <tableColumn id="16" xr3:uid="{40CD3A55-7788-4938-A769-740D85489B3B}" name="Summary field description" dataDxfId="74"/>
    <tableColumn id="12" xr3:uid="{84059EB7-E617-4577-BB7E-3CBDDD4A3705}" name="FCR NO" dataDxfId="73"/>
    <tableColumn id="2" xr3:uid="{53495C70-8DF3-4861-B3CE-FA252175A0EF}" name="Status" dataDxfId="72"/>
    <tableColumn id="13" xr3:uid="{44695D1A-372C-4490-9F16-A167B062C8F7}" name="Comment" dataDxfId="71"/>
    <tableColumn id="14" xr3:uid="{A97DA846-9342-4521-BA4E-DBC7F1C6A67A}" name="Error Column" dataDxfId="70"/>
  </tableColumns>
  <tableStyleInfo name="TableStyleLight1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97BCD288-13B3-41AE-B2EF-AAC02FFF3490}" name="Table18" displayName="Table18" ref="A1:AE4" totalsRowShown="0" headerRowDxfId="69">
  <autoFilter ref="A1:AE4" xr:uid="{21143C45-B406-466D-B64D-E9D07B9E9F4B}"/>
  <tableColumns count="31">
    <tableColumn id="1" xr3:uid="{5DA82771-DFE9-4CC6-BA26-09B65397160A}" name="SL_NO" dataDxfId="68">
      <calculatedColumnFormula>IF(Table1[[#This Row],['#OREDER NO]]&lt;&gt;"",ROWS($A$2:Table1[[#This Row],['#OREDER NO]]),"")</calculatedColumnFormula>
    </tableColumn>
    <tableColumn id="11" xr3:uid="{261F5772-8DB3-4ADF-8C00-95EDC4C4D8B0}" name="INV QTY" dataDxfId="67">
      <calculatedColumnFormula>COUNTIF($J$2:J2,J2)</calculatedColumnFormula>
    </tableColumn>
    <tableColumn id="3" xr3:uid="{5D4C5463-5777-4C66-94B0-DECA328650B1}" name="COMBINE S/O" dataDxfId="66">
      <calculatedColumnFormula array="1">IF(Table1[[#This Row],[INV QTY]]=1,_xlfn.TEXTJOIN(",",TRUE,IF(J2=J2:J15,I2:I15,"")),"")</calculatedColumnFormula>
    </tableColumn>
    <tableColumn id="4" xr3:uid="{40CFD086-2AC5-4AFD-8B69-C49A614D372B}" name="COMBINE ORDER NO" dataDxfId="65">
      <calculatedColumnFormula array="1">IF(Table1[[#This Row],[INV QTY]]=1,_xlfn.TEXTJOIN(CHAR(10),TRUE,IF(J2=J2:J15,E2:E15,"")),"")</calculatedColumnFormula>
    </tableColumn>
    <tableColumn id="5" xr3:uid="{2BFE0554-1C50-4890-AB36-E75B0E19D70B}" name="#OREDER NO" dataDxfId="64"/>
    <tableColumn id="6" xr3:uid="{3A3DF61B-3DED-48F2-A44D-7762497FB14E}" name="#SKU/Item" dataDxfId="63"/>
    <tableColumn id="7" xr3:uid="{0D7A2EAD-A3F7-4F60-88D4-693F368DFCEA}" name="Qty" dataDxfId="62"/>
    <tableColumn id="8" xr3:uid="{88CBFE12-A637-4D14-A068-54A66C72DB4E}" name="PO NO FOR FCR" dataDxfId="61"/>
    <tableColumn id="9" xr3:uid="{658E6343-34F6-4C2A-8286-AC9BE9F3B794}" name="BOOKING CONFIRMATION NO" dataDxfId="60"/>
    <tableColumn id="10" xr3:uid="{B55AF12F-5B45-427A-BF82-80F7EDD94F82}" name="INVOICE NO" dataDxfId="59"/>
    <tableColumn id="15" xr3:uid="{E2AE3BDD-A88E-42A5-AE38-41AD69A68B14}" name="INVOICE DT" dataDxfId="58"/>
    <tableColumn id="24" xr3:uid="{DEC3BC12-D31E-4867-9F50-5AAF78BAAC4F}" name="MARKS &amp; NUMBERS" dataDxfId="57"/>
    <tableColumn id="23" xr3:uid="{29AF76F8-CEDC-47AD-A4CB-E8339837B5D3}" name="#ITEM-01" dataDxfId="56"/>
    <tableColumn id="18" xr3:uid="{7C4932BE-19CB-4D1F-B8E9-40F95AB58818}" name="#ITEM-02" dataDxfId="55"/>
    <tableColumn id="17" xr3:uid="{0E8B1988-CBE8-4B69-B398-014DD886D4B0}" name="#COMPOSITION-01" dataDxfId="54"/>
    <tableColumn id="25" xr3:uid="{5BC4BCDA-0286-443F-B082-83D982B33866}" name="#COMPOSITION-02" dataDxfId="53"/>
    <tableColumn id="22" xr3:uid="{76120E24-09CF-4BC1-83B0-1BF02A2FA445}" name="HS CODE-01" dataDxfId="52"/>
    <tableColumn id="21" xr3:uid="{0A0D1F3F-A8C2-492D-AAD3-E34BD3FAC698}" name="#CAT-01" dataDxfId="51"/>
    <tableColumn id="20" xr3:uid="{901EF3D4-AF01-41DE-99F6-CF6D62453B2B}" name="HS CODE-02" dataDxfId="50"/>
    <tableColumn id="19" xr3:uid="{086D8B9F-58F1-4DB0-BDEF-C9F9EEDFE0B6}" name="#CAT-02" dataDxfId="49"/>
    <tableColumn id="29" xr3:uid="{AD1D36F0-673A-4E8A-82D4-505090C9FC4E}" name="HS CODE-03" dataDxfId="48"/>
    <tableColumn id="28" xr3:uid="{BBC90264-F41F-4C13-A6BA-8E1ADF2B7642}" name="#CAT-03" dataDxfId="47"/>
    <tableColumn id="27" xr3:uid="{1E3A69F9-D156-47DA-B1C8-F2CD40F2B04B}" name="#S/C" dataDxfId="46"/>
    <tableColumn id="26" xr3:uid="{49BBEDC7-C3FB-49A5-B5D3-3F4C24BD1827}" name="#S/C DT" dataDxfId="45"/>
    <tableColumn id="16" xr3:uid="{9139CCA3-E8B6-49EC-A0CB-937777249489}" name="#EXP NO" dataDxfId="44"/>
    <tableColumn id="12" xr3:uid="{5D81C903-06DF-4D90-BCFE-BEBBE75B9D36}" name="#EXP DT" dataDxfId="43"/>
    <tableColumn id="2" xr3:uid="{1985A9BA-D6A0-43F9-96E9-7F572CC78316}" name="DESCRIPTION OF GOODS" dataDxfId="42">
      <calculatedColumnFormula>IF(Table1[[#This Row],[INV QTY]]=1,CONCATENATE("ITEM : "&amp;Table1[[#This Row],['#ITEM-01]],CHAR(10),Table1[[#This Row],['#ITEM-02]],CHAR(10),"COMPOSITION : "&amp;Table1[[#This Row],['#COMPOSITION-01]],CHAR(10),Table1[[#This Row],['#COMPOSITION-02]],CHAR(10),"ORDER NO : "&amp;CHAR(10),#REF!,CHAR(10),CHAR(10),"S/C NO : "&amp;Table1[[#This Row],['#S/C]],CHAR(10),"S/C DT : "&amp;TEXT(Table1[[#This Row],['#S/C DT]],"DD-MM-YYYY"),CHAR(10),"EXP NO : "&amp;Table1[[#This Row],['#EXP NO]],CHAR(10),"EXP DT : "&amp;TEXT(Table1[[#This Row],['#EXP DT]],"DD-MM-YYYY"),CHAR(10),"HS CODE : "&amp;Table1[[#This Row],[HS CODE-01]]&amp;IF(Table1[[#This Row],['#CAT-01]]&lt;&gt;"","      CAT : ","")&amp;Table1[[#This Row],['#CAT-01]],CHAR(10),IF(Table1[[#This Row],[HS CODE-02]]&lt;&gt;"","HS CODE : ","")&amp;Table1[[#This Row],[HS CODE-02]]&amp;IF(Table1[[#This Row],['#CAT-02]]&lt;&gt;"","      CAT : ","")&amp;Table1[[#This Row],['#CAT-02]],CHAR(10),IF(Table1[[#This Row],[HS CODE-03]]&lt;&gt;"","HS CODE : ","")&amp;Table1[[#This Row],[HS CODE-03]]&amp;IF(Table1[[#This Row],['#CAT-03]]&lt;&gt;"","      CAT : ","")&amp;Table1[[#This Row],['#CAT-03]]),"")</calculatedColumnFormula>
    </tableColumn>
    <tableColumn id="13" xr3:uid="{A842FABB-A2D9-4C82-B511-AB1C6ACD4547}" name="FCR NO" dataDxfId="41"/>
    <tableColumn id="14" xr3:uid="{4EE1C500-505C-47A9-9109-2B230BF39A36}" name="Status" dataDxfId="40"/>
    <tableColumn id="30" xr3:uid="{31790A3E-EBFF-4D5D-A911-6227075A6356}" name="Comment" dataDxfId="39"/>
    <tableColumn id="31" xr3:uid="{F69E03DB-C1E8-4344-BAA2-65140FF76CF3}" name="Error Column" dataDxfId="38"/>
  </tableColumns>
  <tableStyleInfo name="TableStyleLight19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3EA1B1D8-AE63-4BE4-81AD-82BFC644EB06}" name="Table16" displayName="Table16" ref="A1:AC132" totalsRowShown="0" headerRowDxfId="37">
  <autoFilter ref="A1:AC132" xr:uid="{3EA1B1D8-AE63-4BE4-81AD-82BFC644EB06}"/>
  <sortState xmlns:xlrd2="http://schemas.microsoft.com/office/spreadsheetml/2017/richdata2" ref="A2:AC132">
    <sortCondition ref="E1:E132"/>
  </sortState>
  <tableColumns count="29">
    <tableColumn id="28" xr3:uid="{E72447DD-D837-4219-BCE9-9476B9762766}" name="SL_NO" dataDxfId="36"/>
    <tableColumn id="27" xr3:uid="{F83242F4-AB6E-4185-9911-C693AEAC42B9}" name="COMBINE (PO_SKU)" dataDxfId="35">
      <calculatedColumnFormula>LEFT(Table16[[#This Row],[PO number ]],6)&amp;"-"&amp;LEFT(Table16[[#This Row],[SKU/Item]],2)</calculatedColumnFormula>
    </tableColumn>
    <tableColumn id="29" xr3:uid="{BE8E52F7-B260-47EB-AB4F-C9EF2A8C2C13}" name="FREE_JONE" dataDxfId="34">
      <calculatedColumnFormula>"FREE_JONE"</calculatedColumnFormula>
    </tableColumn>
    <tableColumn id="1" xr3:uid="{87AD016D-343C-4B76-A7B2-DF5997E5FDDE}" name="Booking Number"/>
    <tableColumn id="2" xr3:uid="{EA7D8399-876B-4605-8717-AEBE38E522F3}" name="Booking Submission Date" dataDxfId="33"/>
    <tableColumn id="3" xr3:uid="{DA2ADA54-9003-43C9-8B82-6D420362766C}" name="Estimated delivery date" dataDxfId="32"/>
    <tableColumn id="4" xr3:uid="{E629093B-EA09-47BB-A8BC-C048ADD1D06F}" name="Booking reference"/>
    <tableColumn id="5" xr3:uid="{88C4754E-BDEB-43AB-92CA-28208302719D}" name="Booking confirmation number"/>
    <tableColumn id="6" xr3:uid="{7F0CFBC1-8D02-457B-BB87-576E7F1811D3}" name="Booking status"/>
    <tableColumn id="7" xr3:uid="{3E5A913A-FAE8-4D3C-99E2-C60200144669}" name="Consignee"/>
    <tableColumn id="8" xr3:uid="{511FAF1D-337C-4A88-99CD-E2008D30EF3B}" name="Shipper"/>
    <tableColumn id="9" xr3:uid="{C035E7A5-D205-4D2F-BD51-26D0FB8FD146}" name="Office"/>
    <tableColumn id="10" xr3:uid="{C13E3B8A-5FA5-4A9F-9406-8CCCFFB23CB0}" name="Service type" dataDxfId="31"/>
    <tableColumn id="11" xr3:uid="{6324BDEF-3A62-45C8-A71E-CCBED1521D7E}" name="Transportation mode"/>
    <tableColumn id="12" xr3:uid="{772F9A31-5990-492F-96D3-B93B22D16426}" name="FOB Point"/>
    <tableColumn id="13" xr3:uid="{5C123060-1814-4AB6-B25A-3071E03F17D9}" name="PO number "/>
    <tableColumn id="14" xr3:uid="{9F964664-6EA5-4BB5-8001-7014303B8B48}" name="SKU/Item"/>
    <tableColumn id="15" xr3:uid="{40FEB0CF-FF3D-4AAE-8E3E-CD7FE70FC530}" name="Freight"/>
    <tableColumn id="16" xr3:uid="{0767EB95-FC89-4DBB-AB32-7270EA95FE04}" name="Letter of credit"/>
    <tableColumn id="17" xr3:uid="{16F04D0B-E31C-48DF-B7EB-EAD0AB3350BF}" name="Export License"/>
    <tableColumn id="18" xr3:uid="{DF78EE27-EFC2-4F45-8775-4CD332B577CB}" name="Place of delivery"/>
    <tableColumn id="19" xr3:uid="{65BBBF25-5C8F-4E58-8472-06A50E430D4C}" name="Place of discharge"/>
    <tableColumn id="20" xr3:uid="{06966DFB-E805-4359-B5CF-90CD29F798A1}" name="Place of loading"/>
    <tableColumn id="21" xr3:uid="{6C9FA921-45A8-454E-9241-AC9FB3691B13}" name="Total quantity"/>
    <tableColumn id="22" xr3:uid="{2272D8DB-082D-4377-B8DC-3E40C10EF0B4}" name="Total packages"/>
    <tableColumn id="23" xr3:uid="{20FBFA5A-762E-4C5D-A72A-B34A0D531B38}" name="Total gross weight"/>
    <tableColumn id="24" xr3:uid="{2B3ACF50-F8C0-443F-A7EB-B0D21FE4FFB7}" name="Total measurement"/>
    <tableColumn id="25" xr3:uid="{D4FE2EFA-DA47-49F0-B18F-0A0E61ACDBB6}" name="Creator"/>
    <tableColumn id="26" xr3:uid="{041049B6-4909-4651-8F8F-860274449A03}" name="Creation Time" dataDxfId="30"/>
  </tableColumns>
  <tableStyleInfo name="TableStyleLight19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3D73521-5F24-4AC8-89AD-21E575D2B413}" name="Table2" displayName="Table2" ref="A1:B146" totalsRowShown="0" dataDxfId="29">
  <autoFilter ref="A1:B146" xr:uid="{33D73521-5F24-4AC8-89AD-21E575D2B413}"/>
  <tableColumns count="2">
    <tableColumn id="1" xr3:uid="{77747800-3F3A-4D19-BE18-EB57606CFB0F}" name="SL_NO" dataDxfId="28"/>
    <tableColumn id="2" xr3:uid="{3243EF87-DD61-432C-8D00-4DBFD558E6CE}" name="Product Type" dataDxfId="27"/>
  </tableColumns>
  <tableStyleInfo name="TableStyleLight19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9222A3AE-6179-4387-A4C8-34C1F1645B8B}" name="Table3" displayName="Table3" ref="D1:D14" totalsRowShown="0" headerRowDxfId="26" dataDxfId="24" headerRowBorderDxfId="25" tableBorderDxfId="23" totalsRowBorderDxfId="22">
  <autoFilter ref="D1:D14" xr:uid="{9222A3AE-6179-4387-A4C8-34C1F1645B8B}"/>
  <tableColumns count="1">
    <tableColumn id="1" xr3:uid="{F6A8853C-4014-487C-B6F6-490413E54762}" name="Gender" dataDxfId="21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657FF1BA-0307-4173-BB98-F31CFE2DF226}" name="Table4" displayName="Table4" ref="F1:F31" totalsRowShown="0" headerRowDxfId="20" dataDxfId="18" headerRowBorderDxfId="19" tableBorderDxfId="17" totalsRowBorderDxfId="16">
  <autoFilter ref="F1:F31" xr:uid="{657FF1BA-0307-4173-BB98-F31CFE2DF226}"/>
  <tableColumns count="1">
    <tableColumn id="1" xr3:uid="{395822CC-E4EB-4D40-AE24-033A4AB471DF}" name="Construction" dataDxfId="15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388B6AE8-6D4A-42F2-B04E-8FA15D213B62}" name="Table6" displayName="Table6" ref="H1:H16" totalsRowShown="0">
  <autoFilter ref="H1:H16" xr:uid="{388B6AE8-6D4A-42F2-B04E-8FA15D213B62}"/>
  <tableColumns count="1">
    <tableColumn id="1" xr3:uid="{45B99F90-6303-4C10-8B77-694BEDDD8099}" name="Package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www.uicommercial.com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5.bin"/><Relationship Id="rId5" Type="http://schemas.openxmlformats.org/officeDocument/2006/relationships/table" Target="../tables/table8.xml"/><Relationship Id="rId4" Type="http://schemas.openxmlformats.org/officeDocument/2006/relationships/table" Target="../tables/table7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756A9A-562B-4A0F-B1F9-F96F257A725C}">
  <sheetPr codeName="Sheet1">
    <tabColor rgb="FF0070C0"/>
  </sheetPr>
  <dimension ref="A1:AH386"/>
  <sheetViews>
    <sheetView tabSelected="1" zoomScaleNormal="100" workbookViewId="0">
      <selection activeCell="K1" sqref="K1"/>
    </sheetView>
  </sheetViews>
  <sheetFormatPr defaultRowHeight="14.4" x14ac:dyDescent="0.3"/>
  <cols>
    <col min="1" max="1" width="8.88671875" style="66"/>
    <col min="2" max="2" width="11.21875" style="66" customWidth="1"/>
    <col min="3" max="7" width="16.33203125" style="66" hidden="1" customWidth="1"/>
    <col min="8" max="8" width="13.5546875" style="66" bestFit="1" customWidth="1"/>
    <col min="9" max="10" width="10.109375" style="66" customWidth="1"/>
    <col min="11" max="11" width="15.21875" style="66" bestFit="1" customWidth="1"/>
    <col min="12" max="12" width="15" style="66" customWidth="1"/>
    <col min="13" max="13" width="11.6640625" style="66" customWidth="1"/>
    <col min="14" max="14" width="12.5546875" style="66" customWidth="1"/>
    <col min="15" max="15" width="32.21875" style="67" customWidth="1"/>
    <col min="16" max="16" width="14.77734375" style="67" customWidth="1"/>
    <col min="17" max="17" width="19.77734375" style="67" customWidth="1"/>
    <col min="18" max="18" width="13.5546875" style="67" customWidth="1"/>
    <col min="19" max="19" width="14.109375" style="67" customWidth="1"/>
    <col min="20" max="20" width="10.5546875" style="67" customWidth="1"/>
    <col min="21" max="22" width="12.33203125" style="67" customWidth="1"/>
    <col min="23" max="24" width="13.88671875" style="67" customWidth="1"/>
    <col min="25" max="25" width="19.6640625" style="66" bestFit="1" customWidth="1"/>
    <col min="26" max="26" width="13.88671875" style="66" customWidth="1"/>
    <col min="27" max="27" width="16.88671875" style="66" customWidth="1"/>
    <col min="28" max="28" width="13.88671875" style="66" customWidth="1"/>
    <col min="29" max="29" width="16.5546875" style="66" customWidth="1"/>
    <col min="30" max="30" width="18.33203125" style="66" customWidth="1"/>
    <col min="31" max="31" width="13.33203125" style="68" customWidth="1"/>
    <col min="32" max="32" width="14.6640625" style="66" customWidth="1"/>
    <col min="33" max="33" width="23.33203125" style="66" customWidth="1"/>
    <col min="34" max="34" width="14.6640625" style="66" customWidth="1"/>
    <col min="35" max="16384" width="8.88671875" style="66"/>
  </cols>
  <sheetData>
    <row r="1" spans="1:34" customFormat="1" ht="53.4" customHeight="1" x14ac:dyDescent="0.3">
      <c r="A1" s="13" t="s">
        <v>0</v>
      </c>
      <c r="B1" s="33" t="s">
        <v>252</v>
      </c>
      <c r="C1" s="33" t="s">
        <v>201</v>
      </c>
      <c r="D1" s="33" t="s">
        <v>352</v>
      </c>
      <c r="E1" s="33" t="s">
        <v>262</v>
      </c>
      <c r="F1" s="33" t="s">
        <v>272</v>
      </c>
      <c r="G1" s="13" t="s">
        <v>196</v>
      </c>
      <c r="H1" s="62" t="s">
        <v>280</v>
      </c>
      <c r="I1" s="34" t="s">
        <v>261</v>
      </c>
      <c r="J1" s="34" t="s">
        <v>250</v>
      </c>
      <c r="K1" s="68" t="s">
        <v>351</v>
      </c>
      <c r="L1" s="35" t="s">
        <v>192</v>
      </c>
      <c r="M1" s="72" t="s">
        <v>249</v>
      </c>
      <c r="N1" s="18" t="s">
        <v>260</v>
      </c>
      <c r="O1" s="36" t="s">
        <v>255</v>
      </c>
      <c r="P1" s="10" t="s">
        <v>256</v>
      </c>
      <c r="Q1" s="36" t="s">
        <v>257</v>
      </c>
      <c r="R1" s="10" t="s">
        <v>258</v>
      </c>
      <c r="S1" s="36" t="s">
        <v>259</v>
      </c>
      <c r="T1" s="10" t="s">
        <v>263</v>
      </c>
      <c r="U1" s="1" t="s">
        <v>242</v>
      </c>
      <c r="V1" s="10" t="s">
        <v>264</v>
      </c>
      <c r="W1" s="1" t="s">
        <v>243</v>
      </c>
      <c r="X1" s="1" t="s">
        <v>265</v>
      </c>
      <c r="Y1" s="10" t="s">
        <v>244</v>
      </c>
      <c r="Z1" s="10" t="s">
        <v>245</v>
      </c>
      <c r="AA1" s="10" t="s">
        <v>246</v>
      </c>
      <c r="AB1" s="10" t="s">
        <v>247</v>
      </c>
      <c r="AC1" s="76" t="s">
        <v>204</v>
      </c>
      <c r="AD1" s="13" t="s">
        <v>271</v>
      </c>
      <c r="AE1" s="29" t="s">
        <v>267</v>
      </c>
      <c r="AF1" s="30" t="s">
        <v>193</v>
      </c>
      <c r="AG1" s="30" t="s">
        <v>194</v>
      </c>
      <c r="AH1" s="30" t="s">
        <v>195</v>
      </c>
    </row>
    <row r="2" spans="1:34" customFormat="1" ht="18" customHeight="1" x14ac:dyDescent="0.3">
      <c r="A2" s="37" t="str">
        <f>IF(Table1[[#This Row],[INVOICE NO]]&lt;&gt;"",ROWS($A$2:Table1[[#This Row],['#OREDER NO]]),"")</f>
        <v/>
      </c>
      <c r="B2" s="38" t="str">
        <f>IF(Table1[[#This Row],[INVOICE NO]]&lt;&gt;"",COUNTIF($M$2:M2,M2),"")</f>
        <v/>
      </c>
      <c r="C2" s="40" t="str" cm="1">
        <f t="array" ref="C2">IF(Table1[[#This Row],[BOOKING CONFIRMATION NO]]&lt;&gt;"",IF(Table1[[#This Row],[INV QTY]]=1,_xlfn.TEXTJOIN(",",TRUE,IF(M2=M2:M48,L2:L48,"")),""),"")</f>
        <v/>
      </c>
      <c r="D2" s="40" t="str" cm="1">
        <f t="array" ref="D2">IF(Table1[[#This Row],[Booking No]]&lt;&gt;"",IF(Table1[[#This Row],[INV QTY]]=1,_xlfn.TEXTJOIN(",",TRUE,IF(N2=N2:N48,K2:K48,"")),""),"")</f>
        <v/>
      </c>
      <c r="E2" s="39" t="str" cm="1">
        <f t="array" ref="E2">IF(Table1[[#This Row],[PO NO]]&lt;&gt;"",IF(Table1[[#This Row],[INV QTY]]=1,_xlfn.TEXTJOIN(",",TRUE,IF(M2=M2:M48,H2:H48,"")),""),"")</f>
        <v/>
      </c>
      <c r="F2" s="40" t="str" cm="1">
        <f t="array" ref="F2">IF(Table1[[#This Row],[PO NO]]&lt;&gt;"",IF(Table1[[#This Row],[INV QTY]]=1,_xlfn.TEXTJOIN(",",TRUE,IF(M2=M2:M48,G2:G48,"")),""),"")</f>
        <v/>
      </c>
      <c r="G2" s="51" t="str">
        <f>IF(Table1[[#This Row],[PO NO]]&lt;&gt;"",LEFT(Table1[[#This Row],[PO NO]],6)&amp;"*","")</f>
        <v/>
      </c>
      <c r="H2" s="63"/>
      <c r="I2" s="42"/>
      <c r="J2" s="41"/>
      <c r="K2" s="82"/>
      <c r="L2" s="82"/>
      <c r="M2" s="73"/>
      <c r="N2" s="43"/>
      <c r="O2" s="45"/>
      <c r="P2" s="46"/>
      <c r="Q2" s="45"/>
      <c r="R2" s="46"/>
      <c r="S2" s="47"/>
      <c r="T2" s="48"/>
      <c r="U2" s="49"/>
      <c r="V2" s="48"/>
      <c r="W2" s="49"/>
      <c r="X2" s="48"/>
      <c r="Y2" s="46"/>
      <c r="Z2" s="50"/>
      <c r="AA2" s="46"/>
      <c r="AB2" s="50"/>
      <c r="AC2" s="77"/>
      <c r="AD2" s="52"/>
      <c r="AE2" s="31"/>
      <c r="AF2" s="30"/>
      <c r="AG2" s="70"/>
      <c r="AH2" s="31"/>
    </row>
    <row r="3" spans="1:34" customFormat="1" x14ac:dyDescent="0.3">
      <c r="A3" s="37" t="str">
        <f>IF(Table1[[#This Row],[INVOICE NO]]&lt;&gt;"",ROWS($A$2:Table1[[#This Row],['#OREDER NO]]),"")</f>
        <v/>
      </c>
      <c r="B3" s="38" t="str">
        <f>IF(Table1[[#This Row],[INVOICE NO]]&lt;&gt;"",COUNTIF($M$2:M3,M3),"")</f>
        <v/>
      </c>
      <c r="C3" s="40" t="str" cm="1">
        <f t="array" ref="C3">IF(Table1[[#This Row],[BOOKING CONFIRMATION NO]]&lt;&gt;"",IF(Table1[[#This Row],[INV QTY]]=1,_xlfn.TEXTJOIN(",",TRUE,IF(M3=M3:M49,L3:L49,"")),""),"")</f>
        <v/>
      </c>
      <c r="D3" s="40" t="str" cm="1">
        <f t="array" ref="D3">IF(Table1[[#This Row],[Booking No]]&lt;&gt;"",IF(Table1[[#This Row],[INV QTY]]=1,_xlfn.TEXTJOIN(",",TRUE,IF(N3=N3:N49,K3:K49,"")),""),"")</f>
        <v/>
      </c>
      <c r="E3" s="39" t="str" cm="1">
        <f t="array" ref="E3">IF(Table1[[#This Row],[PO NO]]&lt;&gt;"",IF(Table1[[#This Row],[INV QTY]]=1,_xlfn.TEXTJOIN(",",TRUE,IF(M3=M3:M49,H3:H49,"")),""),"")</f>
        <v/>
      </c>
      <c r="F3" s="40" t="str" cm="1">
        <f t="array" ref="F3">IF(Table1[[#This Row],[PO NO]]&lt;&gt;"",IF(Table1[[#This Row],[INV QTY]]=1,_xlfn.TEXTJOIN(",",TRUE,IF(M3=M3:M49,G3:G49,"")),""),"")</f>
        <v/>
      </c>
      <c r="G3" s="51" t="str">
        <f>IF(Table1[[#This Row],[PO NO]]&lt;&gt;"",LEFT(Table1[[#This Row],[PO NO]],6)&amp;"*","")</f>
        <v/>
      </c>
      <c r="H3" s="63"/>
      <c r="I3" s="42"/>
      <c r="J3" s="41"/>
      <c r="K3" s="82"/>
      <c r="L3" s="82"/>
      <c r="M3" s="73"/>
      <c r="N3" s="43"/>
      <c r="O3" s="45"/>
      <c r="P3" s="46"/>
      <c r="Q3" s="45"/>
      <c r="R3" s="46"/>
      <c r="S3" s="47"/>
      <c r="T3" s="48"/>
      <c r="U3" s="49"/>
      <c r="V3" s="48"/>
      <c r="W3" s="49"/>
      <c r="X3" s="48"/>
      <c r="Y3" s="46"/>
      <c r="Z3" s="50"/>
      <c r="AA3" s="46"/>
      <c r="AB3" s="50"/>
      <c r="AC3" s="77"/>
      <c r="AD3" s="52"/>
      <c r="AE3" s="31"/>
      <c r="AF3" s="30"/>
      <c r="AG3" s="31"/>
      <c r="AH3" s="31"/>
    </row>
    <row r="4" spans="1:34" customFormat="1" x14ac:dyDescent="0.3">
      <c r="A4" s="37" t="str">
        <f>IF(Table1[[#This Row],[INVOICE NO]]&lt;&gt;"",ROWS($A$2:Table1[[#This Row],['#OREDER NO]]),"")</f>
        <v/>
      </c>
      <c r="B4" s="38" t="str">
        <f>IF(Table1[[#This Row],[INVOICE NO]]&lt;&gt;"",COUNTIF($M$2:M4,M4),"")</f>
        <v/>
      </c>
      <c r="C4" s="40" t="str" cm="1">
        <f t="array" ref="C4">IF(Table1[[#This Row],[BOOKING CONFIRMATION NO]]&lt;&gt;"",IF(Table1[[#This Row],[INV QTY]]=1,_xlfn.TEXTJOIN(",",TRUE,IF(M4=M4:M50,L4:L50,"")),""),"")</f>
        <v/>
      </c>
      <c r="D4" s="40" t="str" cm="1">
        <f t="array" ref="D4">IF(Table1[[#This Row],[Booking No]]&lt;&gt;"",IF(Table1[[#This Row],[INV QTY]]=1,_xlfn.TEXTJOIN(",",TRUE,IF(N4=N4:N50,K4:K50,"")),""),"")</f>
        <v/>
      </c>
      <c r="E4" s="39" t="str" cm="1">
        <f t="array" ref="E4">IF(Table1[[#This Row],[PO NO]]&lt;&gt;"",IF(Table1[[#This Row],[INV QTY]]=1,_xlfn.TEXTJOIN(",",TRUE,IF(M4=M4:M50,H4:H50,"")),""),"")</f>
        <v/>
      </c>
      <c r="F4" s="40" t="str" cm="1">
        <f t="array" ref="F4">IF(Table1[[#This Row],[PO NO]]&lt;&gt;"",IF(Table1[[#This Row],[INV QTY]]=1,_xlfn.TEXTJOIN(",",TRUE,IF(M4=M4:M50,G4:G50,"")),""),"")</f>
        <v/>
      </c>
      <c r="G4" s="51" t="str">
        <f>IF(Table1[[#This Row],[PO NO]]&lt;&gt;"",LEFT(Table1[[#This Row],[PO NO]],6)&amp;"*","")</f>
        <v/>
      </c>
      <c r="H4" s="63"/>
      <c r="I4" s="42"/>
      <c r="J4" s="41"/>
      <c r="K4" s="82"/>
      <c r="L4" s="82"/>
      <c r="M4" s="73"/>
      <c r="N4" s="43"/>
      <c r="O4" s="45"/>
      <c r="P4" s="46"/>
      <c r="Q4" s="45"/>
      <c r="R4" s="46"/>
      <c r="S4" s="47"/>
      <c r="T4" s="48"/>
      <c r="U4" s="49"/>
      <c r="V4" s="48"/>
      <c r="W4" s="49"/>
      <c r="X4" s="48"/>
      <c r="Y4" s="46"/>
      <c r="Z4" s="50"/>
      <c r="AA4" s="46"/>
      <c r="AB4" s="50"/>
      <c r="AC4" s="77"/>
      <c r="AD4" s="52"/>
      <c r="AE4" s="31"/>
      <c r="AF4" s="30"/>
      <c r="AG4" s="31"/>
      <c r="AH4" s="31"/>
    </row>
    <row r="5" spans="1:34" customFormat="1" x14ac:dyDescent="0.3">
      <c r="A5" s="37" t="str">
        <f>IF(Table1[[#This Row],[INVOICE NO]]&lt;&gt;"",ROWS($A$2:Table1[[#This Row],['#OREDER NO]]),"")</f>
        <v/>
      </c>
      <c r="B5" s="38" t="str">
        <f>IF(Table1[[#This Row],[INVOICE NO]]&lt;&gt;"",COUNTIF($M$2:M5,M5),"")</f>
        <v/>
      </c>
      <c r="C5" s="40" t="str" cm="1">
        <f t="array" ref="C5">IF(Table1[[#This Row],[BOOKING CONFIRMATION NO]]&lt;&gt;"",IF(Table1[[#This Row],[INV QTY]]=1,_xlfn.TEXTJOIN(",",TRUE,IF(M5=M5:M51,L5:L51,"")),""),"")</f>
        <v/>
      </c>
      <c r="D5" s="40" t="str" cm="1">
        <f t="array" ref="D5">IF(Table1[[#This Row],[Booking No]]&lt;&gt;"",IF(Table1[[#This Row],[INV QTY]]=1,_xlfn.TEXTJOIN(",",TRUE,IF(N5=N5:N51,K5:K51,"")),""),"")</f>
        <v/>
      </c>
      <c r="E5" s="39" t="str" cm="1">
        <f t="array" ref="E5">IF(Table1[[#This Row],[PO NO]]&lt;&gt;"",IF(Table1[[#This Row],[INV QTY]]=1,_xlfn.TEXTJOIN(",",TRUE,IF(M5=M5:M51,H5:H51,"")),""),"")</f>
        <v/>
      </c>
      <c r="F5" s="40" t="str" cm="1">
        <f t="array" ref="F5">IF(Table1[[#This Row],[PO NO]]&lt;&gt;"",IF(Table1[[#This Row],[INV QTY]]=1,_xlfn.TEXTJOIN(",",TRUE,IF(M5=M5:M51,G5:G51,"")),""),"")</f>
        <v/>
      </c>
      <c r="G5" s="51" t="str">
        <f>IF(Table1[[#This Row],[PO NO]]&lt;&gt;"",LEFT(Table1[[#This Row],[PO NO]],6)&amp;"*","")</f>
        <v/>
      </c>
      <c r="H5" s="63"/>
      <c r="I5" s="42"/>
      <c r="J5" s="41"/>
      <c r="K5" s="82"/>
      <c r="L5" s="82"/>
      <c r="M5" s="73"/>
      <c r="N5" s="43"/>
      <c r="O5" s="45"/>
      <c r="P5" s="46"/>
      <c r="Q5" s="45"/>
      <c r="R5" s="46"/>
      <c r="S5" s="47"/>
      <c r="T5" s="48"/>
      <c r="U5" s="49"/>
      <c r="V5" s="48"/>
      <c r="W5" s="49"/>
      <c r="X5" s="48"/>
      <c r="Y5" s="46"/>
      <c r="Z5" s="50"/>
      <c r="AA5" s="46"/>
      <c r="AB5" s="50"/>
      <c r="AC5" s="77"/>
      <c r="AD5" s="52"/>
      <c r="AE5" s="31"/>
      <c r="AF5" s="30"/>
      <c r="AG5" s="31"/>
      <c r="AH5" s="31"/>
    </row>
    <row r="6" spans="1:34" customFormat="1" x14ac:dyDescent="0.3">
      <c r="A6" s="37" t="str">
        <f>IF(Table1[[#This Row],[INVOICE NO]]&lt;&gt;"",ROWS($A$2:Table1[[#This Row],['#OREDER NO]]),"")</f>
        <v/>
      </c>
      <c r="B6" s="38" t="str">
        <f>IF(Table1[[#This Row],[INVOICE NO]]&lt;&gt;"",COUNTIF($M$2:M6,M6),"")</f>
        <v/>
      </c>
      <c r="C6" s="40" t="str" cm="1">
        <f t="array" ref="C6">IF(Table1[[#This Row],[BOOKING CONFIRMATION NO]]&lt;&gt;"",IF(Table1[[#This Row],[INV QTY]]=1,_xlfn.TEXTJOIN(",",TRUE,IF(M6=M6:M52,L6:L52,"")),""),"")</f>
        <v/>
      </c>
      <c r="D6" s="40" t="str" cm="1">
        <f t="array" ref="D6">IF(Table1[[#This Row],[Booking No]]&lt;&gt;"",IF(Table1[[#This Row],[INV QTY]]=1,_xlfn.TEXTJOIN(",",TRUE,IF(N6=N6:N52,K6:K52,"")),""),"")</f>
        <v/>
      </c>
      <c r="E6" s="39" t="str" cm="1">
        <f t="array" ref="E6">IF(Table1[[#This Row],[PO NO]]&lt;&gt;"",IF(Table1[[#This Row],[INV QTY]]=1,_xlfn.TEXTJOIN(",",TRUE,IF(M6=M6:M52,H6:H52,"")),""),"")</f>
        <v/>
      </c>
      <c r="F6" s="40" t="str" cm="1">
        <f t="array" ref="F6">IF(Table1[[#This Row],[PO NO]]&lt;&gt;"",IF(Table1[[#This Row],[INV QTY]]=1,_xlfn.TEXTJOIN(",",TRUE,IF(M6=M6:M52,G6:G52,"")),""),"")</f>
        <v/>
      </c>
      <c r="G6" s="51" t="str">
        <f>IF(Table1[[#This Row],[PO NO]]&lt;&gt;"",LEFT(Table1[[#This Row],[PO NO]],6)&amp;"*","")</f>
        <v/>
      </c>
      <c r="H6" s="63"/>
      <c r="I6" s="42"/>
      <c r="J6" s="41"/>
      <c r="K6" s="82"/>
      <c r="L6" s="82"/>
      <c r="M6" s="73"/>
      <c r="N6" s="43"/>
      <c r="O6" s="45"/>
      <c r="P6" s="46"/>
      <c r="Q6" s="45"/>
      <c r="R6" s="46"/>
      <c r="S6" s="47"/>
      <c r="T6" s="48"/>
      <c r="U6" s="49"/>
      <c r="V6" s="48"/>
      <c r="W6" s="49"/>
      <c r="X6" s="48"/>
      <c r="Y6" s="46"/>
      <c r="Z6" s="50"/>
      <c r="AA6" s="46"/>
      <c r="AB6" s="50"/>
      <c r="AC6" s="77"/>
      <c r="AD6" s="52"/>
      <c r="AE6" s="31"/>
      <c r="AF6" s="30"/>
      <c r="AG6" s="31"/>
      <c r="AH6" s="31"/>
    </row>
    <row r="7" spans="1:34" customFormat="1" x14ac:dyDescent="0.3">
      <c r="A7" s="37" t="str">
        <f>IF(Table1[[#This Row],[INVOICE NO]]&lt;&gt;"",ROWS($A$2:Table1[[#This Row],['#OREDER NO]]),"")</f>
        <v/>
      </c>
      <c r="B7" s="38" t="str">
        <f>IF(Table1[[#This Row],[INVOICE NO]]&lt;&gt;"",COUNTIF($M$2:M7,M7),"")</f>
        <v/>
      </c>
      <c r="C7" s="40" t="str" cm="1">
        <f t="array" ref="C7">IF(Table1[[#This Row],[BOOKING CONFIRMATION NO]]&lt;&gt;"",IF(Table1[[#This Row],[INV QTY]]=1,_xlfn.TEXTJOIN(",",TRUE,IF(M7=M7:M53,L7:L53,"")),""),"")</f>
        <v/>
      </c>
      <c r="D7" s="40" t="str" cm="1">
        <f t="array" ref="D7">IF(Table1[[#This Row],[Booking No]]&lt;&gt;"",IF(Table1[[#This Row],[INV QTY]]=1,_xlfn.TEXTJOIN(",",TRUE,IF(N7=N7:N53,K7:K53,"")),""),"")</f>
        <v/>
      </c>
      <c r="E7" s="39" t="str" cm="1">
        <f t="array" ref="E7">IF(Table1[[#This Row],[PO NO]]&lt;&gt;"",IF(Table1[[#This Row],[INV QTY]]=1,_xlfn.TEXTJOIN(",",TRUE,IF(M7=M7:M53,H7:H53,"")),""),"")</f>
        <v/>
      </c>
      <c r="F7" s="40" t="str" cm="1">
        <f t="array" ref="F7">IF(Table1[[#This Row],[PO NO]]&lt;&gt;"",IF(Table1[[#This Row],[INV QTY]]=1,_xlfn.TEXTJOIN(",",TRUE,IF(M7=M7:M53,G7:G53,"")),""),"")</f>
        <v/>
      </c>
      <c r="G7" s="51" t="str">
        <f>IF(Table1[[#This Row],[PO NO]]&lt;&gt;"",LEFT(Table1[[#This Row],[PO NO]],6)&amp;"*","")</f>
        <v/>
      </c>
      <c r="H7" s="63"/>
      <c r="I7" s="42"/>
      <c r="J7" s="41"/>
      <c r="K7" s="82"/>
      <c r="L7" s="82"/>
      <c r="M7" s="73"/>
      <c r="N7" s="43"/>
      <c r="O7" s="45"/>
      <c r="P7" s="46"/>
      <c r="Q7" s="45"/>
      <c r="R7" s="46"/>
      <c r="S7" s="47"/>
      <c r="T7" s="48"/>
      <c r="U7" s="49"/>
      <c r="V7" s="48"/>
      <c r="W7" s="49"/>
      <c r="X7" s="48"/>
      <c r="Y7" s="46"/>
      <c r="Z7" s="50"/>
      <c r="AA7" s="46"/>
      <c r="AB7" s="50"/>
      <c r="AC7" s="77"/>
      <c r="AD7" s="52"/>
      <c r="AE7" s="31"/>
      <c r="AF7" s="30"/>
      <c r="AG7" s="31"/>
      <c r="AH7" s="31"/>
    </row>
    <row r="8" spans="1:34" customFormat="1" x14ac:dyDescent="0.3">
      <c r="A8" s="37" t="str">
        <f>IF(Table1[[#This Row],[INVOICE NO]]&lt;&gt;"",ROWS($A$2:Table1[[#This Row],['#OREDER NO]]),"")</f>
        <v/>
      </c>
      <c r="B8" s="38" t="str">
        <f>IF(Table1[[#This Row],[INVOICE NO]]&lt;&gt;"",COUNTIF($M$2:M8,M8),"")</f>
        <v/>
      </c>
      <c r="C8" s="40" t="str" cm="1">
        <f t="array" ref="C8">IF(Table1[[#This Row],[BOOKING CONFIRMATION NO]]&lt;&gt;"",IF(Table1[[#This Row],[INV QTY]]=1,_xlfn.TEXTJOIN(",",TRUE,IF(M8=M8:M54,L8:L54,"")),""),"")</f>
        <v/>
      </c>
      <c r="D8" s="40" t="str" cm="1">
        <f t="array" ref="D8">IF(Table1[[#This Row],[Booking No]]&lt;&gt;"",IF(Table1[[#This Row],[INV QTY]]=1,_xlfn.TEXTJOIN(",",TRUE,IF(N8=N8:N54,K8:K54,"")),""),"")</f>
        <v/>
      </c>
      <c r="E8" s="39" t="str" cm="1">
        <f t="array" ref="E8">IF(Table1[[#This Row],[PO NO]]&lt;&gt;"",IF(Table1[[#This Row],[INV QTY]]=1,_xlfn.TEXTJOIN(",",TRUE,IF(M8=M8:M54,H8:H54,"")),""),"")</f>
        <v/>
      </c>
      <c r="F8" s="40" t="str" cm="1">
        <f t="array" ref="F8">IF(Table1[[#This Row],[PO NO]]&lt;&gt;"",IF(Table1[[#This Row],[INV QTY]]=1,_xlfn.TEXTJOIN(",",TRUE,IF(M8=M8:M54,G8:G54,"")),""),"")</f>
        <v/>
      </c>
      <c r="G8" s="51" t="str">
        <f>IF(Table1[[#This Row],[PO NO]]&lt;&gt;"",LEFT(Table1[[#This Row],[PO NO]],6)&amp;"*","")</f>
        <v/>
      </c>
      <c r="H8" s="63"/>
      <c r="I8" s="42"/>
      <c r="J8" s="41"/>
      <c r="K8" s="82"/>
      <c r="L8" s="82"/>
      <c r="M8" s="73"/>
      <c r="N8" s="43"/>
      <c r="O8" s="45"/>
      <c r="P8" s="46"/>
      <c r="Q8" s="45"/>
      <c r="R8" s="46"/>
      <c r="S8" s="47"/>
      <c r="T8" s="48"/>
      <c r="U8" s="49"/>
      <c r="V8" s="48"/>
      <c r="W8" s="49"/>
      <c r="X8" s="48"/>
      <c r="Y8" s="46"/>
      <c r="Z8" s="50"/>
      <c r="AA8" s="46"/>
      <c r="AB8" s="50"/>
      <c r="AC8" s="77"/>
      <c r="AD8" s="52"/>
      <c r="AE8" s="31"/>
      <c r="AF8" s="30"/>
      <c r="AG8" s="31"/>
      <c r="AH8" s="31"/>
    </row>
    <row r="9" spans="1:34" customFormat="1" x14ac:dyDescent="0.3">
      <c r="A9" s="37" t="str">
        <f>IF(Table1[[#This Row],[INVOICE NO]]&lt;&gt;"",ROWS($A$2:Table1[[#This Row],['#OREDER NO]]),"")</f>
        <v/>
      </c>
      <c r="B9" s="38" t="str">
        <f>IF(Table1[[#This Row],[INVOICE NO]]&lt;&gt;"",COUNTIF($M$2:M9,M9),"")</f>
        <v/>
      </c>
      <c r="C9" s="40" t="str" cm="1">
        <f t="array" ref="C9">IF(Table1[[#This Row],[BOOKING CONFIRMATION NO]]&lt;&gt;"",IF(Table1[[#This Row],[INV QTY]]=1,_xlfn.TEXTJOIN(",",TRUE,IF(M9=M9:M55,L9:L55,"")),""),"")</f>
        <v/>
      </c>
      <c r="D9" s="40" t="str" cm="1">
        <f t="array" ref="D9">IF(Table1[[#This Row],[Booking No]]&lt;&gt;"",IF(Table1[[#This Row],[INV QTY]]=1,_xlfn.TEXTJOIN(",",TRUE,IF(N9=N9:N55,K9:K55,"")),""),"")</f>
        <v/>
      </c>
      <c r="E9" s="39" t="str" cm="1">
        <f t="array" ref="E9">IF(Table1[[#This Row],[PO NO]]&lt;&gt;"",IF(Table1[[#This Row],[INV QTY]]=1,_xlfn.TEXTJOIN(",",TRUE,IF(M9=M9:M55,H9:H55,"")),""),"")</f>
        <v/>
      </c>
      <c r="F9" s="40" t="str" cm="1">
        <f t="array" ref="F9">IF(Table1[[#This Row],[PO NO]]&lt;&gt;"",IF(Table1[[#This Row],[INV QTY]]=1,_xlfn.TEXTJOIN(",",TRUE,IF(M9=M9:M55,G9:G55,"")),""),"")</f>
        <v/>
      </c>
      <c r="G9" s="51" t="str">
        <f>IF(Table1[[#This Row],[PO NO]]&lt;&gt;"",LEFT(Table1[[#This Row],[PO NO]],6)&amp;"*","")</f>
        <v/>
      </c>
      <c r="H9" s="63"/>
      <c r="I9" s="42"/>
      <c r="J9" s="41"/>
      <c r="K9" s="82"/>
      <c r="L9" s="82"/>
      <c r="M9" s="73"/>
      <c r="N9" s="43"/>
      <c r="O9" s="45"/>
      <c r="P9" s="46"/>
      <c r="Q9" s="45"/>
      <c r="R9" s="46"/>
      <c r="S9" s="47"/>
      <c r="T9" s="48"/>
      <c r="U9" s="49"/>
      <c r="V9" s="48"/>
      <c r="W9" s="49"/>
      <c r="X9" s="48"/>
      <c r="Y9" s="46"/>
      <c r="Z9" s="50"/>
      <c r="AA9" s="46"/>
      <c r="AB9" s="50"/>
      <c r="AC9" s="77"/>
      <c r="AD9" s="52"/>
      <c r="AE9" s="31"/>
      <c r="AF9" s="30"/>
      <c r="AG9" s="31"/>
      <c r="AH9" s="31"/>
    </row>
    <row r="10" spans="1:34" customFormat="1" x14ac:dyDescent="0.3">
      <c r="A10" s="37" t="str">
        <f>IF(Table1[[#This Row],[INVOICE NO]]&lt;&gt;"",ROWS($A$2:Table1[[#This Row],['#OREDER NO]]),"")</f>
        <v/>
      </c>
      <c r="B10" s="38" t="str">
        <f>IF(Table1[[#This Row],[INVOICE NO]]&lt;&gt;"",COUNTIF($M$2:M10,M10),"")</f>
        <v/>
      </c>
      <c r="C10" s="40" t="str" cm="1">
        <f t="array" ref="C10">IF(Table1[[#This Row],[BOOKING CONFIRMATION NO]]&lt;&gt;"",IF(Table1[[#This Row],[INV QTY]]=1,_xlfn.TEXTJOIN(",",TRUE,IF(M10=M10:M56,L10:L56,"")),""),"")</f>
        <v/>
      </c>
      <c r="D10" s="40" t="str" cm="1">
        <f t="array" ref="D10">IF(Table1[[#This Row],[Booking No]]&lt;&gt;"",IF(Table1[[#This Row],[INV QTY]]=1,_xlfn.TEXTJOIN(",",TRUE,IF(N10=N10:N56,K10:K56,"")),""),"")</f>
        <v/>
      </c>
      <c r="E10" s="39" t="str" cm="1">
        <f t="array" ref="E10">IF(Table1[[#This Row],[PO NO]]&lt;&gt;"",IF(Table1[[#This Row],[INV QTY]]=1,_xlfn.TEXTJOIN(",",TRUE,IF(M10=M10:M56,H10:H56,"")),""),"")</f>
        <v/>
      </c>
      <c r="F10" s="40" t="str" cm="1">
        <f t="array" ref="F10">IF(Table1[[#This Row],[PO NO]]&lt;&gt;"",IF(Table1[[#This Row],[INV QTY]]=1,_xlfn.TEXTJOIN(",",TRUE,IF(M10=M10:M56,G10:G56,"")),""),"")</f>
        <v/>
      </c>
      <c r="G10" s="51" t="str">
        <f>IF(Table1[[#This Row],[PO NO]]&lt;&gt;"",LEFT(Table1[[#This Row],[PO NO]],6)&amp;"*","")</f>
        <v/>
      </c>
      <c r="H10" s="63"/>
      <c r="I10" s="42"/>
      <c r="J10" s="41"/>
      <c r="K10" s="82"/>
      <c r="L10" s="82"/>
      <c r="M10" s="73"/>
      <c r="N10" s="43"/>
      <c r="O10" s="45"/>
      <c r="P10" s="46"/>
      <c r="Q10" s="45"/>
      <c r="R10" s="46"/>
      <c r="S10" s="47"/>
      <c r="T10" s="48"/>
      <c r="U10" s="49"/>
      <c r="V10" s="48"/>
      <c r="W10" s="49"/>
      <c r="X10" s="48"/>
      <c r="Y10" s="46"/>
      <c r="Z10" s="50"/>
      <c r="AA10" s="46"/>
      <c r="AB10" s="50"/>
      <c r="AC10" s="77"/>
      <c r="AD10" s="52"/>
      <c r="AE10" s="31"/>
      <c r="AF10" s="30"/>
      <c r="AG10" s="31"/>
      <c r="AH10" s="31"/>
    </row>
    <row r="11" spans="1:34" customFormat="1" x14ac:dyDescent="0.3">
      <c r="A11" s="37" t="str">
        <f>IF(Table1[[#This Row],[INVOICE NO]]&lt;&gt;"",ROWS($A$2:Table1[[#This Row],['#OREDER NO]]),"")</f>
        <v/>
      </c>
      <c r="B11" s="38" t="str">
        <f>IF(Table1[[#This Row],[INVOICE NO]]&lt;&gt;"",COUNTIF($M$2:M11,M11),"")</f>
        <v/>
      </c>
      <c r="C11" s="40" t="str" cm="1">
        <f t="array" ref="C11">IF(Table1[[#This Row],[BOOKING CONFIRMATION NO]]&lt;&gt;"",IF(Table1[[#This Row],[INV QTY]]=1,_xlfn.TEXTJOIN(",",TRUE,IF(M11=M11:M57,L11:L57,"")),""),"")</f>
        <v/>
      </c>
      <c r="D11" s="40" t="str" cm="1">
        <f t="array" ref="D11">IF(Table1[[#This Row],[Booking No]]&lt;&gt;"",IF(Table1[[#This Row],[INV QTY]]=1,_xlfn.TEXTJOIN(",",TRUE,IF(N11=N11:N57,K11:K57,"")),""),"")</f>
        <v/>
      </c>
      <c r="E11" s="39" t="str" cm="1">
        <f t="array" ref="E11">IF(Table1[[#This Row],[PO NO]]&lt;&gt;"",IF(Table1[[#This Row],[INV QTY]]=1,_xlfn.TEXTJOIN(",",TRUE,IF(M11=M11:M57,H11:H57,"")),""),"")</f>
        <v/>
      </c>
      <c r="F11" s="40" t="str" cm="1">
        <f t="array" ref="F11">IF(Table1[[#This Row],[PO NO]]&lt;&gt;"",IF(Table1[[#This Row],[INV QTY]]=1,_xlfn.TEXTJOIN(",",TRUE,IF(M11=M11:M57,G11:G57,"")),""),"")</f>
        <v/>
      </c>
      <c r="G11" s="51" t="str">
        <f>IF(Table1[[#This Row],[PO NO]]&lt;&gt;"",LEFT(Table1[[#This Row],[PO NO]],6)&amp;"*","")</f>
        <v/>
      </c>
      <c r="H11" s="63"/>
      <c r="I11" s="42"/>
      <c r="J11" s="41"/>
      <c r="K11" s="82"/>
      <c r="L11" s="82"/>
      <c r="M11" s="73"/>
      <c r="N11" s="43"/>
      <c r="O11" s="45"/>
      <c r="P11" s="46"/>
      <c r="Q11" s="45"/>
      <c r="R11" s="46"/>
      <c r="S11" s="47"/>
      <c r="T11" s="48"/>
      <c r="U11" s="49"/>
      <c r="V11" s="48"/>
      <c r="W11" s="49"/>
      <c r="X11" s="48"/>
      <c r="Y11" s="46"/>
      <c r="Z11" s="50"/>
      <c r="AA11" s="46"/>
      <c r="AB11" s="50"/>
      <c r="AC11" s="77"/>
      <c r="AD11" s="52"/>
      <c r="AE11" s="31"/>
      <c r="AF11" s="30"/>
      <c r="AG11" s="31"/>
      <c r="AH11" s="31"/>
    </row>
    <row r="12" spans="1:34" customFormat="1" x14ac:dyDescent="0.3">
      <c r="A12" s="37" t="str">
        <f>IF(Table1[[#This Row],[INVOICE NO]]&lt;&gt;"",ROWS($A$2:Table1[[#This Row],['#OREDER NO]]),"")</f>
        <v/>
      </c>
      <c r="B12" s="38" t="str">
        <f>IF(Table1[[#This Row],[INVOICE NO]]&lt;&gt;"",COUNTIF($M$2:M12,M12),"")</f>
        <v/>
      </c>
      <c r="C12" s="40" t="str" cm="1">
        <f t="array" ref="C12">IF(Table1[[#This Row],[BOOKING CONFIRMATION NO]]&lt;&gt;"",IF(Table1[[#This Row],[INV QTY]]=1,_xlfn.TEXTJOIN(",",TRUE,IF(M12=M12:M58,L12:L58,"")),""),"")</f>
        <v/>
      </c>
      <c r="D12" s="40" t="str" cm="1">
        <f t="array" ref="D12">IF(Table1[[#This Row],[Booking No]]&lt;&gt;"",IF(Table1[[#This Row],[INV QTY]]=1,_xlfn.TEXTJOIN(",",TRUE,IF(N12=N12:N58,K12:K58,"")),""),"")</f>
        <v/>
      </c>
      <c r="E12" s="39" t="str" cm="1">
        <f t="array" ref="E12">IF(Table1[[#This Row],[PO NO]]&lt;&gt;"",IF(Table1[[#This Row],[INV QTY]]=1,_xlfn.TEXTJOIN(",",TRUE,IF(M12=M12:M58,H12:H58,"")),""),"")</f>
        <v/>
      </c>
      <c r="F12" s="40" t="str" cm="1">
        <f t="array" ref="F12">IF(Table1[[#This Row],[PO NO]]&lt;&gt;"",IF(Table1[[#This Row],[INV QTY]]=1,_xlfn.TEXTJOIN(",",TRUE,IF(M12=M12:M58,G12:G58,"")),""),"")</f>
        <v/>
      </c>
      <c r="G12" s="51" t="str">
        <f>IF(Table1[[#This Row],[PO NO]]&lt;&gt;"",LEFT(Table1[[#This Row],[PO NO]],6)&amp;"*","")</f>
        <v/>
      </c>
      <c r="H12" s="63"/>
      <c r="I12" s="41"/>
      <c r="J12" s="41"/>
      <c r="K12" s="82"/>
      <c r="L12" s="82"/>
      <c r="M12" s="73"/>
      <c r="N12" s="43"/>
      <c r="O12" s="45"/>
      <c r="P12" s="46"/>
      <c r="Q12" s="45"/>
      <c r="R12" s="46"/>
      <c r="S12" s="47"/>
      <c r="T12" s="48"/>
      <c r="U12" s="49"/>
      <c r="V12" s="48"/>
      <c r="W12" s="49"/>
      <c r="X12" s="48"/>
      <c r="Y12" s="46"/>
      <c r="Z12" s="50"/>
      <c r="AA12" s="46"/>
      <c r="AB12" s="50"/>
      <c r="AC12" s="77"/>
      <c r="AD12" s="52"/>
      <c r="AE12" s="31"/>
      <c r="AF12" s="30"/>
      <c r="AG12" s="31"/>
      <c r="AH12" s="31"/>
    </row>
    <row r="13" spans="1:34" customFormat="1" x14ac:dyDescent="0.3">
      <c r="A13" s="37" t="str">
        <f>IF(Table1[[#This Row],[INVOICE NO]]&lt;&gt;"",ROWS($A$2:Table1[[#This Row],['#OREDER NO]]),"")</f>
        <v/>
      </c>
      <c r="B13" s="38" t="str">
        <f>IF(Table1[[#This Row],[INVOICE NO]]&lt;&gt;"",COUNTIF($M$2:M13,M13),"")</f>
        <v/>
      </c>
      <c r="C13" s="40" t="str" cm="1">
        <f t="array" ref="C13">IF(Table1[[#This Row],[BOOKING CONFIRMATION NO]]&lt;&gt;"",IF(Table1[[#This Row],[INV QTY]]=1,_xlfn.TEXTJOIN(",",TRUE,IF(M13=M13:M59,L13:L59,"")),""),"")</f>
        <v/>
      </c>
      <c r="D13" s="40" t="str" cm="1">
        <f t="array" ref="D13">IF(Table1[[#This Row],[Booking No]]&lt;&gt;"",IF(Table1[[#This Row],[INV QTY]]=1,_xlfn.TEXTJOIN(",",TRUE,IF(N13=N13:N59,K13:K59,"")),""),"")</f>
        <v/>
      </c>
      <c r="E13" s="39" t="str" cm="1">
        <f t="array" ref="E13">IF(Table1[[#This Row],[PO NO]]&lt;&gt;"",IF(Table1[[#This Row],[INV QTY]]=1,_xlfn.TEXTJOIN(",",TRUE,IF(M13=M13:M59,H13:H59,"")),""),"")</f>
        <v/>
      </c>
      <c r="F13" s="40" t="str" cm="1">
        <f t="array" ref="F13">IF(Table1[[#This Row],[PO NO]]&lt;&gt;"",IF(Table1[[#This Row],[INV QTY]]=1,_xlfn.TEXTJOIN(",",TRUE,IF(M13=M13:M59,G13:G59,"")),""),"")</f>
        <v/>
      </c>
      <c r="G13" s="51" t="str">
        <f>IF(Table1[[#This Row],[PO NO]]&lt;&gt;"",LEFT(Table1[[#This Row],[PO NO]],6)&amp;"*","")</f>
        <v/>
      </c>
      <c r="H13" s="63"/>
      <c r="I13" s="41"/>
      <c r="J13" s="41"/>
      <c r="K13" s="82"/>
      <c r="L13" s="82"/>
      <c r="M13" s="73"/>
      <c r="N13" s="43"/>
      <c r="O13" s="45"/>
      <c r="P13" s="46"/>
      <c r="Q13" s="45"/>
      <c r="R13" s="46"/>
      <c r="S13" s="47"/>
      <c r="T13" s="48"/>
      <c r="U13" s="49"/>
      <c r="V13" s="48"/>
      <c r="W13" s="49"/>
      <c r="X13" s="48"/>
      <c r="Y13" s="46"/>
      <c r="Z13" s="50"/>
      <c r="AA13" s="46"/>
      <c r="AB13" s="50"/>
      <c r="AC13" s="77"/>
      <c r="AD13" s="52"/>
      <c r="AE13" s="31"/>
      <c r="AF13" s="30"/>
      <c r="AG13" s="31"/>
      <c r="AH13" s="31"/>
    </row>
    <row r="14" spans="1:34" customFormat="1" x14ac:dyDescent="0.3">
      <c r="A14" s="37" t="str">
        <f>IF(Table1[[#This Row],[INVOICE NO]]&lt;&gt;"",ROWS($A$2:Table1[[#This Row],['#OREDER NO]]),"")</f>
        <v/>
      </c>
      <c r="B14" s="38" t="str">
        <f>IF(Table1[[#This Row],[INVOICE NO]]&lt;&gt;"",COUNTIF($M$2:M14,M14),"")</f>
        <v/>
      </c>
      <c r="C14" s="40" t="str" cm="1">
        <f t="array" ref="C14">IF(Table1[[#This Row],[BOOKING CONFIRMATION NO]]&lt;&gt;"",IF(Table1[[#This Row],[INV QTY]]=1,_xlfn.TEXTJOIN(",",TRUE,IF(M14=M14:M60,L14:L60,"")),""),"")</f>
        <v/>
      </c>
      <c r="D14" s="40" t="str" cm="1">
        <f t="array" ref="D14">IF(Table1[[#This Row],[Booking No]]&lt;&gt;"",IF(Table1[[#This Row],[INV QTY]]=1,_xlfn.TEXTJOIN(",",TRUE,IF(N14=N14:N60,K14:K60,"")),""),"")</f>
        <v/>
      </c>
      <c r="E14" s="39" t="str" cm="1">
        <f t="array" ref="E14">IF(Table1[[#This Row],[PO NO]]&lt;&gt;"",IF(Table1[[#This Row],[INV QTY]]=1,_xlfn.TEXTJOIN(",",TRUE,IF(M14=M14:M60,H14:H60,"")),""),"")</f>
        <v/>
      </c>
      <c r="F14" s="40" t="str" cm="1">
        <f t="array" ref="F14">IF(Table1[[#This Row],[PO NO]]&lt;&gt;"",IF(Table1[[#This Row],[INV QTY]]=1,_xlfn.TEXTJOIN(",",TRUE,IF(M14=M14:M60,G14:G60,"")),""),"")</f>
        <v/>
      </c>
      <c r="G14" s="51" t="str">
        <f>IF(Table1[[#This Row],[PO NO]]&lt;&gt;"",LEFT(Table1[[#This Row],[PO NO]],6)&amp;"*","")</f>
        <v/>
      </c>
      <c r="H14" s="63"/>
      <c r="I14" s="41"/>
      <c r="J14" s="41"/>
      <c r="K14" s="82"/>
      <c r="L14" s="82"/>
      <c r="M14" s="73"/>
      <c r="N14" s="43"/>
      <c r="O14" s="45"/>
      <c r="P14" s="46"/>
      <c r="Q14" s="45"/>
      <c r="R14" s="46"/>
      <c r="S14" s="47"/>
      <c r="T14" s="48"/>
      <c r="U14" s="49"/>
      <c r="V14" s="48"/>
      <c r="W14" s="49"/>
      <c r="X14" s="48"/>
      <c r="Y14" s="46"/>
      <c r="Z14" s="50"/>
      <c r="AA14" s="46"/>
      <c r="AB14" s="50"/>
      <c r="AC14" s="77"/>
      <c r="AD14" s="52"/>
      <c r="AE14" s="31"/>
      <c r="AF14" s="30"/>
      <c r="AG14" s="31"/>
      <c r="AH14" s="31"/>
    </row>
    <row r="15" spans="1:34" customFormat="1" x14ac:dyDescent="0.3">
      <c r="A15" s="37" t="str">
        <f>IF(Table1[[#This Row],[INVOICE NO]]&lt;&gt;"",ROWS($A$2:Table1[[#This Row],['#OREDER NO]]),"")</f>
        <v/>
      </c>
      <c r="B15" s="38" t="str">
        <f>IF(Table1[[#This Row],[INVOICE NO]]&lt;&gt;"",COUNTIF($M$2:M15,M15),"")</f>
        <v/>
      </c>
      <c r="C15" s="40" t="str" cm="1">
        <f t="array" ref="C15">IF(Table1[[#This Row],[BOOKING CONFIRMATION NO]]&lt;&gt;"",IF(Table1[[#This Row],[INV QTY]]=1,_xlfn.TEXTJOIN(",",TRUE,IF(M15=M15:M61,L15:L61,"")),""),"")</f>
        <v/>
      </c>
      <c r="D15" s="40" t="str" cm="1">
        <f t="array" ref="D15">IF(Table1[[#This Row],[Booking No]]&lt;&gt;"",IF(Table1[[#This Row],[INV QTY]]=1,_xlfn.TEXTJOIN(",",TRUE,IF(N15=N15:N61,K15:K61,"")),""),"")</f>
        <v/>
      </c>
      <c r="E15" s="39" t="str" cm="1">
        <f t="array" ref="E15">IF(Table1[[#This Row],[PO NO]]&lt;&gt;"",IF(Table1[[#This Row],[INV QTY]]=1,_xlfn.TEXTJOIN(",",TRUE,IF(M15=M15:M61,H15:H61,"")),""),"")</f>
        <v/>
      </c>
      <c r="F15" s="40" t="str" cm="1">
        <f t="array" ref="F15">IF(Table1[[#This Row],[PO NO]]&lt;&gt;"",IF(Table1[[#This Row],[INV QTY]]=1,_xlfn.TEXTJOIN(",",TRUE,IF(M15=M15:M61,G15:G61,"")),""),"")</f>
        <v/>
      </c>
      <c r="G15" s="51" t="str">
        <f>IF(Table1[[#This Row],[PO NO]]&lt;&gt;"",LEFT(Table1[[#This Row],[PO NO]],6)&amp;"*","")</f>
        <v/>
      </c>
      <c r="H15" s="63"/>
      <c r="I15" s="42"/>
      <c r="J15" s="41"/>
      <c r="K15" s="82"/>
      <c r="L15" s="82"/>
      <c r="M15" s="73"/>
      <c r="N15" s="43"/>
      <c r="O15" s="45"/>
      <c r="P15" s="46"/>
      <c r="Q15" s="45"/>
      <c r="R15" s="46"/>
      <c r="S15" s="47"/>
      <c r="T15" s="48"/>
      <c r="U15" s="49"/>
      <c r="V15" s="48"/>
      <c r="W15" s="49"/>
      <c r="X15" s="48"/>
      <c r="Y15" s="46"/>
      <c r="Z15" s="50"/>
      <c r="AA15" s="46"/>
      <c r="AB15" s="50"/>
      <c r="AC15" s="77"/>
      <c r="AD15" s="52"/>
      <c r="AE15" s="31"/>
      <c r="AF15" s="30"/>
      <c r="AG15" s="31"/>
      <c r="AH15" s="31"/>
    </row>
    <row r="16" spans="1:34" customFormat="1" x14ac:dyDescent="0.3">
      <c r="A16" s="53" t="str">
        <f>IF(Table1[[#This Row],[INVOICE NO]]&lt;&gt;"",ROWS($A$2:Table1[[#This Row],['#OREDER NO]]),"")</f>
        <v/>
      </c>
      <c r="B16" s="38" t="str">
        <f>IF(Table1[[#This Row],[INVOICE NO]]&lt;&gt;"",COUNTIF($M$2:M16,M16),"")</f>
        <v/>
      </c>
      <c r="C16" s="40" t="str" cm="1">
        <f t="array" ref="C16">IF(Table1[[#This Row],[BOOKING CONFIRMATION NO]]&lt;&gt;"",IF(Table1[[#This Row],[INV QTY]]=1,_xlfn.TEXTJOIN(",",TRUE,IF(M16=M16:M62,L16:L62,"")),""),"")</f>
        <v/>
      </c>
      <c r="D16" s="40" t="str" cm="1">
        <f t="array" ref="D16">IF(Table1[[#This Row],[Booking No]]&lt;&gt;"",IF(Table1[[#This Row],[INV QTY]]=1,_xlfn.TEXTJOIN(",",TRUE,IF(N16=N16:N62,K16:K62,"")),""),"")</f>
        <v/>
      </c>
      <c r="E16" s="39" t="str" cm="1">
        <f t="array" ref="E16">IF(Table1[[#This Row],[PO NO]]&lt;&gt;"",IF(Table1[[#This Row],[INV QTY]]=1,_xlfn.TEXTJOIN(",",TRUE,IF(M16=M16:M62,H16:H62,"")),""),"")</f>
        <v/>
      </c>
      <c r="F16" s="40" t="str" cm="1">
        <f t="array" ref="F16">IF(Table1[[#This Row],[PO NO]]&lt;&gt;"",IF(Table1[[#This Row],[INV QTY]]=1,_xlfn.TEXTJOIN(",",TRUE,IF(M16=M16:M62,G16:G62,"")),""),"")</f>
        <v/>
      </c>
      <c r="G16" s="69" t="str">
        <f>IF(Table1[[#This Row],[PO NO]]&lt;&gt;"",LEFT(Table1[[#This Row],[PO NO]],6)&amp;"*","")</f>
        <v/>
      </c>
      <c r="H16" s="63"/>
      <c r="I16" s="55"/>
      <c r="J16" s="41"/>
      <c r="K16" s="82"/>
      <c r="L16" s="83"/>
      <c r="M16" s="74"/>
      <c r="N16" s="43"/>
      <c r="O16" s="56"/>
      <c r="P16" s="46"/>
      <c r="Q16" s="56"/>
      <c r="R16" s="46"/>
      <c r="S16" s="47"/>
      <c r="T16" s="48"/>
      <c r="U16" s="57"/>
      <c r="V16" s="58"/>
      <c r="W16" s="57"/>
      <c r="X16" s="48"/>
      <c r="Y16" s="46"/>
      <c r="Z16" s="50"/>
      <c r="AA16" s="46"/>
      <c r="AB16" s="50"/>
      <c r="AC16" s="77"/>
      <c r="AD16" s="59"/>
      <c r="AE16" s="60"/>
      <c r="AF16" s="61"/>
      <c r="AG16" s="60"/>
      <c r="AH16" s="60"/>
    </row>
    <row r="17" spans="1:34" customFormat="1" x14ac:dyDescent="0.3">
      <c r="A17" s="53" t="str">
        <f>IF(Table1[[#This Row],[INVOICE NO]]&lt;&gt;"",ROWS($A$2:Table1[[#This Row],['#OREDER NO]]),"")</f>
        <v/>
      </c>
      <c r="B17" s="38" t="str">
        <f>IF(Table1[[#This Row],[INVOICE NO]]&lt;&gt;"",COUNTIF($M$2:M17,M17),"")</f>
        <v/>
      </c>
      <c r="C17" s="40" t="str" cm="1">
        <f t="array" ref="C17">IF(Table1[[#This Row],[BOOKING CONFIRMATION NO]]&lt;&gt;"",IF(Table1[[#This Row],[INV QTY]]=1,_xlfn.TEXTJOIN(",",TRUE,IF(M17=M17:M63,L17:L63,"")),""),"")</f>
        <v/>
      </c>
      <c r="D17" s="40" t="str" cm="1">
        <f t="array" ref="D17">IF(Table1[[#This Row],[Booking No]]&lt;&gt;"",IF(Table1[[#This Row],[INV QTY]]=1,_xlfn.TEXTJOIN(",",TRUE,IF(N17=N17:N63,K17:K63,"")),""),"")</f>
        <v/>
      </c>
      <c r="E17" s="39" t="str" cm="1">
        <f t="array" ref="E17">IF(Table1[[#This Row],[PO NO]]&lt;&gt;"",IF(Table1[[#This Row],[INV QTY]]=1,_xlfn.TEXTJOIN(",",TRUE,IF(M17=M17:M63,H17:H63,"")),""),"")</f>
        <v/>
      </c>
      <c r="F17" s="40" t="str" cm="1">
        <f t="array" ref="F17">IF(Table1[[#This Row],[PO NO]]&lt;&gt;"",IF(Table1[[#This Row],[INV QTY]]=1,_xlfn.TEXTJOIN(",",TRUE,IF(M17=M17:M63,G17:G63,"")),""),"")</f>
        <v/>
      </c>
      <c r="G17" s="69" t="str">
        <f>IF(Table1[[#This Row],[PO NO]]&lt;&gt;"",LEFT(Table1[[#This Row],[PO NO]],6)&amp;"*","")</f>
        <v/>
      </c>
      <c r="H17" s="63"/>
      <c r="I17" s="55"/>
      <c r="J17" s="41"/>
      <c r="K17" s="82"/>
      <c r="L17" s="83"/>
      <c r="M17" s="74"/>
      <c r="N17" s="43"/>
      <c r="O17" s="56"/>
      <c r="P17" s="46"/>
      <c r="Q17" s="56"/>
      <c r="R17" s="46"/>
      <c r="S17" s="47"/>
      <c r="T17" s="48"/>
      <c r="U17" s="57"/>
      <c r="V17" s="58"/>
      <c r="W17" s="57"/>
      <c r="X17" s="48"/>
      <c r="Y17" s="46"/>
      <c r="Z17" s="50"/>
      <c r="AA17" s="46"/>
      <c r="AB17" s="50"/>
      <c r="AC17" s="77"/>
      <c r="AD17" s="59"/>
      <c r="AE17" s="60"/>
      <c r="AF17" s="61"/>
      <c r="AG17" s="60"/>
      <c r="AH17" s="60"/>
    </row>
    <row r="18" spans="1:34" customFormat="1" x14ac:dyDescent="0.3">
      <c r="A18" s="53" t="str">
        <f>IF(Table1[[#This Row],[INVOICE NO]]&lt;&gt;"",ROWS($A$2:Table1[[#This Row],['#OREDER NO]]),"")</f>
        <v/>
      </c>
      <c r="B18" s="38" t="str">
        <f>IF(Table1[[#This Row],[INVOICE NO]]&lt;&gt;"",COUNTIF($M$2:M18,M18),"")</f>
        <v/>
      </c>
      <c r="C18" s="40" t="str" cm="1">
        <f t="array" ref="C18">IF(Table1[[#This Row],[BOOKING CONFIRMATION NO]]&lt;&gt;"",IF(Table1[[#This Row],[INV QTY]]=1,_xlfn.TEXTJOIN(",",TRUE,IF(M18=M18:M64,L18:L64,"")),""),"")</f>
        <v/>
      </c>
      <c r="D18" s="40" t="str" cm="1">
        <f t="array" ref="D18">IF(Table1[[#This Row],[Booking No]]&lt;&gt;"",IF(Table1[[#This Row],[INV QTY]]=1,_xlfn.TEXTJOIN(",",TRUE,IF(N18=N18:N64,K18:K64,"")),""),"")</f>
        <v/>
      </c>
      <c r="E18" s="39" t="str" cm="1">
        <f t="array" ref="E18">IF(Table1[[#This Row],[PO NO]]&lt;&gt;"",IF(Table1[[#This Row],[INV QTY]]=1,_xlfn.TEXTJOIN(",",TRUE,IF(M18=M18:M64,H18:H64,"")),""),"")</f>
        <v/>
      </c>
      <c r="F18" s="40" t="str" cm="1">
        <f t="array" ref="F18">IF(Table1[[#This Row],[PO NO]]&lt;&gt;"",IF(Table1[[#This Row],[INV QTY]]=1,_xlfn.TEXTJOIN(",",TRUE,IF(M18=M18:M64,G18:G64,"")),""),"")</f>
        <v/>
      </c>
      <c r="G18" s="69" t="str">
        <f>IF(Table1[[#This Row],[PO NO]]&lt;&gt;"",LEFT(Table1[[#This Row],[PO NO]],6)&amp;"*","")</f>
        <v/>
      </c>
      <c r="H18" s="63"/>
      <c r="I18" s="55"/>
      <c r="J18" s="41"/>
      <c r="K18" s="82"/>
      <c r="L18" s="83"/>
      <c r="M18" s="74"/>
      <c r="N18" s="43"/>
      <c r="O18" s="56"/>
      <c r="P18" s="46"/>
      <c r="Q18" s="56"/>
      <c r="R18" s="46"/>
      <c r="S18" s="47"/>
      <c r="T18" s="48"/>
      <c r="U18" s="57"/>
      <c r="V18" s="58"/>
      <c r="W18" s="57"/>
      <c r="X18" s="48"/>
      <c r="Y18" s="46"/>
      <c r="Z18" s="50"/>
      <c r="AA18" s="46"/>
      <c r="AB18" s="50"/>
      <c r="AC18" s="77"/>
      <c r="AD18" s="59"/>
      <c r="AE18" s="60"/>
      <c r="AF18" s="61"/>
      <c r="AG18" s="60"/>
      <c r="AH18" s="60"/>
    </row>
    <row r="19" spans="1:34" customFormat="1" x14ac:dyDescent="0.3">
      <c r="A19" s="53" t="str">
        <f>IF(Table1[[#This Row],[INVOICE NO]]&lt;&gt;"",ROWS($A$2:Table1[[#This Row],['#OREDER NO]]),"")</f>
        <v/>
      </c>
      <c r="B19" s="38" t="str">
        <f>IF(Table1[[#This Row],[INVOICE NO]]&lt;&gt;"",COUNTIF($M$2:M19,M19),"")</f>
        <v/>
      </c>
      <c r="C19" s="40" t="str" cm="1">
        <f t="array" ref="C19">IF(Table1[[#This Row],[BOOKING CONFIRMATION NO]]&lt;&gt;"",IF(Table1[[#This Row],[INV QTY]]=1,_xlfn.TEXTJOIN(",",TRUE,IF(M19=M19:M65,L19:L65,"")),""),"")</f>
        <v/>
      </c>
      <c r="D19" s="40" t="str" cm="1">
        <f t="array" ref="D19">IF(Table1[[#This Row],[Booking No]]&lt;&gt;"",IF(Table1[[#This Row],[INV QTY]]=1,_xlfn.TEXTJOIN(",",TRUE,IF(N19=N19:N65,K19:K65,"")),""),"")</f>
        <v/>
      </c>
      <c r="E19" s="39" t="str" cm="1">
        <f t="array" ref="E19">IF(Table1[[#This Row],[PO NO]]&lt;&gt;"",IF(Table1[[#This Row],[INV QTY]]=1,_xlfn.TEXTJOIN(",",TRUE,IF(M19=M19:M65,H19:H65,"")),""),"")</f>
        <v/>
      </c>
      <c r="F19" s="40" t="str" cm="1">
        <f t="array" ref="F19">IF(Table1[[#This Row],[PO NO]]&lt;&gt;"",IF(Table1[[#This Row],[INV QTY]]=1,_xlfn.TEXTJOIN(",",TRUE,IF(M19=M19:M65,G19:G65,"")),""),"")</f>
        <v/>
      </c>
      <c r="G19" s="69" t="str">
        <f>IF(Table1[[#This Row],[PO NO]]&lt;&gt;"",LEFT(Table1[[#This Row],[PO NO]],6)&amp;"*","")</f>
        <v/>
      </c>
      <c r="H19" s="63"/>
      <c r="I19" s="55"/>
      <c r="J19" s="41"/>
      <c r="K19" s="82"/>
      <c r="L19" s="83"/>
      <c r="M19" s="74"/>
      <c r="N19" s="43"/>
      <c r="O19" s="56"/>
      <c r="P19" s="46"/>
      <c r="Q19" s="56"/>
      <c r="R19" s="46"/>
      <c r="S19" s="47"/>
      <c r="T19" s="48"/>
      <c r="U19" s="57"/>
      <c r="V19" s="58"/>
      <c r="W19" s="57"/>
      <c r="X19" s="48"/>
      <c r="Y19" s="46"/>
      <c r="Z19" s="50"/>
      <c r="AA19" s="46"/>
      <c r="AB19" s="50"/>
      <c r="AC19" s="77"/>
      <c r="AD19" s="59"/>
      <c r="AE19" s="60"/>
      <c r="AF19" s="61"/>
      <c r="AG19" s="60"/>
      <c r="AH19" s="60"/>
    </row>
    <row r="20" spans="1:34" customFormat="1" x14ac:dyDescent="0.3">
      <c r="A20" s="53" t="str">
        <f>IF(Table1[[#This Row],[INVOICE NO]]&lt;&gt;"",ROWS($A$2:Table1[[#This Row],['#OREDER NO]]),"")</f>
        <v/>
      </c>
      <c r="B20" s="38" t="str">
        <f>IF(Table1[[#This Row],[INVOICE NO]]&lt;&gt;"",COUNTIF($M$2:M20,M20),"")</f>
        <v/>
      </c>
      <c r="C20" s="40" t="str" cm="1">
        <f t="array" ref="C20">IF(Table1[[#This Row],[BOOKING CONFIRMATION NO]]&lt;&gt;"",IF(Table1[[#This Row],[INV QTY]]=1,_xlfn.TEXTJOIN(",",TRUE,IF(M20=M20:M66,L20:L66,"")),""),"")</f>
        <v/>
      </c>
      <c r="D20" s="40" t="str" cm="1">
        <f t="array" ref="D20">IF(Table1[[#This Row],[Booking No]]&lt;&gt;"",IF(Table1[[#This Row],[INV QTY]]=1,_xlfn.TEXTJOIN(",",TRUE,IF(N20=N20:N66,K20:K66,"")),""),"")</f>
        <v/>
      </c>
      <c r="E20" s="39" t="str" cm="1">
        <f t="array" ref="E20">IF(Table1[[#This Row],[PO NO]]&lt;&gt;"",IF(Table1[[#This Row],[INV QTY]]=1,_xlfn.TEXTJOIN(",",TRUE,IF(M20=M20:M66,H20:H66,"")),""),"")</f>
        <v/>
      </c>
      <c r="F20" s="40" t="str" cm="1">
        <f t="array" ref="F20">IF(Table1[[#This Row],[PO NO]]&lt;&gt;"",IF(Table1[[#This Row],[INV QTY]]=1,_xlfn.TEXTJOIN(",",TRUE,IF(M20=M20:M66,G20:G66,"")),""),"")</f>
        <v/>
      </c>
      <c r="G20" s="69" t="str">
        <f>IF(Table1[[#This Row],[PO NO]]&lt;&gt;"",LEFT(Table1[[#This Row],[PO NO]],6)&amp;"*","")</f>
        <v/>
      </c>
      <c r="H20" s="63"/>
      <c r="I20" s="55"/>
      <c r="J20" s="41"/>
      <c r="K20" s="82"/>
      <c r="L20" s="83"/>
      <c r="M20" s="74"/>
      <c r="N20" s="43"/>
      <c r="O20" s="56"/>
      <c r="P20" s="46"/>
      <c r="Q20" s="56"/>
      <c r="R20" s="46"/>
      <c r="S20" s="47"/>
      <c r="T20" s="48"/>
      <c r="U20" s="57"/>
      <c r="V20" s="58"/>
      <c r="W20" s="57"/>
      <c r="X20" s="48"/>
      <c r="Y20" s="46"/>
      <c r="Z20" s="50"/>
      <c r="AA20" s="46"/>
      <c r="AB20" s="50"/>
      <c r="AC20" s="77"/>
      <c r="AD20" s="59"/>
      <c r="AE20" s="60"/>
      <c r="AF20" s="61"/>
      <c r="AG20" s="60"/>
      <c r="AH20" s="60"/>
    </row>
    <row r="21" spans="1:34" customFormat="1" x14ac:dyDescent="0.3">
      <c r="A21" s="53" t="str">
        <f>IF(Table1[[#This Row],[INVOICE NO]]&lt;&gt;"",ROWS($A$2:Table1[[#This Row],['#OREDER NO]]),"")</f>
        <v/>
      </c>
      <c r="B21" s="38" t="str">
        <f>IF(Table1[[#This Row],[INVOICE NO]]&lt;&gt;"",COUNTIF($M$2:M21,M21),"")</f>
        <v/>
      </c>
      <c r="C21" s="40" t="str" cm="1">
        <f t="array" ref="C21">IF(Table1[[#This Row],[BOOKING CONFIRMATION NO]]&lt;&gt;"",IF(Table1[[#This Row],[INV QTY]]=1,_xlfn.TEXTJOIN(",",TRUE,IF(M21=M21:M67,L21:L67,"")),""),"")</f>
        <v/>
      </c>
      <c r="D21" s="40" t="str" cm="1">
        <f t="array" ref="D21">IF(Table1[[#This Row],[Booking No]]&lt;&gt;"",IF(Table1[[#This Row],[INV QTY]]=1,_xlfn.TEXTJOIN(",",TRUE,IF(N21=N21:N67,K21:K67,"")),""),"")</f>
        <v/>
      </c>
      <c r="E21" s="39" t="str" cm="1">
        <f t="array" ref="E21">IF(Table1[[#This Row],[PO NO]]&lt;&gt;"",IF(Table1[[#This Row],[INV QTY]]=1,_xlfn.TEXTJOIN(",",TRUE,IF(M21=M21:M67,H21:H67,"")),""),"")</f>
        <v/>
      </c>
      <c r="F21" s="40" t="str" cm="1">
        <f t="array" ref="F21">IF(Table1[[#This Row],[PO NO]]&lt;&gt;"",IF(Table1[[#This Row],[INV QTY]]=1,_xlfn.TEXTJOIN(",",TRUE,IF(M21=M21:M67,G21:G67,"")),""),"")</f>
        <v/>
      </c>
      <c r="G21" s="69" t="str">
        <f>IF(Table1[[#This Row],[PO NO]]&lt;&gt;"",LEFT(Table1[[#This Row],[PO NO]],6)&amp;"*","")</f>
        <v/>
      </c>
      <c r="H21" s="63"/>
      <c r="I21" s="55"/>
      <c r="J21" s="41"/>
      <c r="K21" s="82"/>
      <c r="L21" s="83"/>
      <c r="M21" s="74"/>
      <c r="N21" s="43"/>
      <c r="O21" s="56"/>
      <c r="P21" s="46"/>
      <c r="Q21" s="56"/>
      <c r="R21" s="46"/>
      <c r="S21" s="47"/>
      <c r="T21" s="48"/>
      <c r="U21" s="57"/>
      <c r="V21" s="58"/>
      <c r="W21" s="57"/>
      <c r="X21" s="48"/>
      <c r="Y21" s="46"/>
      <c r="Z21" s="50"/>
      <c r="AA21" s="46"/>
      <c r="AB21" s="50"/>
      <c r="AC21" s="77"/>
      <c r="AD21" s="59"/>
      <c r="AE21" s="60"/>
      <c r="AF21" s="61"/>
      <c r="AG21" s="60"/>
      <c r="AH21" s="60"/>
    </row>
    <row r="22" spans="1:34" customFormat="1" x14ac:dyDescent="0.3">
      <c r="A22" s="53" t="str">
        <f>IF(Table1[[#This Row],[INVOICE NO]]&lt;&gt;"",ROWS($A$2:Table1[[#This Row],['#OREDER NO]]),"")</f>
        <v/>
      </c>
      <c r="B22" s="38" t="str">
        <f>IF(Table1[[#This Row],[INVOICE NO]]&lt;&gt;"",COUNTIF($M$2:M22,M22),"")</f>
        <v/>
      </c>
      <c r="C22" s="40" t="str" cm="1">
        <f t="array" ref="C22">IF(Table1[[#This Row],[BOOKING CONFIRMATION NO]]&lt;&gt;"",IF(Table1[[#This Row],[INV QTY]]=1,_xlfn.TEXTJOIN(",",TRUE,IF(M22=M22:M68,L22:L68,"")),""),"")</f>
        <v/>
      </c>
      <c r="D22" s="40" t="str" cm="1">
        <f t="array" ref="D22">IF(Table1[[#This Row],[Booking No]]&lt;&gt;"",IF(Table1[[#This Row],[INV QTY]]=1,_xlfn.TEXTJOIN(",",TRUE,IF(N22=N22:N68,K22:K68,"")),""),"")</f>
        <v/>
      </c>
      <c r="E22" s="39" t="str" cm="1">
        <f t="array" ref="E22">IF(Table1[[#This Row],[PO NO]]&lt;&gt;"",IF(Table1[[#This Row],[INV QTY]]=1,_xlfn.TEXTJOIN(",",TRUE,IF(M22=M22:M68,H22:H68,"")),""),"")</f>
        <v/>
      </c>
      <c r="F22" s="40" t="str" cm="1">
        <f t="array" ref="F22">IF(Table1[[#This Row],[PO NO]]&lt;&gt;"",IF(Table1[[#This Row],[INV QTY]]=1,_xlfn.TEXTJOIN(",",TRUE,IF(M22=M22:M68,G22:G68,"")),""),"")</f>
        <v/>
      </c>
      <c r="G22" s="69" t="str">
        <f>IF(Table1[[#This Row],[PO NO]]&lt;&gt;"",LEFT(Table1[[#This Row],[PO NO]],6)&amp;"*","")</f>
        <v/>
      </c>
      <c r="H22" s="63"/>
      <c r="I22" s="55"/>
      <c r="J22" s="41"/>
      <c r="K22" s="82"/>
      <c r="L22" s="83"/>
      <c r="M22" s="74"/>
      <c r="N22" s="43"/>
      <c r="O22" s="56"/>
      <c r="P22" s="46"/>
      <c r="Q22" s="56"/>
      <c r="R22" s="46"/>
      <c r="S22" s="47"/>
      <c r="T22" s="48"/>
      <c r="U22" s="57"/>
      <c r="V22" s="58"/>
      <c r="W22" s="57"/>
      <c r="X22" s="48"/>
      <c r="Y22" s="46"/>
      <c r="Z22" s="50"/>
      <c r="AA22" s="46"/>
      <c r="AB22" s="50"/>
      <c r="AC22" s="77"/>
      <c r="AD22" s="59"/>
      <c r="AE22" s="60"/>
      <c r="AF22" s="61"/>
      <c r="AG22" s="60"/>
      <c r="AH22" s="60"/>
    </row>
    <row r="23" spans="1:34" customFormat="1" x14ac:dyDescent="0.3">
      <c r="A23" s="53" t="str">
        <f>IF(Table1[[#This Row],[INVOICE NO]]&lt;&gt;"",ROWS($A$2:Table1[[#This Row],['#OREDER NO]]),"")</f>
        <v/>
      </c>
      <c r="B23" s="38" t="str">
        <f>IF(Table1[[#This Row],[INVOICE NO]]&lt;&gt;"",COUNTIF($M$2:M23,M23),"")</f>
        <v/>
      </c>
      <c r="C23" s="40" t="str" cm="1">
        <f t="array" ref="C23">IF(Table1[[#This Row],[BOOKING CONFIRMATION NO]]&lt;&gt;"",IF(Table1[[#This Row],[INV QTY]]=1,_xlfn.TEXTJOIN(",",TRUE,IF(M23=M23:M69,L23:L69,"")),""),"")</f>
        <v/>
      </c>
      <c r="D23" s="40" t="str" cm="1">
        <f t="array" ref="D23">IF(Table1[[#This Row],[Booking No]]&lt;&gt;"",IF(Table1[[#This Row],[INV QTY]]=1,_xlfn.TEXTJOIN(",",TRUE,IF(N23=N23:N69,K23:K69,"")),""),"")</f>
        <v/>
      </c>
      <c r="E23" s="39" t="str" cm="1">
        <f t="array" ref="E23">IF(Table1[[#This Row],[PO NO]]&lt;&gt;"",IF(Table1[[#This Row],[INV QTY]]=1,_xlfn.TEXTJOIN(",",TRUE,IF(M23=M23:M69,H23:H69,"")),""),"")</f>
        <v/>
      </c>
      <c r="F23" s="40" t="str" cm="1">
        <f t="array" ref="F23">IF(Table1[[#This Row],[PO NO]]&lt;&gt;"",IF(Table1[[#This Row],[INV QTY]]=1,_xlfn.TEXTJOIN(",",TRUE,IF(M23=M23:M69,G23:G69,"")),""),"")</f>
        <v/>
      </c>
      <c r="G23" s="69" t="str">
        <f>IF(Table1[[#This Row],[PO NO]]&lt;&gt;"",LEFT(Table1[[#This Row],[PO NO]],6)&amp;"*","")</f>
        <v/>
      </c>
      <c r="H23" s="63"/>
      <c r="I23" s="55"/>
      <c r="J23" s="41"/>
      <c r="K23" s="82"/>
      <c r="L23" s="83"/>
      <c r="M23" s="74"/>
      <c r="N23" s="43"/>
      <c r="O23" s="56"/>
      <c r="P23" s="46"/>
      <c r="Q23" s="56"/>
      <c r="R23" s="46"/>
      <c r="S23" s="47"/>
      <c r="T23" s="48"/>
      <c r="U23" s="57"/>
      <c r="V23" s="58"/>
      <c r="W23" s="57"/>
      <c r="X23" s="48"/>
      <c r="Y23" s="46"/>
      <c r="Z23" s="50"/>
      <c r="AA23" s="46"/>
      <c r="AB23" s="50"/>
      <c r="AC23" s="77"/>
      <c r="AD23" s="59"/>
      <c r="AE23" s="60"/>
      <c r="AF23" s="61"/>
      <c r="AG23" s="60"/>
      <c r="AH23" s="60"/>
    </row>
    <row r="24" spans="1:34" customFormat="1" x14ac:dyDescent="0.3">
      <c r="A24" s="53" t="str">
        <f>IF(Table1[[#This Row],[INVOICE NO]]&lt;&gt;"",ROWS($A$2:Table1[[#This Row],['#OREDER NO]]),"")</f>
        <v/>
      </c>
      <c r="B24" s="38" t="str">
        <f>IF(Table1[[#This Row],[INVOICE NO]]&lt;&gt;"",COUNTIF($M$2:M24,M24),"")</f>
        <v/>
      </c>
      <c r="C24" s="40" t="str" cm="1">
        <f t="array" ref="C24">IF(Table1[[#This Row],[BOOKING CONFIRMATION NO]]&lt;&gt;"",IF(Table1[[#This Row],[INV QTY]]=1,_xlfn.TEXTJOIN(",",TRUE,IF(M24=M24:M70,L24:L70,"")),""),"")</f>
        <v/>
      </c>
      <c r="D24" s="40" t="str" cm="1">
        <f t="array" ref="D24">IF(Table1[[#This Row],[Booking No]]&lt;&gt;"",IF(Table1[[#This Row],[INV QTY]]=1,_xlfn.TEXTJOIN(",",TRUE,IF(N24=N24:N70,K24:K70,"")),""),"")</f>
        <v/>
      </c>
      <c r="E24" s="39" t="str" cm="1">
        <f t="array" ref="E24">IF(Table1[[#This Row],[PO NO]]&lt;&gt;"",IF(Table1[[#This Row],[INV QTY]]=1,_xlfn.TEXTJOIN(",",TRUE,IF(M24=M24:M70,H24:H70,"")),""),"")</f>
        <v/>
      </c>
      <c r="F24" s="40" t="str" cm="1">
        <f t="array" ref="F24">IF(Table1[[#This Row],[PO NO]]&lt;&gt;"",IF(Table1[[#This Row],[INV QTY]]=1,_xlfn.TEXTJOIN(",",TRUE,IF(M24=M24:M70,G24:G70,"")),""),"")</f>
        <v/>
      </c>
      <c r="G24" s="69" t="str">
        <f>IF(Table1[[#This Row],[PO NO]]&lt;&gt;"",LEFT(Table1[[#This Row],[PO NO]],6)&amp;"*","")</f>
        <v/>
      </c>
      <c r="H24" s="63"/>
      <c r="I24" s="55"/>
      <c r="J24" s="41"/>
      <c r="K24" s="82"/>
      <c r="L24" s="83"/>
      <c r="M24" s="74"/>
      <c r="N24" s="43"/>
      <c r="O24" s="56"/>
      <c r="P24" s="46"/>
      <c r="Q24" s="56"/>
      <c r="R24" s="46"/>
      <c r="S24" s="47"/>
      <c r="T24" s="48"/>
      <c r="U24" s="57"/>
      <c r="V24" s="58"/>
      <c r="W24" s="57"/>
      <c r="X24" s="48"/>
      <c r="Y24" s="46"/>
      <c r="Z24" s="50"/>
      <c r="AA24" s="46"/>
      <c r="AB24" s="50"/>
      <c r="AC24" s="77"/>
      <c r="AD24" s="59"/>
      <c r="AE24" s="60"/>
      <c r="AF24" s="61"/>
      <c r="AG24" s="60"/>
      <c r="AH24" s="60"/>
    </row>
    <row r="25" spans="1:34" customFormat="1" x14ac:dyDescent="0.3">
      <c r="A25" s="53" t="str">
        <f>IF(Table1[[#This Row],[INVOICE NO]]&lt;&gt;"",ROWS($A$2:Table1[[#This Row],['#OREDER NO]]),"")</f>
        <v/>
      </c>
      <c r="B25" s="38" t="str">
        <f>IF(Table1[[#This Row],[INVOICE NO]]&lt;&gt;"",COUNTIF($M$2:M25,M25),"")</f>
        <v/>
      </c>
      <c r="C25" s="40" t="str" cm="1">
        <f t="array" ref="C25">IF(Table1[[#This Row],[BOOKING CONFIRMATION NO]]&lt;&gt;"",IF(Table1[[#This Row],[INV QTY]]=1,_xlfn.TEXTJOIN(",",TRUE,IF(M25=M25:M71,L25:L71,"")),""),"")</f>
        <v/>
      </c>
      <c r="D25" s="40" t="str" cm="1">
        <f t="array" ref="D25">IF(Table1[[#This Row],[Booking No]]&lt;&gt;"",IF(Table1[[#This Row],[INV QTY]]=1,_xlfn.TEXTJOIN(",",TRUE,IF(N25=N25:N71,K25:K71,"")),""),"")</f>
        <v/>
      </c>
      <c r="E25" s="39" t="str" cm="1">
        <f t="array" ref="E25">IF(Table1[[#This Row],[PO NO]]&lt;&gt;"",IF(Table1[[#This Row],[INV QTY]]=1,_xlfn.TEXTJOIN(",",TRUE,IF(M25=M25:M71,H25:H71,"")),""),"")</f>
        <v/>
      </c>
      <c r="F25" s="40" t="str" cm="1">
        <f t="array" ref="F25">IF(Table1[[#This Row],[PO NO]]&lt;&gt;"",IF(Table1[[#This Row],[INV QTY]]=1,_xlfn.TEXTJOIN(",",TRUE,IF(M25=M25:M71,G25:G71,"")),""),"")</f>
        <v/>
      </c>
      <c r="G25" s="69" t="str">
        <f>IF(Table1[[#This Row],[PO NO]]&lt;&gt;"",LEFT(Table1[[#This Row],[PO NO]],6)&amp;"*","")</f>
        <v/>
      </c>
      <c r="H25" s="63"/>
      <c r="I25" s="55"/>
      <c r="J25" s="41"/>
      <c r="K25" s="82"/>
      <c r="L25" s="83"/>
      <c r="M25" s="74"/>
      <c r="N25" s="43"/>
      <c r="O25" s="56"/>
      <c r="P25" s="46"/>
      <c r="Q25" s="56"/>
      <c r="R25" s="46"/>
      <c r="S25" s="47"/>
      <c r="T25" s="48"/>
      <c r="U25" s="57"/>
      <c r="V25" s="58"/>
      <c r="W25" s="57"/>
      <c r="X25" s="48"/>
      <c r="Y25" s="46"/>
      <c r="Z25" s="50"/>
      <c r="AA25" s="46"/>
      <c r="AB25" s="50"/>
      <c r="AC25" s="77"/>
      <c r="AD25" s="59"/>
      <c r="AE25" s="60"/>
      <c r="AF25" s="61"/>
      <c r="AG25" s="60"/>
      <c r="AH25" s="60"/>
    </row>
    <row r="26" spans="1:34" customFormat="1" x14ac:dyDescent="0.3">
      <c r="A26" s="53" t="str">
        <f>IF(Table1[[#This Row],[INVOICE NO]]&lt;&gt;"",ROWS($A$2:Table1[[#This Row],['#OREDER NO]]),"")</f>
        <v/>
      </c>
      <c r="B26" s="38" t="str">
        <f>IF(Table1[[#This Row],[INVOICE NO]]&lt;&gt;"",COUNTIF($M$2:M26,M26),"")</f>
        <v/>
      </c>
      <c r="C26" s="40" t="str" cm="1">
        <f t="array" ref="C26">IF(Table1[[#This Row],[BOOKING CONFIRMATION NO]]&lt;&gt;"",IF(Table1[[#This Row],[INV QTY]]=1,_xlfn.TEXTJOIN(",",TRUE,IF(M26=M26:M72,L26:L72,"")),""),"")</f>
        <v/>
      </c>
      <c r="D26" s="40" t="str" cm="1">
        <f t="array" ref="D26">IF(Table1[[#This Row],[Booking No]]&lt;&gt;"",IF(Table1[[#This Row],[INV QTY]]=1,_xlfn.TEXTJOIN(",",TRUE,IF(N26=N26:N72,K26:K72,"")),""),"")</f>
        <v/>
      </c>
      <c r="E26" s="39" t="str" cm="1">
        <f t="array" ref="E26">IF(Table1[[#This Row],[PO NO]]&lt;&gt;"",IF(Table1[[#This Row],[INV QTY]]=1,_xlfn.TEXTJOIN(",",TRUE,IF(M26=M26:M72,H26:H72,"")),""),"")</f>
        <v/>
      </c>
      <c r="F26" s="40" t="str" cm="1">
        <f t="array" ref="F26">IF(Table1[[#This Row],[PO NO]]&lt;&gt;"",IF(Table1[[#This Row],[INV QTY]]=1,_xlfn.TEXTJOIN(",",TRUE,IF(M26=M26:M72,G26:G72,"")),""),"")</f>
        <v/>
      </c>
      <c r="G26" s="69" t="str">
        <f>IF(Table1[[#This Row],[PO NO]]&lt;&gt;"",LEFT(Table1[[#This Row],[PO NO]],6)&amp;"*","")</f>
        <v/>
      </c>
      <c r="H26" s="63"/>
      <c r="I26" s="55"/>
      <c r="J26" s="41"/>
      <c r="K26" s="82"/>
      <c r="L26" s="83"/>
      <c r="M26" s="74"/>
      <c r="N26" s="43"/>
      <c r="O26" s="56"/>
      <c r="P26" s="46"/>
      <c r="Q26" s="56"/>
      <c r="R26" s="46"/>
      <c r="S26" s="47"/>
      <c r="T26" s="48"/>
      <c r="U26" s="57"/>
      <c r="V26" s="58"/>
      <c r="W26" s="57"/>
      <c r="X26" s="48"/>
      <c r="Y26" s="46"/>
      <c r="Z26" s="50"/>
      <c r="AA26" s="46"/>
      <c r="AB26" s="50"/>
      <c r="AC26" s="77"/>
      <c r="AD26" s="59"/>
      <c r="AE26" s="60"/>
      <c r="AF26" s="61"/>
      <c r="AG26" s="60"/>
      <c r="AH26" s="60"/>
    </row>
    <row r="27" spans="1:34" customFormat="1" x14ac:dyDescent="0.3">
      <c r="A27" s="53" t="str">
        <f>IF(Table1[[#This Row],[INVOICE NO]]&lt;&gt;"",ROWS($A$2:Table1[[#This Row],['#OREDER NO]]),"")</f>
        <v/>
      </c>
      <c r="B27" s="38" t="str">
        <f>IF(Table1[[#This Row],[INVOICE NO]]&lt;&gt;"",COUNTIF($M$2:M27,M27),"")</f>
        <v/>
      </c>
      <c r="C27" s="40" t="str" cm="1">
        <f t="array" ref="C27">IF(Table1[[#This Row],[BOOKING CONFIRMATION NO]]&lt;&gt;"",IF(Table1[[#This Row],[INV QTY]]=1,_xlfn.TEXTJOIN(",",TRUE,IF(M27=M27:M73,L27:L73,"")),""),"")</f>
        <v/>
      </c>
      <c r="D27" s="40" t="str" cm="1">
        <f t="array" ref="D27">IF(Table1[[#This Row],[Booking No]]&lt;&gt;"",IF(Table1[[#This Row],[INV QTY]]=1,_xlfn.TEXTJOIN(",",TRUE,IF(N27=N27:N73,K27:K73,"")),""),"")</f>
        <v/>
      </c>
      <c r="E27" s="39" t="str" cm="1">
        <f t="array" ref="E27">IF(Table1[[#This Row],[PO NO]]&lt;&gt;"",IF(Table1[[#This Row],[INV QTY]]=1,_xlfn.TEXTJOIN(",",TRUE,IF(M27=M27:M73,H27:H73,"")),""),"")</f>
        <v/>
      </c>
      <c r="F27" s="40" t="str" cm="1">
        <f t="array" ref="F27">IF(Table1[[#This Row],[PO NO]]&lt;&gt;"",IF(Table1[[#This Row],[INV QTY]]=1,_xlfn.TEXTJOIN(",",TRUE,IF(M27=M27:M73,G27:G73,"")),""),"")</f>
        <v/>
      </c>
      <c r="G27" s="69" t="str">
        <f>IF(Table1[[#This Row],[PO NO]]&lt;&gt;"",LEFT(Table1[[#This Row],[PO NO]],6)&amp;"*","")</f>
        <v/>
      </c>
      <c r="H27" s="63"/>
      <c r="I27" s="55"/>
      <c r="J27" s="41"/>
      <c r="K27" s="82"/>
      <c r="L27" s="83"/>
      <c r="M27" s="74"/>
      <c r="N27" s="43"/>
      <c r="O27" s="56"/>
      <c r="P27" s="46"/>
      <c r="Q27" s="56"/>
      <c r="R27" s="46"/>
      <c r="S27" s="47"/>
      <c r="T27" s="48"/>
      <c r="U27" s="57"/>
      <c r="V27" s="58"/>
      <c r="W27" s="57"/>
      <c r="X27" s="48"/>
      <c r="Y27" s="46"/>
      <c r="Z27" s="50"/>
      <c r="AA27" s="46"/>
      <c r="AB27" s="50"/>
      <c r="AC27" s="77"/>
      <c r="AD27" s="59"/>
      <c r="AE27" s="60"/>
      <c r="AF27" s="61"/>
      <c r="AG27" s="60"/>
      <c r="AH27" s="60"/>
    </row>
    <row r="28" spans="1:34" customFormat="1" x14ac:dyDescent="0.3">
      <c r="A28" s="53" t="str">
        <f>IF(Table1[[#This Row],[INVOICE NO]]&lt;&gt;"",ROWS($A$2:Table1[[#This Row],['#OREDER NO]]),"")</f>
        <v/>
      </c>
      <c r="B28" s="38" t="str">
        <f>IF(Table1[[#This Row],[INVOICE NO]]&lt;&gt;"",COUNTIF($M$2:M28,M28),"")</f>
        <v/>
      </c>
      <c r="C28" s="40" t="str" cm="1">
        <f t="array" ref="C28">IF(Table1[[#This Row],[BOOKING CONFIRMATION NO]]&lt;&gt;"",IF(Table1[[#This Row],[INV QTY]]=1,_xlfn.TEXTJOIN(",",TRUE,IF(M28=M28:M74,L28:L74,"")),""),"")</f>
        <v/>
      </c>
      <c r="D28" s="40" t="str" cm="1">
        <f t="array" ref="D28">IF(Table1[[#This Row],[Booking No]]&lt;&gt;"",IF(Table1[[#This Row],[INV QTY]]=1,_xlfn.TEXTJOIN(",",TRUE,IF(N28=N28:N74,K28:K74,"")),""),"")</f>
        <v/>
      </c>
      <c r="E28" s="39" t="str" cm="1">
        <f t="array" ref="E28">IF(Table1[[#This Row],[PO NO]]&lt;&gt;"",IF(Table1[[#This Row],[INV QTY]]=1,_xlfn.TEXTJOIN(",",TRUE,IF(M28=M28:M74,H28:H74,"")),""),"")</f>
        <v/>
      </c>
      <c r="F28" s="40" t="str" cm="1">
        <f t="array" ref="F28">IF(Table1[[#This Row],[PO NO]]&lt;&gt;"",IF(Table1[[#This Row],[INV QTY]]=1,_xlfn.TEXTJOIN(",",TRUE,IF(M28=M28:M74,G28:G74,"")),""),"")</f>
        <v/>
      </c>
      <c r="G28" s="69" t="str">
        <f>IF(Table1[[#This Row],[PO NO]]&lt;&gt;"",LEFT(Table1[[#This Row],[PO NO]],6)&amp;"*","")</f>
        <v/>
      </c>
      <c r="H28" s="63"/>
      <c r="I28" s="55"/>
      <c r="J28" s="41"/>
      <c r="K28" s="82"/>
      <c r="L28" s="83"/>
      <c r="M28" s="74"/>
      <c r="N28" s="43"/>
      <c r="O28" s="56"/>
      <c r="P28" s="46"/>
      <c r="Q28" s="56"/>
      <c r="R28" s="46"/>
      <c r="S28" s="47"/>
      <c r="T28" s="48"/>
      <c r="U28" s="57"/>
      <c r="V28" s="58"/>
      <c r="W28" s="57"/>
      <c r="X28" s="48"/>
      <c r="Y28" s="46"/>
      <c r="Z28" s="50"/>
      <c r="AA28" s="46"/>
      <c r="AB28" s="50"/>
      <c r="AC28" s="77"/>
      <c r="AD28" s="59"/>
      <c r="AE28" s="60"/>
      <c r="AF28" s="61"/>
      <c r="AG28" s="60"/>
      <c r="AH28" s="60"/>
    </row>
    <row r="29" spans="1:34" customFormat="1" x14ac:dyDescent="0.3">
      <c r="A29" s="53" t="str">
        <f>IF(Table1[[#This Row],[INVOICE NO]]&lt;&gt;"",ROWS($A$2:Table1[[#This Row],['#OREDER NO]]),"")</f>
        <v/>
      </c>
      <c r="B29" s="38" t="str">
        <f>IF(Table1[[#This Row],[INVOICE NO]]&lt;&gt;"",COUNTIF($M$2:M29,M29),"")</f>
        <v/>
      </c>
      <c r="C29" s="40" t="str" cm="1">
        <f t="array" ref="C29">IF(Table1[[#This Row],[BOOKING CONFIRMATION NO]]&lt;&gt;"",IF(Table1[[#This Row],[INV QTY]]=1,_xlfn.TEXTJOIN(",",TRUE,IF(M29=M29:M75,L29:L75,"")),""),"")</f>
        <v/>
      </c>
      <c r="D29" s="40" t="str" cm="1">
        <f t="array" ref="D29">IF(Table1[[#This Row],[Booking No]]&lt;&gt;"",IF(Table1[[#This Row],[INV QTY]]=1,_xlfn.TEXTJOIN(",",TRUE,IF(N29=N29:N75,K29:K75,"")),""),"")</f>
        <v/>
      </c>
      <c r="E29" s="39" t="str" cm="1">
        <f t="array" ref="E29">IF(Table1[[#This Row],[PO NO]]&lt;&gt;"",IF(Table1[[#This Row],[INV QTY]]=1,_xlfn.TEXTJOIN(",",TRUE,IF(M29=M29:M75,H29:H75,"")),""),"")</f>
        <v/>
      </c>
      <c r="F29" s="40" t="str" cm="1">
        <f t="array" ref="F29">IF(Table1[[#This Row],[PO NO]]&lt;&gt;"",IF(Table1[[#This Row],[INV QTY]]=1,_xlfn.TEXTJOIN(",",TRUE,IF(M29=M29:M75,G29:G75,"")),""),"")</f>
        <v/>
      </c>
      <c r="G29" s="69" t="str">
        <f>IF(Table1[[#This Row],[PO NO]]&lt;&gt;"",LEFT(Table1[[#This Row],[PO NO]],6)&amp;"*","")</f>
        <v/>
      </c>
      <c r="H29" s="63"/>
      <c r="I29" s="55"/>
      <c r="J29" s="41"/>
      <c r="K29" s="82"/>
      <c r="L29" s="83"/>
      <c r="M29" s="74"/>
      <c r="N29" s="43"/>
      <c r="O29" s="56"/>
      <c r="P29" s="46"/>
      <c r="Q29" s="56"/>
      <c r="R29" s="46"/>
      <c r="S29" s="47"/>
      <c r="T29" s="48"/>
      <c r="U29" s="57"/>
      <c r="V29" s="58"/>
      <c r="W29" s="57"/>
      <c r="X29" s="48"/>
      <c r="Y29" s="46"/>
      <c r="Z29" s="50"/>
      <c r="AA29" s="46"/>
      <c r="AB29" s="50"/>
      <c r="AC29" s="77"/>
      <c r="AD29" s="59"/>
      <c r="AE29" s="60"/>
      <c r="AF29" s="61"/>
      <c r="AG29" s="60"/>
      <c r="AH29" s="60"/>
    </row>
    <row r="30" spans="1:34" customFormat="1" x14ac:dyDescent="0.3">
      <c r="A30" s="53" t="str">
        <f>IF(Table1[[#This Row],[INVOICE NO]]&lt;&gt;"",ROWS($A$2:Table1[[#This Row],['#OREDER NO]]),"")</f>
        <v/>
      </c>
      <c r="B30" s="38" t="str">
        <f>IF(Table1[[#This Row],[INVOICE NO]]&lt;&gt;"",COUNTIF($M$2:M30,M30),"")</f>
        <v/>
      </c>
      <c r="C30" s="40" t="str" cm="1">
        <f t="array" ref="C30">IF(Table1[[#This Row],[BOOKING CONFIRMATION NO]]&lt;&gt;"",IF(Table1[[#This Row],[INV QTY]]=1,_xlfn.TEXTJOIN(",",TRUE,IF(M30=M30:M76,L30:L76,"")),""),"")</f>
        <v/>
      </c>
      <c r="D30" s="40" t="str" cm="1">
        <f t="array" ref="D30">IF(Table1[[#This Row],[Booking No]]&lt;&gt;"",IF(Table1[[#This Row],[INV QTY]]=1,_xlfn.TEXTJOIN(",",TRUE,IF(N30=N30:N76,K30:K76,"")),""),"")</f>
        <v/>
      </c>
      <c r="E30" s="39" t="str" cm="1">
        <f t="array" ref="E30">IF(Table1[[#This Row],[PO NO]]&lt;&gt;"",IF(Table1[[#This Row],[INV QTY]]=1,_xlfn.TEXTJOIN(",",TRUE,IF(M30=M30:M76,H30:H76,"")),""),"")</f>
        <v/>
      </c>
      <c r="F30" s="40" t="str" cm="1">
        <f t="array" ref="F30">IF(Table1[[#This Row],[PO NO]]&lt;&gt;"",IF(Table1[[#This Row],[INV QTY]]=1,_xlfn.TEXTJOIN(",",TRUE,IF(M30=M30:M76,G30:G76,"")),""),"")</f>
        <v/>
      </c>
      <c r="G30" s="69" t="str">
        <f>IF(Table1[[#This Row],[PO NO]]&lt;&gt;"",LEFT(Table1[[#This Row],[PO NO]],6)&amp;"*","")</f>
        <v/>
      </c>
      <c r="H30" s="63"/>
      <c r="I30" s="55"/>
      <c r="J30" s="41"/>
      <c r="K30" s="82"/>
      <c r="L30" s="83"/>
      <c r="M30" s="74"/>
      <c r="N30" s="43"/>
      <c r="O30" s="56"/>
      <c r="P30" s="46"/>
      <c r="Q30" s="56"/>
      <c r="R30" s="46"/>
      <c r="S30" s="47"/>
      <c r="T30" s="48"/>
      <c r="U30" s="57"/>
      <c r="V30" s="58"/>
      <c r="W30" s="57"/>
      <c r="X30" s="48"/>
      <c r="Y30" s="46"/>
      <c r="Z30" s="50"/>
      <c r="AA30" s="46"/>
      <c r="AB30" s="50"/>
      <c r="AC30" s="77"/>
      <c r="AD30" s="59"/>
      <c r="AE30" s="60"/>
      <c r="AF30" s="61"/>
      <c r="AG30" s="60"/>
      <c r="AH30" s="60"/>
    </row>
    <row r="31" spans="1:34" customFormat="1" x14ac:dyDescent="0.3">
      <c r="A31" s="53" t="str">
        <f>IF(Table1[[#This Row],[INVOICE NO]]&lt;&gt;"",ROWS($A$2:Table1[[#This Row],['#OREDER NO]]),"")</f>
        <v/>
      </c>
      <c r="B31" s="38" t="str">
        <f>IF(Table1[[#This Row],[INVOICE NO]]&lt;&gt;"",COUNTIF($M$2:M31,M31),"")</f>
        <v/>
      </c>
      <c r="C31" s="40" t="str" cm="1">
        <f t="array" ref="C31">IF(Table1[[#This Row],[BOOKING CONFIRMATION NO]]&lt;&gt;"",IF(Table1[[#This Row],[INV QTY]]=1,_xlfn.TEXTJOIN(",",TRUE,IF(M31=M31:M77,L31:L77,"")),""),"")</f>
        <v/>
      </c>
      <c r="D31" s="40" t="str" cm="1">
        <f t="array" ref="D31">IF(Table1[[#This Row],[Booking No]]&lt;&gt;"",IF(Table1[[#This Row],[INV QTY]]=1,_xlfn.TEXTJOIN(",",TRUE,IF(N31=N31:N77,K31:K77,"")),""),"")</f>
        <v/>
      </c>
      <c r="E31" s="39" t="str" cm="1">
        <f t="array" ref="E31">IF(Table1[[#This Row],[PO NO]]&lt;&gt;"",IF(Table1[[#This Row],[INV QTY]]=1,_xlfn.TEXTJOIN(",",TRUE,IF(M31=M31:M77,H31:H77,"")),""),"")</f>
        <v/>
      </c>
      <c r="F31" s="40" t="str" cm="1">
        <f t="array" ref="F31">IF(Table1[[#This Row],[PO NO]]&lt;&gt;"",IF(Table1[[#This Row],[INV QTY]]=1,_xlfn.TEXTJOIN(",",TRUE,IF(M31=M31:M77,G31:G77,"")),""),"")</f>
        <v/>
      </c>
      <c r="G31" s="69" t="str">
        <f>IF(Table1[[#This Row],[PO NO]]&lt;&gt;"",LEFT(Table1[[#This Row],[PO NO]],6)&amp;"*","")</f>
        <v/>
      </c>
      <c r="H31" s="63"/>
      <c r="I31" s="55"/>
      <c r="J31" s="41"/>
      <c r="K31" s="82"/>
      <c r="L31" s="83"/>
      <c r="M31" s="74"/>
      <c r="N31" s="43"/>
      <c r="O31" s="56"/>
      <c r="P31" s="46"/>
      <c r="Q31" s="56"/>
      <c r="R31" s="46"/>
      <c r="S31" s="47"/>
      <c r="T31" s="48"/>
      <c r="U31" s="57"/>
      <c r="V31" s="58"/>
      <c r="W31" s="57"/>
      <c r="X31" s="48"/>
      <c r="Y31" s="46"/>
      <c r="Z31" s="50"/>
      <c r="AA31" s="46"/>
      <c r="AB31" s="50"/>
      <c r="AC31" s="77"/>
      <c r="AD31" s="59"/>
      <c r="AE31" s="60"/>
      <c r="AF31" s="61"/>
      <c r="AG31" s="60"/>
      <c r="AH31" s="60"/>
    </row>
    <row r="32" spans="1:34" customFormat="1" x14ac:dyDescent="0.3">
      <c r="A32" s="53" t="str">
        <f>IF(Table1[[#This Row],[INVOICE NO]]&lt;&gt;"",ROWS($A$2:Table1[[#This Row],['#OREDER NO]]),"")</f>
        <v/>
      </c>
      <c r="B32" s="38" t="str">
        <f>IF(Table1[[#This Row],[INVOICE NO]]&lt;&gt;"",COUNTIF($M$2:M32,M32),"")</f>
        <v/>
      </c>
      <c r="C32" s="40" t="str" cm="1">
        <f t="array" ref="C32">IF(Table1[[#This Row],[BOOKING CONFIRMATION NO]]&lt;&gt;"",IF(Table1[[#This Row],[INV QTY]]=1,_xlfn.TEXTJOIN(",",TRUE,IF(M32=M32:M78,L32:L78,"")),""),"")</f>
        <v/>
      </c>
      <c r="D32" s="40" t="str" cm="1">
        <f t="array" ref="D32">IF(Table1[[#This Row],[Booking No]]&lt;&gt;"",IF(Table1[[#This Row],[INV QTY]]=1,_xlfn.TEXTJOIN(",",TRUE,IF(N32=N32:N78,K32:K78,"")),""),"")</f>
        <v/>
      </c>
      <c r="E32" s="39" t="str" cm="1">
        <f t="array" ref="E32">IF(Table1[[#This Row],[PO NO]]&lt;&gt;"",IF(Table1[[#This Row],[INV QTY]]=1,_xlfn.TEXTJOIN(",",TRUE,IF(M32=M32:M78,H32:H78,"")),""),"")</f>
        <v/>
      </c>
      <c r="F32" s="40" t="str" cm="1">
        <f t="array" ref="F32">IF(Table1[[#This Row],[PO NO]]&lt;&gt;"",IF(Table1[[#This Row],[INV QTY]]=1,_xlfn.TEXTJOIN(",",TRUE,IF(M32=M32:M78,G32:G78,"")),""),"")</f>
        <v/>
      </c>
      <c r="G32" s="69" t="str">
        <f>IF(Table1[[#This Row],[PO NO]]&lt;&gt;"",LEFT(Table1[[#This Row],[PO NO]],6)&amp;"*","")</f>
        <v/>
      </c>
      <c r="H32" s="63"/>
      <c r="I32" s="55"/>
      <c r="J32" s="41"/>
      <c r="K32" s="82"/>
      <c r="L32" s="83"/>
      <c r="M32" s="74"/>
      <c r="N32" s="43"/>
      <c r="O32" s="56"/>
      <c r="P32" s="46"/>
      <c r="Q32" s="56"/>
      <c r="R32" s="46"/>
      <c r="S32" s="47"/>
      <c r="T32" s="48"/>
      <c r="U32" s="57"/>
      <c r="V32" s="58"/>
      <c r="W32" s="57"/>
      <c r="X32" s="48"/>
      <c r="Y32" s="46"/>
      <c r="Z32" s="50"/>
      <c r="AA32" s="46"/>
      <c r="AB32" s="50"/>
      <c r="AC32" s="77"/>
      <c r="AD32" s="59"/>
      <c r="AE32" s="60"/>
      <c r="AF32" s="61"/>
      <c r="AG32" s="60"/>
      <c r="AH32" s="60"/>
    </row>
    <row r="33" spans="1:34" customFormat="1" x14ac:dyDescent="0.3">
      <c r="A33" s="53" t="str">
        <f>IF(Table1[[#This Row],[INVOICE NO]]&lt;&gt;"",ROWS($A$2:Table1[[#This Row],['#OREDER NO]]),"")</f>
        <v/>
      </c>
      <c r="B33" s="38" t="str">
        <f>IF(Table1[[#This Row],[INVOICE NO]]&lt;&gt;"",COUNTIF($M$2:M33,M33),"")</f>
        <v/>
      </c>
      <c r="C33" s="40" t="str" cm="1">
        <f t="array" ref="C33">IF(Table1[[#This Row],[BOOKING CONFIRMATION NO]]&lt;&gt;"",IF(Table1[[#This Row],[INV QTY]]=1,_xlfn.TEXTJOIN(",",TRUE,IF(M33=M33:M79,L33:L79,"")),""),"")</f>
        <v/>
      </c>
      <c r="D33" s="40" t="str" cm="1">
        <f t="array" ref="D33">IF(Table1[[#This Row],[Booking No]]&lt;&gt;"",IF(Table1[[#This Row],[INV QTY]]=1,_xlfn.TEXTJOIN(",",TRUE,IF(N33=N33:N79,K33:K79,"")),""),"")</f>
        <v/>
      </c>
      <c r="E33" s="39" t="str" cm="1">
        <f t="array" ref="E33">IF(Table1[[#This Row],[PO NO]]&lt;&gt;"",IF(Table1[[#This Row],[INV QTY]]=1,_xlfn.TEXTJOIN(",",TRUE,IF(M33=M33:M79,H33:H79,"")),""),"")</f>
        <v/>
      </c>
      <c r="F33" s="40" t="str" cm="1">
        <f t="array" ref="F33">IF(Table1[[#This Row],[PO NO]]&lt;&gt;"",IF(Table1[[#This Row],[INV QTY]]=1,_xlfn.TEXTJOIN(",",TRUE,IF(M33=M33:M79,G33:G79,"")),""),"")</f>
        <v/>
      </c>
      <c r="G33" s="69" t="str">
        <f>IF(Table1[[#This Row],[PO NO]]&lt;&gt;"",LEFT(Table1[[#This Row],[PO NO]],6)&amp;"*","")</f>
        <v/>
      </c>
      <c r="H33" s="63"/>
      <c r="I33" s="55"/>
      <c r="J33" s="41"/>
      <c r="K33" s="82"/>
      <c r="L33" s="83"/>
      <c r="M33" s="74"/>
      <c r="N33" s="43"/>
      <c r="O33" s="56"/>
      <c r="P33" s="46"/>
      <c r="Q33" s="56"/>
      <c r="R33" s="46"/>
      <c r="S33" s="47"/>
      <c r="T33" s="48"/>
      <c r="U33" s="57"/>
      <c r="V33" s="58"/>
      <c r="W33" s="57"/>
      <c r="X33" s="48"/>
      <c r="Y33" s="46"/>
      <c r="Z33" s="50"/>
      <c r="AA33" s="46"/>
      <c r="AB33" s="50"/>
      <c r="AC33" s="77"/>
      <c r="AD33" s="59"/>
      <c r="AE33" s="60"/>
      <c r="AF33" s="61"/>
      <c r="AG33" s="60"/>
      <c r="AH33" s="60"/>
    </row>
    <row r="34" spans="1:34" customFormat="1" x14ac:dyDescent="0.3">
      <c r="A34" s="53" t="str">
        <f>IF(Table1[[#This Row],[INVOICE NO]]&lt;&gt;"",ROWS($A$2:Table1[[#This Row],['#OREDER NO]]),"")</f>
        <v/>
      </c>
      <c r="B34" s="38" t="str">
        <f>IF(Table1[[#This Row],[INVOICE NO]]&lt;&gt;"",COUNTIF($M$2:M34,M34),"")</f>
        <v/>
      </c>
      <c r="C34" s="40" t="str" cm="1">
        <f t="array" ref="C34">IF(Table1[[#This Row],[BOOKING CONFIRMATION NO]]&lt;&gt;"",IF(Table1[[#This Row],[INV QTY]]=1,_xlfn.TEXTJOIN(",",TRUE,IF(M34=M34:M80,L34:L80,"")),""),"")</f>
        <v/>
      </c>
      <c r="D34" s="40" t="str" cm="1">
        <f t="array" ref="D34">IF(Table1[[#This Row],[Booking No]]&lt;&gt;"",IF(Table1[[#This Row],[INV QTY]]=1,_xlfn.TEXTJOIN(",",TRUE,IF(N34=N34:N80,K34:K80,"")),""),"")</f>
        <v/>
      </c>
      <c r="E34" s="39" t="str" cm="1">
        <f t="array" ref="E34">IF(Table1[[#This Row],[PO NO]]&lt;&gt;"",IF(Table1[[#This Row],[INV QTY]]=1,_xlfn.TEXTJOIN(",",TRUE,IF(M34=M34:M80,H34:H80,"")),""),"")</f>
        <v/>
      </c>
      <c r="F34" s="40" t="str" cm="1">
        <f t="array" ref="F34">IF(Table1[[#This Row],[PO NO]]&lt;&gt;"",IF(Table1[[#This Row],[INV QTY]]=1,_xlfn.TEXTJOIN(",",TRUE,IF(M34=M34:M80,G34:G80,"")),""),"")</f>
        <v/>
      </c>
      <c r="G34" s="69" t="str">
        <f>IF(Table1[[#This Row],[PO NO]]&lt;&gt;"",LEFT(Table1[[#This Row],[PO NO]],6)&amp;"*","")</f>
        <v/>
      </c>
      <c r="H34" s="63"/>
      <c r="I34" s="55"/>
      <c r="J34" s="41"/>
      <c r="K34" s="82"/>
      <c r="L34" s="83"/>
      <c r="M34" s="74"/>
      <c r="N34" s="43"/>
      <c r="O34" s="56"/>
      <c r="P34" s="46"/>
      <c r="Q34" s="56"/>
      <c r="R34" s="46"/>
      <c r="S34" s="47"/>
      <c r="T34" s="48"/>
      <c r="U34" s="57"/>
      <c r="V34" s="58"/>
      <c r="W34" s="57"/>
      <c r="X34" s="48"/>
      <c r="Y34" s="46"/>
      <c r="Z34" s="50"/>
      <c r="AA34" s="46"/>
      <c r="AB34" s="50"/>
      <c r="AC34" s="77"/>
      <c r="AD34" s="59"/>
      <c r="AE34" s="60"/>
      <c r="AF34" s="61"/>
      <c r="AG34" s="60"/>
      <c r="AH34" s="60"/>
    </row>
    <row r="35" spans="1:34" customFormat="1" x14ac:dyDescent="0.3">
      <c r="A35" s="53" t="str">
        <f>IF(Table1[[#This Row],[INVOICE NO]]&lt;&gt;"",ROWS($A$2:Table1[[#This Row],['#OREDER NO]]),"")</f>
        <v/>
      </c>
      <c r="B35" s="38" t="str">
        <f>IF(Table1[[#This Row],[INVOICE NO]]&lt;&gt;"",COUNTIF($M$2:M35,M35),"")</f>
        <v/>
      </c>
      <c r="C35" s="40" t="str" cm="1">
        <f t="array" ref="C35">IF(Table1[[#This Row],[BOOKING CONFIRMATION NO]]&lt;&gt;"",IF(Table1[[#This Row],[INV QTY]]=1,_xlfn.TEXTJOIN(",",TRUE,IF(M35=M35:M81,L35:L81,"")),""),"")</f>
        <v/>
      </c>
      <c r="D35" s="40" t="str" cm="1">
        <f t="array" ref="D35">IF(Table1[[#This Row],[Booking No]]&lt;&gt;"",IF(Table1[[#This Row],[INV QTY]]=1,_xlfn.TEXTJOIN(",",TRUE,IF(N35=N35:N81,K35:K81,"")),""),"")</f>
        <v/>
      </c>
      <c r="E35" s="39" t="str" cm="1">
        <f t="array" ref="E35">IF(Table1[[#This Row],[PO NO]]&lt;&gt;"",IF(Table1[[#This Row],[INV QTY]]=1,_xlfn.TEXTJOIN(",",TRUE,IF(M35=M35:M81,H35:H81,"")),""),"")</f>
        <v/>
      </c>
      <c r="F35" s="40" t="str" cm="1">
        <f t="array" ref="F35">IF(Table1[[#This Row],[PO NO]]&lt;&gt;"",IF(Table1[[#This Row],[INV QTY]]=1,_xlfn.TEXTJOIN(",",TRUE,IF(M35=M35:M81,G35:G81,"")),""),"")</f>
        <v/>
      </c>
      <c r="G35" s="69" t="str">
        <f>IF(Table1[[#This Row],[PO NO]]&lt;&gt;"",LEFT(Table1[[#This Row],[PO NO]],6)&amp;"*","")</f>
        <v/>
      </c>
      <c r="H35" s="63"/>
      <c r="I35" s="55"/>
      <c r="J35" s="41"/>
      <c r="K35" s="82"/>
      <c r="L35" s="83"/>
      <c r="M35" s="74"/>
      <c r="N35" s="43"/>
      <c r="O35" s="56"/>
      <c r="P35" s="46"/>
      <c r="Q35" s="56"/>
      <c r="R35" s="46"/>
      <c r="S35" s="47"/>
      <c r="T35" s="48"/>
      <c r="U35" s="57"/>
      <c r="V35" s="58"/>
      <c r="W35" s="57"/>
      <c r="X35" s="48"/>
      <c r="Y35" s="46"/>
      <c r="Z35" s="50"/>
      <c r="AA35" s="46"/>
      <c r="AB35" s="50"/>
      <c r="AC35" s="77"/>
      <c r="AD35" s="59"/>
      <c r="AE35" s="60"/>
      <c r="AF35" s="61"/>
      <c r="AG35" s="60"/>
      <c r="AH35" s="60"/>
    </row>
    <row r="36" spans="1:34" customFormat="1" x14ac:dyDescent="0.3">
      <c r="A36" s="53" t="str">
        <f>IF(Table1[[#This Row],[INVOICE NO]]&lt;&gt;"",ROWS($A$2:Table1[[#This Row],['#OREDER NO]]),"")</f>
        <v/>
      </c>
      <c r="B36" s="38" t="str">
        <f>IF(Table1[[#This Row],[INVOICE NO]]&lt;&gt;"",COUNTIF($M$2:M36,M36),"")</f>
        <v/>
      </c>
      <c r="C36" s="40" t="str" cm="1">
        <f t="array" ref="C36">IF(Table1[[#This Row],[BOOKING CONFIRMATION NO]]&lt;&gt;"",IF(Table1[[#This Row],[INV QTY]]=1,_xlfn.TEXTJOIN(",",TRUE,IF(M36=M36:M82,L36:L82,"")),""),"")</f>
        <v/>
      </c>
      <c r="D36" s="40" t="str" cm="1">
        <f t="array" ref="D36">IF(Table1[[#This Row],[Booking No]]&lt;&gt;"",IF(Table1[[#This Row],[INV QTY]]=1,_xlfn.TEXTJOIN(",",TRUE,IF(N36=N36:N82,K36:K82,"")),""),"")</f>
        <v/>
      </c>
      <c r="E36" s="39" t="str" cm="1">
        <f t="array" ref="E36">IF(Table1[[#This Row],[PO NO]]&lt;&gt;"",IF(Table1[[#This Row],[INV QTY]]=1,_xlfn.TEXTJOIN(",",TRUE,IF(M36=M36:M82,H36:H82,"")),""),"")</f>
        <v/>
      </c>
      <c r="F36" s="40" t="str" cm="1">
        <f t="array" ref="F36">IF(Table1[[#This Row],[PO NO]]&lt;&gt;"",IF(Table1[[#This Row],[INV QTY]]=1,_xlfn.TEXTJOIN(",",TRUE,IF(M36=M36:M82,G36:G82,"")),""),"")</f>
        <v/>
      </c>
      <c r="G36" s="69" t="str">
        <f>IF(Table1[[#This Row],[PO NO]]&lt;&gt;"",LEFT(Table1[[#This Row],[PO NO]],6)&amp;"*","")</f>
        <v/>
      </c>
      <c r="H36" s="63"/>
      <c r="I36" s="55"/>
      <c r="J36" s="41"/>
      <c r="K36" s="82"/>
      <c r="L36" s="83"/>
      <c r="M36" s="74"/>
      <c r="N36" s="43"/>
      <c r="O36" s="56"/>
      <c r="P36" s="46"/>
      <c r="Q36" s="56"/>
      <c r="R36" s="46"/>
      <c r="S36" s="47"/>
      <c r="T36" s="48"/>
      <c r="U36" s="57"/>
      <c r="V36" s="58"/>
      <c r="W36" s="57"/>
      <c r="X36" s="48"/>
      <c r="Y36" s="46"/>
      <c r="Z36" s="50"/>
      <c r="AA36" s="46"/>
      <c r="AB36" s="50"/>
      <c r="AC36" s="77"/>
      <c r="AD36" s="59"/>
      <c r="AE36" s="60"/>
      <c r="AF36" s="61"/>
      <c r="AG36" s="60"/>
      <c r="AH36" s="60"/>
    </row>
    <row r="37" spans="1:34" customFormat="1" x14ac:dyDescent="0.3">
      <c r="A37" s="53" t="str">
        <f>IF(Table1[[#This Row],[INVOICE NO]]&lt;&gt;"",ROWS($A$2:Table1[[#This Row],['#OREDER NO]]),"")</f>
        <v/>
      </c>
      <c r="B37" s="38" t="str">
        <f>IF(Table1[[#This Row],[INVOICE NO]]&lt;&gt;"",COUNTIF($M$2:M37,M37),"")</f>
        <v/>
      </c>
      <c r="C37" s="40" t="str" cm="1">
        <f t="array" ref="C37">IF(Table1[[#This Row],[BOOKING CONFIRMATION NO]]&lt;&gt;"",IF(Table1[[#This Row],[INV QTY]]=1,_xlfn.TEXTJOIN(",",TRUE,IF(M37=M37:M83,L37:L83,"")),""),"")</f>
        <v/>
      </c>
      <c r="D37" s="40" t="str" cm="1">
        <f t="array" ref="D37">IF(Table1[[#This Row],[Booking No]]&lt;&gt;"",IF(Table1[[#This Row],[INV QTY]]=1,_xlfn.TEXTJOIN(",",TRUE,IF(N37=N37:N83,K37:K83,"")),""),"")</f>
        <v/>
      </c>
      <c r="E37" s="39" t="str" cm="1">
        <f t="array" ref="E37">IF(Table1[[#This Row],[PO NO]]&lt;&gt;"",IF(Table1[[#This Row],[INV QTY]]=1,_xlfn.TEXTJOIN(",",TRUE,IF(M37=M37:M83,H37:H83,"")),""),"")</f>
        <v/>
      </c>
      <c r="F37" s="40" t="str" cm="1">
        <f t="array" ref="F37">IF(Table1[[#This Row],[PO NO]]&lt;&gt;"",IF(Table1[[#This Row],[INV QTY]]=1,_xlfn.TEXTJOIN(",",TRUE,IF(M37=M37:M83,G37:G83,"")),""),"")</f>
        <v/>
      </c>
      <c r="G37" s="69" t="str">
        <f>IF(Table1[[#This Row],[PO NO]]&lt;&gt;"",LEFT(Table1[[#This Row],[PO NO]],6)&amp;"*","")</f>
        <v/>
      </c>
      <c r="H37" s="63"/>
      <c r="I37" s="55"/>
      <c r="J37" s="41"/>
      <c r="K37" s="82"/>
      <c r="L37" s="83"/>
      <c r="M37" s="74"/>
      <c r="N37" s="43"/>
      <c r="O37" s="56"/>
      <c r="P37" s="46"/>
      <c r="Q37" s="56"/>
      <c r="R37" s="46"/>
      <c r="S37" s="47"/>
      <c r="T37" s="48"/>
      <c r="U37" s="57"/>
      <c r="V37" s="58"/>
      <c r="W37" s="57"/>
      <c r="X37" s="48"/>
      <c r="Y37" s="46"/>
      <c r="Z37" s="50"/>
      <c r="AA37" s="46"/>
      <c r="AB37" s="50"/>
      <c r="AC37" s="77"/>
      <c r="AD37" s="59"/>
      <c r="AE37" s="60"/>
      <c r="AF37" s="61"/>
      <c r="AG37" s="60"/>
      <c r="AH37" s="60"/>
    </row>
    <row r="38" spans="1:34" customFormat="1" x14ac:dyDescent="0.3">
      <c r="A38" s="53" t="str">
        <f>IF(Table1[[#This Row],[INVOICE NO]]&lt;&gt;"",ROWS($A$2:Table1[[#This Row],['#OREDER NO]]),"")</f>
        <v/>
      </c>
      <c r="B38" s="38" t="str">
        <f>IF(Table1[[#This Row],[INVOICE NO]]&lt;&gt;"",COUNTIF($M$2:M38,M38),"")</f>
        <v/>
      </c>
      <c r="C38" s="40" t="str" cm="1">
        <f t="array" ref="C38">IF(Table1[[#This Row],[BOOKING CONFIRMATION NO]]&lt;&gt;"",IF(Table1[[#This Row],[INV QTY]]=1,_xlfn.TEXTJOIN(",",TRUE,IF(M38=M38:M84,L38:L84,"")),""),"")</f>
        <v/>
      </c>
      <c r="D38" s="40" t="str" cm="1">
        <f t="array" ref="D38">IF(Table1[[#This Row],[Booking No]]&lt;&gt;"",IF(Table1[[#This Row],[INV QTY]]=1,_xlfn.TEXTJOIN(",",TRUE,IF(N38=N38:N84,K38:K84,"")),""),"")</f>
        <v/>
      </c>
      <c r="E38" s="39" t="str" cm="1">
        <f t="array" ref="E38">IF(Table1[[#This Row],[PO NO]]&lt;&gt;"",IF(Table1[[#This Row],[INV QTY]]=1,_xlfn.TEXTJOIN(",",TRUE,IF(M38=M38:M84,H38:H84,"")),""),"")</f>
        <v/>
      </c>
      <c r="F38" s="40" t="str" cm="1">
        <f t="array" ref="F38">IF(Table1[[#This Row],[PO NO]]&lt;&gt;"",IF(Table1[[#This Row],[INV QTY]]=1,_xlfn.TEXTJOIN(",",TRUE,IF(M38=M38:M84,G38:G84,"")),""),"")</f>
        <v/>
      </c>
      <c r="G38" s="69" t="str">
        <f>IF(Table1[[#This Row],[PO NO]]&lt;&gt;"",LEFT(Table1[[#This Row],[PO NO]],6)&amp;"*","")</f>
        <v/>
      </c>
      <c r="H38" s="63"/>
      <c r="I38" s="55"/>
      <c r="J38" s="41"/>
      <c r="K38" s="82"/>
      <c r="L38" s="83"/>
      <c r="M38" s="74"/>
      <c r="N38" s="43"/>
      <c r="O38" s="56"/>
      <c r="P38" s="46"/>
      <c r="Q38" s="56"/>
      <c r="R38" s="46"/>
      <c r="S38" s="47"/>
      <c r="T38" s="48"/>
      <c r="U38" s="57"/>
      <c r="V38" s="58"/>
      <c r="W38" s="57"/>
      <c r="X38" s="48"/>
      <c r="Y38" s="46"/>
      <c r="Z38" s="50"/>
      <c r="AA38" s="46"/>
      <c r="AB38" s="50"/>
      <c r="AC38" s="77"/>
      <c r="AD38" s="59"/>
      <c r="AE38" s="60"/>
      <c r="AF38" s="61"/>
      <c r="AG38" s="60"/>
      <c r="AH38" s="60"/>
    </row>
    <row r="39" spans="1:34" customFormat="1" x14ac:dyDescent="0.3">
      <c r="A39" s="53" t="str">
        <f>IF(Table1[[#This Row],[INVOICE NO]]&lt;&gt;"",ROWS($A$2:Table1[[#This Row],['#OREDER NO]]),"")</f>
        <v/>
      </c>
      <c r="B39" s="38" t="str">
        <f>IF(Table1[[#This Row],[INVOICE NO]]&lt;&gt;"",COUNTIF($M$2:M39,M39),"")</f>
        <v/>
      </c>
      <c r="C39" s="40" t="str" cm="1">
        <f t="array" ref="C39">IF(Table1[[#This Row],[BOOKING CONFIRMATION NO]]&lt;&gt;"",IF(Table1[[#This Row],[INV QTY]]=1,_xlfn.TEXTJOIN(",",TRUE,IF(M39=M39:M85,L39:L85,"")),""),"")</f>
        <v/>
      </c>
      <c r="D39" s="40" t="str" cm="1">
        <f t="array" ref="D39">IF(Table1[[#This Row],[Booking No]]&lt;&gt;"",IF(Table1[[#This Row],[INV QTY]]=1,_xlfn.TEXTJOIN(",",TRUE,IF(N39=N39:N85,K39:K85,"")),""),"")</f>
        <v/>
      </c>
      <c r="E39" s="39" t="str" cm="1">
        <f t="array" ref="E39">IF(Table1[[#This Row],[PO NO]]&lt;&gt;"",IF(Table1[[#This Row],[INV QTY]]=1,_xlfn.TEXTJOIN(",",TRUE,IF(M39=M39:M85,H39:H85,"")),""),"")</f>
        <v/>
      </c>
      <c r="F39" s="40" t="str" cm="1">
        <f t="array" ref="F39">IF(Table1[[#This Row],[PO NO]]&lt;&gt;"",IF(Table1[[#This Row],[INV QTY]]=1,_xlfn.TEXTJOIN(",",TRUE,IF(M39=M39:M85,G39:G85,"")),""),"")</f>
        <v/>
      </c>
      <c r="G39" s="69" t="str">
        <f>IF(Table1[[#This Row],[PO NO]]&lt;&gt;"",LEFT(Table1[[#This Row],[PO NO]],6)&amp;"*","")</f>
        <v/>
      </c>
      <c r="H39" s="63"/>
      <c r="I39" s="55"/>
      <c r="J39" s="41"/>
      <c r="K39" s="82"/>
      <c r="L39" s="83"/>
      <c r="M39" s="74"/>
      <c r="N39" s="43"/>
      <c r="O39" s="56"/>
      <c r="P39" s="46"/>
      <c r="Q39" s="56"/>
      <c r="R39" s="46"/>
      <c r="S39" s="47"/>
      <c r="T39" s="48"/>
      <c r="U39" s="57"/>
      <c r="V39" s="58"/>
      <c r="W39" s="57"/>
      <c r="X39" s="48"/>
      <c r="Y39" s="46"/>
      <c r="Z39" s="50"/>
      <c r="AA39" s="46"/>
      <c r="AB39" s="50"/>
      <c r="AC39" s="77"/>
      <c r="AD39" s="59"/>
      <c r="AE39" s="60"/>
      <c r="AF39" s="61"/>
      <c r="AG39" s="60"/>
      <c r="AH39" s="60"/>
    </row>
    <row r="40" spans="1:34" customFormat="1" x14ac:dyDescent="0.3">
      <c r="A40" s="53" t="str">
        <f>IF(Table1[[#This Row],[INVOICE NO]]&lt;&gt;"",ROWS($A$2:Table1[[#This Row],['#OREDER NO]]),"")</f>
        <v/>
      </c>
      <c r="B40" s="38" t="str">
        <f>IF(Table1[[#This Row],[INVOICE NO]]&lt;&gt;"",COUNTIF($M$2:M40,M40),"")</f>
        <v/>
      </c>
      <c r="C40" s="40" t="str" cm="1">
        <f t="array" ref="C40">IF(Table1[[#This Row],[BOOKING CONFIRMATION NO]]&lt;&gt;"",IF(Table1[[#This Row],[INV QTY]]=1,_xlfn.TEXTJOIN(",",TRUE,IF(M40=M40:M86,L40:L86,"")),""),"")</f>
        <v/>
      </c>
      <c r="D40" s="40" t="str" cm="1">
        <f t="array" ref="D40">IF(Table1[[#This Row],[Booking No]]&lt;&gt;"",IF(Table1[[#This Row],[INV QTY]]=1,_xlfn.TEXTJOIN(",",TRUE,IF(N40=N40:N86,K40:K86,"")),""),"")</f>
        <v/>
      </c>
      <c r="E40" s="39" t="str" cm="1">
        <f t="array" ref="E40">IF(Table1[[#This Row],[PO NO]]&lt;&gt;"",IF(Table1[[#This Row],[INV QTY]]=1,_xlfn.TEXTJOIN(",",TRUE,IF(M40=M40:M86,H40:H86,"")),""),"")</f>
        <v/>
      </c>
      <c r="F40" s="40" t="str" cm="1">
        <f t="array" ref="F40">IF(Table1[[#This Row],[PO NO]]&lt;&gt;"",IF(Table1[[#This Row],[INV QTY]]=1,_xlfn.TEXTJOIN(",",TRUE,IF(M40=M40:M86,G40:G86,"")),""),"")</f>
        <v/>
      </c>
      <c r="G40" s="69" t="str">
        <f>IF(Table1[[#This Row],[PO NO]]&lt;&gt;"",LEFT(Table1[[#This Row],[PO NO]],6)&amp;"*","")</f>
        <v/>
      </c>
      <c r="H40" s="63"/>
      <c r="I40" s="55"/>
      <c r="J40" s="41"/>
      <c r="K40" s="82"/>
      <c r="L40" s="83"/>
      <c r="M40" s="74"/>
      <c r="N40" s="43"/>
      <c r="O40" s="56"/>
      <c r="P40" s="46"/>
      <c r="Q40" s="56"/>
      <c r="R40" s="46"/>
      <c r="S40" s="47"/>
      <c r="T40" s="48"/>
      <c r="U40" s="57"/>
      <c r="V40" s="58"/>
      <c r="W40" s="57"/>
      <c r="X40" s="48"/>
      <c r="Y40" s="46"/>
      <c r="Z40" s="50"/>
      <c r="AA40" s="46"/>
      <c r="AB40" s="50"/>
      <c r="AC40" s="77"/>
      <c r="AD40" s="59"/>
      <c r="AE40" s="60"/>
      <c r="AF40" s="61"/>
      <c r="AG40" s="60"/>
      <c r="AH40" s="60"/>
    </row>
    <row r="41" spans="1:34" customFormat="1" x14ac:dyDescent="0.3">
      <c r="A41" s="53" t="str">
        <f>IF(Table1[[#This Row],[INVOICE NO]]&lt;&gt;"",ROWS($A$2:Table1[[#This Row],['#OREDER NO]]),"")</f>
        <v/>
      </c>
      <c r="B41" s="38" t="str">
        <f>IF(Table1[[#This Row],[INVOICE NO]]&lt;&gt;"",COUNTIF($M$2:M41,M41),"")</f>
        <v/>
      </c>
      <c r="C41" s="40" t="str" cm="1">
        <f t="array" ref="C41">IF(Table1[[#This Row],[BOOKING CONFIRMATION NO]]&lt;&gt;"",IF(Table1[[#This Row],[INV QTY]]=1,_xlfn.TEXTJOIN(",",TRUE,IF(M41=M41:M87,L41:L87,"")),""),"")</f>
        <v/>
      </c>
      <c r="D41" s="40" t="str" cm="1">
        <f t="array" ref="D41">IF(Table1[[#This Row],[Booking No]]&lt;&gt;"",IF(Table1[[#This Row],[INV QTY]]=1,_xlfn.TEXTJOIN(",",TRUE,IF(N41=N41:N87,K41:K87,"")),""),"")</f>
        <v/>
      </c>
      <c r="E41" s="39" t="str" cm="1">
        <f t="array" ref="E41">IF(Table1[[#This Row],[PO NO]]&lt;&gt;"",IF(Table1[[#This Row],[INV QTY]]=1,_xlfn.TEXTJOIN(",",TRUE,IF(M41=M41:M87,H41:H87,"")),""),"")</f>
        <v/>
      </c>
      <c r="F41" s="40" t="str" cm="1">
        <f t="array" ref="F41">IF(Table1[[#This Row],[PO NO]]&lt;&gt;"",IF(Table1[[#This Row],[INV QTY]]=1,_xlfn.TEXTJOIN(",",TRUE,IF(M41=M41:M87,G41:G87,"")),""),"")</f>
        <v/>
      </c>
      <c r="G41" s="69" t="str">
        <f>IF(Table1[[#This Row],[PO NO]]&lt;&gt;"",LEFT(Table1[[#This Row],[PO NO]],6)&amp;"*","")</f>
        <v/>
      </c>
      <c r="H41" s="63"/>
      <c r="I41" s="55"/>
      <c r="J41" s="41"/>
      <c r="K41" s="82"/>
      <c r="L41" s="83"/>
      <c r="M41" s="74"/>
      <c r="N41" s="43"/>
      <c r="O41" s="56"/>
      <c r="P41" s="46"/>
      <c r="Q41" s="56"/>
      <c r="R41" s="46"/>
      <c r="S41" s="47"/>
      <c r="T41" s="48"/>
      <c r="U41" s="57"/>
      <c r="V41" s="58"/>
      <c r="W41" s="57"/>
      <c r="X41" s="48"/>
      <c r="Y41" s="46"/>
      <c r="Z41" s="50"/>
      <c r="AA41" s="46"/>
      <c r="AB41" s="50"/>
      <c r="AC41" s="77"/>
      <c r="AD41" s="59"/>
      <c r="AE41" s="60"/>
      <c r="AF41" s="61"/>
      <c r="AG41" s="60"/>
      <c r="AH41" s="60"/>
    </row>
    <row r="42" spans="1:34" customFormat="1" x14ac:dyDescent="0.3">
      <c r="A42" s="53" t="str">
        <f>IF(Table1[[#This Row],[INVOICE NO]]&lt;&gt;"",ROWS($A$2:Table1[[#This Row],['#OREDER NO]]),"")</f>
        <v/>
      </c>
      <c r="B42" s="38" t="str">
        <f>IF(Table1[[#This Row],[INVOICE NO]]&lt;&gt;"",COUNTIF($M$2:M42,M42),"")</f>
        <v/>
      </c>
      <c r="C42" s="40" t="str" cm="1">
        <f t="array" ref="C42">IF(Table1[[#This Row],[BOOKING CONFIRMATION NO]]&lt;&gt;"",IF(Table1[[#This Row],[INV QTY]]=1,_xlfn.TEXTJOIN(",",TRUE,IF(M42=M42:M88,L42:L88,"")),""),"")</f>
        <v/>
      </c>
      <c r="D42" s="40" t="str" cm="1">
        <f t="array" ref="D42">IF(Table1[[#This Row],[Booking No]]&lt;&gt;"",IF(Table1[[#This Row],[INV QTY]]=1,_xlfn.TEXTJOIN(",",TRUE,IF(N42=N42:N88,K42:K88,"")),""),"")</f>
        <v/>
      </c>
      <c r="E42" s="39" t="str" cm="1">
        <f t="array" ref="E42">IF(Table1[[#This Row],[PO NO]]&lt;&gt;"",IF(Table1[[#This Row],[INV QTY]]=1,_xlfn.TEXTJOIN(",",TRUE,IF(M42=M42:M88,H42:H88,"")),""),"")</f>
        <v/>
      </c>
      <c r="F42" s="40" t="str" cm="1">
        <f t="array" ref="F42">IF(Table1[[#This Row],[PO NO]]&lt;&gt;"",IF(Table1[[#This Row],[INV QTY]]=1,_xlfn.TEXTJOIN(",",TRUE,IF(M42=M42:M88,G42:G88,"")),""),"")</f>
        <v/>
      </c>
      <c r="G42" s="69" t="str">
        <f>IF(Table1[[#This Row],[PO NO]]&lt;&gt;"",LEFT(Table1[[#This Row],[PO NO]],6)&amp;"*","")</f>
        <v/>
      </c>
      <c r="H42" s="63"/>
      <c r="I42" s="55"/>
      <c r="J42" s="41"/>
      <c r="K42" s="82"/>
      <c r="L42" s="83"/>
      <c r="M42" s="74"/>
      <c r="N42" s="43"/>
      <c r="O42" s="56"/>
      <c r="P42" s="46"/>
      <c r="Q42" s="56"/>
      <c r="R42" s="46"/>
      <c r="S42" s="47"/>
      <c r="T42" s="48"/>
      <c r="U42" s="57"/>
      <c r="V42" s="58"/>
      <c r="W42" s="57"/>
      <c r="X42" s="48"/>
      <c r="Y42" s="46"/>
      <c r="Z42" s="50"/>
      <c r="AA42" s="46"/>
      <c r="AB42" s="50"/>
      <c r="AC42" s="77"/>
      <c r="AD42" s="59"/>
      <c r="AE42" s="60"/>
      <c r="AF42" s="61"/>
      <c r="AG42" s="60"/>
      <c r="AH42" s="60"/>
    </row>
    <row r="43" spans="1:34" customFormat="1" x14ac:dyDescent="0.3">
      <c r="A43" s="53" t="str">
        <f>IF(Table1[[#This Row],[INVOICE NO]]&lt;&gt;"",ROWS($A$2:Table1[[#This Row],['#OREDER NO]]),"")</f>
        <v/>
      </c>
      <c r="B43" s="38" t="str">
        <f>IF(Table1[[#This Row],[INVOICE NO]]&lt;&gt;"",COUNTIF($M$2:M43,M43),"")</f>
        <v/>
      </c>
      <c r="C43" s="40" t="str" cm="1">
        <f t="array" ref="C43">IF(Table1[[#This Row],[BOOKING CONFIRMATION NO]]&lt;&gt;"",IF(Table1[[#This Row],[INV QTY]]=1,_xlfn.TEXTJOIN(",",TRUE,IF(M43=M43:M89,L43:L89,"")),""),"")</f>
        <v/>
      </c>
      <c r="D43" s="40" t="str" cm="1">
        <f t="array" ref="D43">IF(Table1[[#This Row],[Booking No]]&lt;&gt;"",IF(Table1[[#This Row],[INV QTY]]=1,_xlfn.TEXTJOIN(",",TRUE,IF(N43=N43:N89,K43:K89,"")),""),"")</f>
        <v/>
      </c>
      <c r="E43" s="39" t="str" cm="1">
        <f t="array" ref="E43">IF(Table1[[#This Row],[PO NO]]&lt;&gt;"",IF(Table1[[#This Row],[INV QTY]]=1,_xlfn.TEXTJOIN(",",TRUE,IF(M43=M43:M89,H43:H89,"")),""),"")</f>
        <v/>
      </c>
      <c r="F43" s="40" t="str" cm="1">
        <f t="array" ref="F43">IF(Table1[[#This Row],[PO NO]]&lt;&gt;"",IF(Table1[[#This Row],[INV QTY]]=1,_xlfn.TEXTJOIN(",",TRUE,IF(M43=M43:M89,G43:G89,"")),""),"")</f>
        <v/>
      </c>
      <c r="G43" s="69" t="str">
        <f>IF(Table1[[#This Row],[PO NO]]&lt;&gt;"",LEFT(Table1[[#This Row],[PO NO]],6)&amp;"*","")</f>
        <v/>
      </c>
      <c r="H43" s="63"/>
      <c r="I43" s="55"/>
      <c r="J43" s="41"/>
      <c r="K43" s="82"/>
      <c r="L43" s="83"/>
      <c r="M43" s="74"/>
      <c r="N43" s="43"/>
      <c r="O43" s="56"/>
      <c r="P43" s="46"/>
      <c r="Q43" s="56"/>
      <c r="R43" s="46"/>
      <c r="S43" s="47"/>
      <c r="T43" s="48"/>
      <c r="U43" s="57"/>
      <c r="V43" s="58"/>
      <c r="W43" s="57"/>
      <c r="X43" s="48"/>
      <c r="Y43" s="46"/>
      <c r="Z43" s="50"/>
      <c r="AA43" s="46"/>
      <c r="AB43" s="50"/>
      <c r="AC43" s="77"/>
      <c r="AD43" s="59"/>
      <c r="AE43" s="60"/>
      <c r="AF43" s="61"/>
      <c r="AG43" s="60"/>
      <c r="AH43" s="60"/>
    </row>
    <row r="44" spans="1:34" customFormat="1" x14ac:dyDescent="0.3">
      <c r="A44" s="53" t="str">
        <f>IF(Table1[[#This Row],[INVOICE NO]]&lt;&gt;"",ROWS($A$2:Table1[[#This Row],['#OREDER NO]]),"")</f>
        <v/>
      </c>
      <c r="B44" s="38" t="str">
        <f>IF(Table1[[#This Row],[INVOICE NO]]&lt;&gt;"",COUNTIF($M$2:M44,M44),"")</f>
        <v/>
      </c>
      <c r="C44" s="40" t="str" cm="1">
        <f t="array" ref="C44">IF(Table1[[#This Row],[BOOKING CONFIRMATION NO]]&lt;&gt;"",IF(Table1[[#This Row],[INV QTY]]=1,_xlfn.TEXTJOIN(",",TRUE,IF(M44=M44:M90,L44:L90,"")),""),"")</f>
        <v/>
      </c>
      <c r="D44" s="40" t="str" cm="1">
        <f t="array" ref="D44">IF(Table1[[#This Row],[Booking No]]&lt;&gt;"",IF(Table1[[#This Row],[INV QTY]]=1,_xlfn.TEXTJOIN(",",TRUE,IF(N44=N44:N90,K44:K90,"")),""),"")</f>
        <v/>
      </c>
      <c r="E44" s="39" t="str" cm="1">
        <f t="array" ref="E44">IF(Table1[[#This Row],[PO NO]]&lt;&gt;"",IF(Table1[[#This Row],[INV QTY]]=1,_xlfn.TEXTJOIN(",",TRUE,IF(M44=M44:M90,H44:H90,"")),""),"")</f>
        <v/>
      </c>
      <c r="F44" s="40" t="str" cm="1">
        <f t="array" ref="F44">IF(Table1[[#This Row],[PO NO]]&lt;&gt;"",IF(Table1[[#This Row],[INV QTY]]=1,_xlfn.TEXTJOIN(",",TRUE,IF(M44=M44:M90,G44:G90,"")),""),"")</f>
        <v/>
      </c>
      <c r="G44" s="69" t="str">
        <f>IF(Table1[[#This Row],[PO NO]]&lt;&gt;"",LEFT(Table1[[#This Row],[PO NO]],6)&amp;"*","")</f>
        <v/>
      </c>
      <c r="H44" s="63"/>
      <c r="I44" s="55"/>
      <c r="J44" s="41"/>
      <c r="K44" s="82"/>
      <c r="L44" s="83"/>
      <c r="M44" s="74"/>
      <c r="N44" s="43"/>
      <c r="O44" s="56"/>
      <c r="P44" s="46"/>
      <c r="Q44" s="56"/>
      <c r="R44" s="46"/>
      <c r="S44" s="47"/>
      <c r="T44" s="48"/>
      <c r="U44" s="57"/>
      <c r="V44" s="58"/>
      <c r="W44" s="57"/>
      <c r="X44" s="48"/>
      <c r="Y44" s="46"/>
      <c r="Z44" s="50"/>
      <c r="AA44" s="46"/>
      <c r="AB44" s="50"/>
      <c r="AC44" s="77"/>
      <c r="AD44" s="59"/>
      <c r="AE44" s="60"/>
      <c r="AF44" s="61"/>
      <c r="AG44" s="60"/>
      <c r="AH44" s="60"/>
    </row>
    <row r="45" spans="1:34" customFormat="1" x14ac:dyDescent="0.3">
      <c r="A45" s="53" t="str">
        <f>IF(Table1[[#This Row],[INVOICE NO]]&lt;&gt;"",ROWS($A$2:Table1[[#This Row],['#OREDER NO]]),"")</f>
        <v/>
      </c>
      <c r="B45" s="38" t="str">
        <f>IF(Table1[[#This Row],[INVOICE NO]]&lt;&gt;"",COUNTIF($M$2:M45,M45),"")</f>
        <v/>
      </c>
      <c r="C45" s="40" t="str" cm="1">
        <f t="array" ref="C45">IF(Table1[[#This Row],[BOOKING CONFIRMATION NO]]&lt;&gt;"",IF(Table1[[#This Row],[INV QTY]]=1,_xlfn.TEXTJOIN(",",TRUE,IF(M45=M45:M91,L45:L91,"")),""),"")</f>
        <v/>
      </c>
      <c r="D45" s="40" t="str" cm="1">
        <f t="array" ref="D45">IF(Table1[[#This Row],[Booking No]]&lt;&gt;"",IF(Table1[[#This Row],[INV QTY]]=1,_xlfn.TEXTJOIN(",",TRUE,IF(N45=N45:N91,K45:K91,"")),""),"")</f>
        <v/>
      </c>
      <c r="E45" s="39" t="str" cm="1">
        <f t="array" ref="E45">IF(Table1[[#This Row],[PO NO]]&lt;&gt;"",IF(Table1[[#This Row],[INV QTY]]=1,_xlfn.TEXTJOIN(",",TRUE,IF(M45=M45:M91,H45:H91,"")),""),"")</f>
        <v/>
      </c>
      <c r="F45" s="40" t="str" cm="1">
        <f t="array" ref="F45">IF(Table1[[#This Row],[PO NO]]&lt;&gt;"",IF(Table1[[#This Row],[INV QTY]]=1,_xlfn.TEXTJOIN(",",TRUE,IF(M45=M45:M91,G45:G91,"")),""),"")</f>
        <v/>
      </c>
      <c r="G45" s="69" t="str">
        <f>IF(Table1[[#This Row],[PO NO]]&lt;&gt;"",LEFT(Table1[[#This Row],[PO NO]],6)&amp;"*","")</f>
        <v/>
      </c>
      <c r="H45" s="63"/>
      <c r="I45" s="55"/>
      <c r="J45" s="41"/>
      <c r="K45" s="82"/>
      <c r="L45" s="83"/>
      <c r="M45" s="74"/>
      <c r="N45" s="43"/>
      <c r="O45" s="56"/>
      <c r="P45" s="46"/>
      <c r="Q45" s="56"/>
      <c r="R45" s="46"/>
      <c r="S45" s="47"/>
      <c r="T45" s="48"/>
      <c r="U45" s="57"/>
      <c r="V45" s="58"/>
      <c r="W45" s="57"/>
      <c r="X45" s="48"/>
      <c r="Y45" s="46"/>
      <c r="Z45" s="50"/>
      <c r="AA45" s="46"/>
      <c r="AB45" s="50"/>
      <c r="AC45" s="77"/>
      <c r="AD45" s="59"/>
      <c r="AE45" s="60"/>
      <c r="AF45" s="61"/>
      <c r="AG45" s="60"/>
      <c r="AH45" s="60"/>
    </row>
    <row r="46" spans="1:34" customFormat="1" x14ac:dyDescent="0.3">
      <c r="A46" s="53" t="str">
        <f>IF(Table1[[#This Row],[INVOICE NO]]&lt;&gt;"",ROWS($A$2:Table1[[#This Row],['#OREDER NO]]),"")</f>
        <v/>
      </c>
      <c r="B46" s="38" t="str">
        <f>IF(Table1[[#This Row],[INVOICE NO]]&lt;&gt;"",COUNTIF($M$2:M46,M46),"")</f>
        <v/>
      </c>
      <c r="C46" s="40" t="str" cm="1">
        <f t="array" ref="C46">IF(Table1[[#This Row],[BOOKING CONFIRMATION NO]]&lt;&gt;"",IF(Table1[[#This Row],[INV QTY]]=1,_xlfn.TEXTJOIN(",",TRUE,IF(M46=M46:M92,L46:L92,"")),""),"")</f>
        <v/>
      </c>
      <c r="D46" s="40" t="str" cm="1">
        <f t="array" ref="D46">IF(Table1[[#This Row],[Booking No]]&lt;&gt;"",IF(Table1[[#This Row],[INV QTY]]=1,_xlfn.TEXTJOIN(",",TRUE,IF(N46=N46:N92,K46:K92,"")),""),"")</f>
        <v/>
      </c>
      <c r="E46" s="39" t="str" cm="1">
        <f t="array" ref="E46">IF(Table1[[#This Row],[PO NO]]&lt;&gt;"",IF(Table1[[#This Row],[INV QTY]]=1,_xlfn.TEXTJOIN(",",TRUE,IF(M46=M46:M92,H46:H92,"")),""),"")</f>
        <v/>
      </c>
      <c r="F46" s="40" t="str" cm="1">
        <f t="array" ref="F46">IF(Table1[[#This Row],[PO NO]]&lt;&gt;"",IF(Table1[[#This Row],[INV QTY]]=1,_xlfn.TEXTJOIN(",",TRUE,IF(M46=M46:M92,G46:G92,"")),""),"")</f>
        <v/>
      </c>
      <c r="G46" s="69" t="str">
        <f>IF(Table1[[#This Row],[PO NO]]&lt;&gt;"",LEFT(Table1[[#This Row],[PO NO]],6)&amp;"*","")</f>
        <v/>
      </c>
      <c r="H46" s="63"/>
      <c r="I46" s="55"/>
      <c r="J46" s="41"/>
      <c r="K46" s="82"/>
      <c r="L46" s="83"/>
      <c r="M46" s="74"/>
      <c r="N46" s="43"/>
      <c r="O46" s="56"/>
      <c r="P46" s="46"/>
      <c r="Q46" s="56"/>
      <c r="R46" s="46"/>
      <c r="S46" s="47"/>
      <c r="T46" s="48"/>
      <c r="U46" s="57"/>
      <c r="V46" s="58"/>
      <c r="W46" s="57"/>
      <c r="X46" s="48"/>
      <c r="Y46" s="46"/>
      <c r="Z46" s="50"/>
      <c r="AA46" s="46"/>
      <c r="AB46" s="50"/>
      <c r="AC46" s="77"/>
      <c r="AD46" s="59"/>
      <c r="AE46" s="60"/>
      <c r="AF46" s="61"/>
      <c r="AG46" s="60"/>
      <c r="AH46" s="60"/>
    </row>
    <row r="47" spans="1:34" customFormat="1" x14ac:dyDescent="0.3">
      <c r="A47" s="53" t="str">
        <f>IF(Table1[[#This Row],[INVOICE NO]]&lt;&gt;"",ROWS($A$2:Table1[[#This Row],['#OREDER NO]]),"")</f>
        <v/>
      </c>
      <c r="B47" s="38" t="str">
        <f>IF(Table1[[#This Row],[INVOICE NO]]&lt;&gt;"",COUNTIF($M$2:M47,M47),"")</f>
        <v/>
      </c>
      <c r="C47" s="40" t="str" cm="1">
        <f t="array" ref="C47">IF(Table1[[#This Row],[BOOKING CONFIRMATION NO]]&lt;&gt;"",IF(Table1[[#This Row],[INV QTY]]=1,_xlfn.TEXTJOIN(",",TRUE,IF(M47=M47:M93,L47:L93,"")),""),"")</f>
        <v/>
      </c>
      <c r="D47" s="40" t="str" cm="1">
        <f t="array" ref="D47">IF(Table1[[#This Row],[Booking No]]&lt;&gt;"",IF(Table1[[#This Row],[INV QTY]]=1,_xlfn.TEXTJOIN(",",TRUE,IF(N47=N47:N93,K47:K93,"")),""),"")</f>
        <v/>
      </c>
      <c r="E47" s="39" t="str" cm="1">
        <f t="array" ref="E47">IF(Table1[[#This Row],[PO NO]]&lt;&gt;"",IF(Table1[[#This Row],[INV QTY]]=1,_xlfn.TEXTJOIN(",",TRUE,IF(M47=M47:M93,H47:H93,"")),""),"")</f>
        <v/>
      </c>
      <c r="F47" s="40" t="str" cm="1">
        <f t="array" ref="F47">IF(Table1[[#This Row],[PO NO]]&lt;&gt;"",IF(Table1[[#This Row],[INV QTY]]=1,_xlfn.TEXTJOIN(",",TRUE,IF(M47=M47:M93,G47:G93,"")),""),"")</f>
        <v/>
      </c>
      <c r="G47" s="69" t="str">
        <f>IF(Table1[[#This Row],[PO NO]]&lt;&gt;"",LEFT(Table1[[#This Row],[PO NO]],6)&amp;"*","")</f>
        <v/>
      </c>
      <c r="H47" s="63"/>
      <c r="I47" s="55"/>
      <c r="J47" s="41"/>
      <c r="K47" s="82"/>
      <c r="L47" s="83"/>
      <c r="M47" s="74"/>
      <c r="N47" s="43"/>
      <c r="O47" s="56"/>
      <c r="P47" s="46"/>
      <c r="Q47" s="56"/>
      <c r="R47" s="46"/>
      <c r="S47" s="47"/>
      <c r="T47" s="48"/>
      <c r="U47" s="57"/>
      <c r="V47" s="58"/>
      <c r="W47" s="57"/>
      <c r="X47" s="48"/>
      <c r="Y47" s="46"/>
      <c r="Z47" s="50"/>
      <c r="AA47" s="46"/>
      <c r="AB47" s="50"/>
      <c r="AC47" s="77"/>
      <c r="AD47" s="59"/>
      <c r="AE47" s="60"/>
      <c r="AF47" s="61"/>
      <c r="AG47" s="60"/>
      <c r="AH47" s="60"/>
    </row>
    <row r="48" spans="1:34" customFormat="1" x14ac:dyDescent="0.3">
      <c r="A48" s="53" t="str">
        <f>IF(Table1[[#This Row],[INVOICE NO]]&lt;&gt;"",ROWS($A$2:Table1[[#This Row],['#OREDER NO]]),"")</f>
        <v/>
      </c>
      <c r="B48" s="38" t="str">
        <f>IF(Table1[[#This Row],[INVOICE NO]]&lt;&gt;"",COUNTIF($M$2:M48,M48),"")</f>
        <v/>
      </c>
      <c r="C48" s="40" t="str" cm="1">
        <f t="array" ref="C48">IF(Table1[[#This Row],[BOOKING CONFIRMATION NO]]&lt;&gt;"",IF(Table1[[#This Row],[INV QTY]]=1,_xlfn.TEXTJOIN(",",TRUE,IF(M48=M48:M94,L48:L94,"")),""),"")</f>
        <v/>
      </c>
      <c r="D48" s="40" t="str" cm="1">
        <f t="array" ref="D48">IF(Table1[[#This Row],[Booking No]]&lt;&gt;"",IF(Table1[[#This Row],[INV QTY]]=1,_xlfn.TEXTJOIN(",",TRUE,IF(N48=N48:N94,K48:K94,"")),""),"")</f>
        <v/>
      </c>
      <c r="E48" s="39" t="str" cm="1">
        <f t="array" ref="E48">IF(Table1[[#This Row],[PO NO]]&lt;&gt;"",IF(Table1[[#This Row],[INV QTY]]=1,_xlfn.TEXTJOIN(",",TRUE,IF(M48=M48:M94,H48:H94,"")),""),"")</f>
        <v/>
      </c>
      <c r="F48" s="40" t="str" cm="1">
        <f t="array" ref="F48">IF(Table1[[#This Row],[PO NO]]&lt;&gt;"",IF(Table1[[#This Row],[INV QTY]]=1,_xlfn.TEXTJOIN(",",TRUE,IF(M48=M48:M94,G48:G94,"")),""),"")</f>
        <v/>
      </c>
      <c r="G48" s="69" t="str">
        <f>IF(Table1[[#This Row],[PO NO]]&lt;&gt;"",LEFT(Table1[[#This Row],[PO NO]],6)&amp;"*","")</f>
        <v/>
      </c>
      <c r="H48" s="63"/>
      <c r="I48" s="55"/>
      <c r="J48" s="41"/>
      <c r="K48" s="82"/>
      <c r="L48" s="83"/>
      <c r="M48" s="74"/>
      <c r="N48" s="43"/>
      <c r="O48" s="56"/>
      <c r="P48" s="46"/>
      <c r="Q48" s="56"/>
      <c r="R48" s="46"/>
      <c r="S48" s="47"/>
      <c r="T48" s="48"/>
      <c r="U48" s="57"/>
      <c r="V48" s="58"/>
      <c r="W48" s="57"/>
      <c r="X48" s="48"/>
      <c r="Y48" s="46"/>
      <c r="Z48" s="50"/>
      <c r="AA48" s="46"/>
      <c r="AB48" s="50"/>
      <c r="AC48" s="77"/>
      <c r="AD48" s="59"/>
      <c r="AE48" s="60"/>
      <c r="AF48" s="61"/>
      <c r="AG48" s="60"/>
      <c r="AH48" s="60"/>
    </row>
    <row r="49" spans="1:34" customFormat="1" x14ac:dyDescent="0.3">
      <c r="A49" s="53" t="str">
        <f>IF(Table1[[#This Row],[INVOICE NO]]&lt;&gt;"",ROWS($A$2:Table1[[#This Row],['#OREDER NO]]),"")</f>
        <v/>
      </c>
      <c r="B49" s="38" t="str">
        <f>IF(Table1[[#This Row],[INVOICE NO]]&lt;&gt;"",COUNTIF($M$2:M49,M49),"")</f>
        <v/>
      </c>
      <c r="C49" s="40" t="str" cm="1">
        <f t="array" ref="C49">IF(Table1[[#This Row],[BOOKING CONFIRMATION NO]]&lt;&gt;"",IF(Table1[[#This Row],[INV QTY]]=1,_xlfn.TEXTJOIN(",",TRUE,IF(M49=M49:M95,L49:L95,"")),""),"")</f>
        <v/>
      </c>
      <c r="D49" s="40" t="str" cm="1">
        <f t="array" ref="D49">IF(Table1[[#This Row],[Booking No]]&lt;&gt;"",IF(Table1[[#This Row],[INV QTY]]=1,_xlfn.TEXTJOIN(",",TRUE,IF(N49=N49:N95,K49:K95,"")),""),"")</f>
        <v/>
      </c>
      <c r="E49" s="39" t="str" cm="1">
        <f t="array" ref="E49">IF(Table1[[#This Row],[PO NO]]&lt;&gt;"",IF(Table1[[#This Row],[INV QTY]]=1,_xlfn.TEXTJOIN(",",TRUE,IF(M49=M49:M95,H49:H95,"")),""),"")</f>
        <v/>
      </c>
      <c r="F49" s="40" t="str" cm="1">
        <f t="array" ref="F49">IF(Table1[[#This Row],[PO NO]]&lt;&gt;"",IF(Table1[[#This Row],[INV QTY]]=1,_xlfn.TEXTJOIN(",",TRUE,IF(M49=M49:M95,G49:G95,"")),""),"")</f>
        <v/>
      </c>
      <c r="G49" s="69" t="str">
        <f>IF(Table1[[#This Row],[PO NO]]&lt;&gt;"",LEFT(Table1[[#This Row],[PO NO]],6)&amp;"*","")</f>
        <v/>
      </c>
      <c r="H49" s="63"/>
      <c r="I49" s="55"/>
      <c r="J49" s="41"/>
      <c r="K49" s="82"/>
      <c r="L49" s="83"/>
      <c r="M49" s="74"/>
      <c r="N49" s="43"/>
      <c r="O49" s="56"/>
      <c r="P49" s="46"/>
      <c r="Q49" s="56"/>
      <c r="R49" s="46"/>
      <c r="S49" s="47"/>
      <c r="T49" s="48"/>
      <c r="U49" s="57"/>
      <c r="V49" s="58"/>
      <c r="W49" s="57"/>
      <c r="X49" s="48"/>
      <c r="Y49" s="46"/>
      <c r="Z49" s="50"/>
      <c r="AA49" s="46"/>
      <c r="AB49" s="50"/>
      <c r="AC49" s="77"/>
      <c r="AD49" s="59"/>
      <c r="AE49" s="60"/>
      <c r="AF49" s="61"/>
      <c r="AG49" s="60"/>
      <c r="AH49" s="60"/>
    </row>
    <row r="50" spans="1:34" customFormat="1" x14ac:dyDescent="0.3">
      <c r="A50" s="53" t="str">
        <f>IF(Table1[[#This Row],[INVOICE NO]]&lt;&gt;"",ROWS($A$2:Table1[[#This Row],['#OREDER NO]]),"")</f>
        <v/>
      </c>
      <c r="B50" s="38" t="str">
        <f>IF(Table1[[#This Row],[INVOICE NO]]&lt;&gt;"",COUNTIF($M$2:M50,M50),"")</f>
        <v/>
      </c>
      <c r="C50" s="40" t="str" cm="1">
        <f t="array" ref="C50">IF(Table1[[#This Row],[BOOKING CONFIRMATION NO]]&lt;&gt;"",IF(Table1[[#This Row],[INV QTY]]=1,_xlfn.TEXTJOIN(",",TRUE,IF(M50=M50:M96,L50:L96,"")),""),"")</f>
        <v/>
      </c>
      <c r="D50" s="40" t="str" cm="1">
        <f t="array" ref="D50">IF(Table1[[#This Row],[Booking No]]&lt;&gt;"",IF(Table1[[#This Row],[INV QTY]]=1,_xlfn.TEXTJOIN(",",TRUE,IF(N50=N50:N96,K50:K96,"")),""),"")</f>
        <v/>
      </c>
      <c r="E50" s="39" t="str" cm="1">
        <f t="array" ref="E50">IF(Table1[[#This Row],[PO NO]]&lt;&gt;"",IF(Table1[[#This Row],[INV QTY]]=1,_xlfn.TEXTJOIN(",",TRUE,IF(M50=M50:M96,H50:H96,"")),""),"")</f>
        <v/>
      </c>
      <c r="F50" s="40" t="str" cm="1">
        <f t="array" ref="F50">IF(Table1[[#This Row],[PO NO]]&lt;&gt;"",IF(Table1[[#This Row],[INV QTY]]=1,_xlfn.TEXTJOIN(",",TRUE,IF(M50=M50:M96,G50:G96,"")),""),"")</f>
        <v/>
      </c>
      <c r="G50" s="69" t="str">
        <f>IF(Table1[[#This Row],[PO NO]]&lt;&gt;"",LEFT(Table1[[#This Row],[PO NO]],6)&amp;"*","")</f>
        <v/>
      </c>
      <c r="H50" s="63"/>
      <c r="I50" s="55"/>
      <c r="J50" s="41"/>
      <c r="K50" s="82"/>
      <c r="L50" s="83"/>
      <c r="M50" s="74"/>
      <c r="N50" s="43"/>
      <c r="O50" s="56"/>
      <c r="P50" s="46"/>
      <c r="Q50" s="56"/>
      <c r="R50" s="46"/>
      <c r="S50" s="47"/>
      <c r="T50" s="48"/>
      <c r="U50" s="57"/>
      <c r="V50" s="58"/>
      <c r="W50" s="57"/>
      <c r="X50" s="48"/>
      <c r="Y50" s="46"/>
      <c r="Z50" s="50"/>
      <c r="AA50" s="46"/>
      <c r="AB50" s="50"/>
      <c r="AC50" s="77"/>
      <c r="AD50" s="59"/>
      <c r="AE50" s="60"/>
      <c r="AF50" s="61"/>
      <c r="AG50" s="60"/>
      <c r="AH50" s="60"/>
    </row>
    <row r="51" spans="1:34" customFormat="1" x14ac:dyDescent="0.3">
      <c r="A51" s="53" t="str">
        <f>IF(Table1[[#This Row],[INVOICE NO]]&lt;&gt;"",ROWS($A$2:Table1[[#This Row],['#OREDER NO]]),"")</f>
        <v/>
      </c>
      <c r="B51" s="38" t="str">
        <f>IF(Table1[[#This Row],[INVOICE NO]]&lt;&gt;"",COUNTIF($M$2:M51,M51),"")</f>
        <v/>
      </c>
      <c r="C51" s="40" t="str" cm="1">
        <f t="array" ref="C51">IF(Table1[[#This Row],[BOOKING CONFIRMATION NO]]&lt;&gt;"",IF(Table1[[#This Row],[INV QTY]]=1,_xlfn.TEXTJOIN(",",TRUE,IF(M51=M51:M97,L51:L97,"")),""),"")</f>
        <v/>
      </c>
      <c r="D51" s="40" t="str" cm="1">
        <f t="array" ref="D51">IF(Table1[[#This Row],[Booking No]]&lt;&gt;"",IF(Table1[[#This Row],[INV QTY]]=1,_xlfn.TEXTJOIN(",",TRUE,IF(N51=N51:N97,K51:K97,"")),""),"")</f>
        <v/>
      </c>
      <c r="E51" s="39" t="str" cm="1">
        <f t="array" ref="E51">IF(Table1[[#This Row],[PO NO]]&lt;&gt;"",IF(Table1[[#This Row],[INV QTY]]=1,_xlfn.TEXTJOIN(",",TRUE,IF(M51=M51:M97,H51:H97,"")),""),"")</f>
        <v/>
      </c>
      <c r="F51" s="40" t="str" cm="1">
        <f t="array" ref="F51">IF(Table1[[#This Row],[PO NO]]&lt;&gt;"",IF(Table1[[#This Row],[INV QTY]]=1,_xlfn.TEXTJOIN(",",TRUE,IF(M51=M51:M97,G51:G97,"")),""),"")</f>
        <v/>
      </c>
      <c r="G51" s="69" t="str">
        <f>IF(Table1[[#This Row],[PO NO]]&lt;&gt;"",LEFT(Table1[[#This Row],[PO NO]],6)&amp;"*","")</f>
        <v/>
      </c>
      <c r="H51" s="63"/>
      <c r="I51" s="55"/>
      <c r="J51" s="41"/>
      <c r="K51" s="82"/>
      <c r="L51" s="83"/>
      <c r="M51" s="74"/>
      <c r="N51" s="43"/>
      <c r="O51" s="56"/>
      <c r="P51" s="46"/>
      <c r="Q51" s="56"/>
      <c r="R51" s="46"/>
      <c r="S51" s="47"/>
      <c r="T51" s="48"/>
      <c r="U51" s="57"/>
      <c r="V51" s="58"/>
      <c r="W51" s="57"/>
      <c r="X51" s="48"/>
      <c r="Y51" s="46"/>
      <c r="Z51" s="50"/>
      <c r="AA51" s="46"/>
      <c r="AB51" s="50"/>
      <c r="AC51" s="77"/>
      <c r="AD51" s="59"/>
      <c r="AE51" s="60"/>
      <c r="AF51" s="61"/>
      <c r="AG51" s="60"/>
      <c r="AH51" s="60"/>
    </row>
    <row r="52" spans="1:34" customFormat="1" x14ac:dyDescent="0.3">
      <c r="A52" s="53" t="str">
        <f>IF(Table1[[#This Row],[INVOICE NO]]&lt;&gt;"",ROWS($A$2:Table1[[#This Row],['#OREDER NO]]),"")</f>
        <v/>
      </c>
      <c r="B52" s="38" t="str">
        <f>IF(Table1[[#This Row],[INVOICE NO]]&lt;&gt;"",COUNTIF($M$2:M52,M52),"")</f>
        <v/>
      </c>
      <c r="C52" s="40" t="str" cm="1">
        <f t="array" ref="C52">IF(Table1[[#This Row],[BOOKING CONFIRMATION NO]]&lt;&gt;"",IF(Table1[[#This Row],[INV QTY]]=1,_xlfn.TEXTJOIN(",",TRUE,IF(M52=M52:M98,L52:L98,"")),""),"")</f>
        <v/>
      </c>
      <c r="D52" s="40" t="str" cm="1">
        <f t="array" ref="D52">IF(Table1[[#This Row],[Booking No]]&lt;&gt;"",IF(Table1[[#This Row],[INV QTY]]=1,_xlfn.TEXTJOIN(",",TRUE,IF(N52=N52:N98,K52:K98,"")),""),"")</f>
        <v/>
      </c>
      <c r="E52" s="39" t="str" cm="1">
        <f t="array" ref="E52">IF(Table1[[#This Row],[PO NO]]&lt;&gt;"",IF(Table1[[#This Row],[INV QTY]]=1,_xlfn.TEXTJOIN(",",TRUE,IF(M52=M52:M98,H52:H98,"")),""),"")</f>
        <v/>
      </c>
      <c r="F52" s="40" t="str" cm="1">
        <f t="array" ref="F52">IF(Table1[[#This Row],[PO NO]]&lt;&gt;"",IF(Table1[[#This Row],[INV QTY]]=1,_xlfn.TEXTJOIN(",",TRUE,IF(M52=M52:M98,G52:G98,"")),""),"")</f>
        <v/>
      </c>
      <c r="G52" s="69" t="str">
        <f>IF(Table1[[#This Row],[PO NO]]&lt;&gt;"",LEFT(Table1[[#This Row],[PO NO]],6)&amp;"*","")</f>
        <v/>
      </c>
      <c r="H52" s="63"/>
      <c r="I52" s="55"/>
      <c r="J52" s="41"/>
      <c r="K52" s="82"/>
      <c r="L52" s="83"/>
      <c r="M52" s="74"/>
      <c r="N52" s="43"/>
      <c r="O52" s="56"/>
      <c r="P52" s="46"/>
      <c r="Q52" s="56"/>
      <c r="R52" s="46"/>
      <c r="S52" s="47"/>
      <c r="T52" s="48"/>
      <c r="U52" s="57"/>
      <c r="V52" s="58"/>
      <c r="W52" s="57"/>
      <c r="X52" s="48"/>
      <c r="Y52" s="46"/>
      <c r="Z52" s="50"/>
      <c r="AA52" s="46"/>
      <c r="AB52" s="50"/>
      <c r="AC52" s="77"/>
      <c r="AD52" s="59"/>
      <c r="AE52" s="60"/>
      <c r="AF52" s="61"/>
      <c r="AG52" s="60"/>
      <c r="AH52" s="60"/>
    </row>
    <row r="53" spans="1:34" customFormat="1" x14ac:dyDescent="0.3">
      <c r="A53" s="53" t="str">
        <f>IF(Table1[[#This Row],[INVOICE NO]]&lt;&gt;"",ROWS($A$2:Table1[[#This Row],['#OREDER NO]]),"")</f>
        <v/>
      </c>
      <c r="B53" s="38" t="str">
        <f>IF(Table1[[#This Row],[INVOICE NO]]&lt;&gt;"",COUNTIF($M$2:M53,M53),"")</f>
        <v/>
      </c>
      <c r="C53" s="40" t="str" cm="1">
        <f t="array" ref="C53">IF(Table1[[#This Row],[BOOKING CONFIRMATION NO]]&lt;&gt;"",IF(Table1[[#This Row],[INV QTY]]=1,_xlfn.TEXTJOIN(",",TRUE,IF(M53=M53:M99,L53:L99,"")),""),"")</f>
        <v/>
      </c>
      <c r="D53" s="40" t="str" cm="1">
        <f t="array" ref="D53">IF(Table1[[#This Row],[Booking No]]&lt;&gt;"",IF(Table1[[#This Row],[INV QTY]]=1,_xlfn.TEXTJOIN(",",TRUE,IF(N53=N53:N99,K53:K99,"")),""),"")</f>
        <v/>
      </c>
      <c r="E53" s="39" t="str" cm="1">
        <f t="array" ref="E53">IF(Table1[[#This Row],[PO NO]]&lt;&gt;"",IF(Table1[[#This Row],[INV QTY]]=1,_xlfn.TEXTJOIN(",",TRUE,IF(M53=M53:M99,H53:H99,"")),""),"")</f>
        <v/>
      </c>
      <c r="F53" s="40" t="str" cm="1">
        <f t="array" ref="F53">IF(Table1[[#This Row],[PO NO]]&lt;&gt;"",IF(Table1[[#This Row],[INV QTY]]=1,_xlfn.TEXTJOIN(",",TRUE,IF(M53=M53:M99,G53:G99,"")),""),"")</f>
        <v/>
      </c>
      <c r="G53" s="69" t="str">
        <f>IF(Table1[[#This Row],[PO NO]]&lt;&gt;"",LEFT(Table1[[#This Row],[PO NO]],6)&amp;"*","")</f>
        <v/>
      </c>
      <c r="H53" s="63"/>
      <c r="I53" s="55"/>
      <c r="J53" s="41"/>
      <c r="K53" s="82"/>
      <c r="L53" s="83"/>
      <c r="M53" s="74"/>
      <c r="N53" s="43"/>
      <c r="O53" s="56"/>
      <c r="P53" s="46"/>
      <c r="Q53" s="56"/>
      <c r="R53" s="46"/>
      <c r="S53" s="47"/>
      <c r="T53" s="48"/>
      <c r="U53" s="57"/>
      <c r="V53" s="58"/>
      <c r="W53" s="57"/>
      <c r="X53" s="48"/>
      <c r="Y53" s="46"/>
      <c r="Z53" s="50"/>
      <c r="AA53" s="46"/>
      <c r="AB53" s="50"/>
      <c r="AC53" s="77"/>
      <c r="AD53" s="59"/>
      <c r="AE53" s="60"/>
      <c r="AF53" s="61"/>
      <c r="AG53" s="60"/>
      <c r="AH53" s="60"/>
    </row>
    <row r="54" spans="1:34" customFormat="1" x14ac:dyDescent="0.3">
      <c r="A54" s="53" t="str">
        <f>IF(Table1[[#This Row],[INVOICE NO]]&lt;&gt;"",ROWS($A$2:Table1[[#This Row],['#OREDER NO]]),"")</f>
        <v/>
      </c>
      <c r="B54" s="38" t="str">
        <f>IF(Table1[[#This Row],[INVOICE NO]]&lt;&gt;"",COUNTIF($M$2:M54,M54),"")</f>
        <v/>
      </c>
      <c r="C54" s="40" t="str" cm="1">
        <f t="array" ref="C54">IF(Table1[[#This Row],[BOOKING CONFIRMATION NO]]&lt;&gt;"",IF(Table1[[#This Row],[INV QTY]]=1,_xlfn.TEXTJOIN(",",TRUE,IF(M54=M54:M100,L54:L100,"")),""),"")</f>
        <v/>
      </c>
      <c r="D54" s="40" t="str" cm="1">
        <f t="array" ref="D54">IF(Table1[[#This Row],[Booking No]]&lt;&gt;"",IF(Table1[[#This Row],[INV QTY]]=1,_xlfn.TEXTJOIN(",",TRUE,IF(N54=N54:N100,K54:K100,"")),""),"")</f>
        <v/>
      </c>
      <c r="E54" s="39" t="str" cm="1">
        <f t="array" ref="E54">IF(Table1[[#This Row],[PO NO]]&lt;&gt;"",IF(Table1[[#This Row],[INV QTY]]=1,_xlfn.TEXTJOIN(",",TRUE,IF(M54=M54:M100,H54:H100,"")),""),"")</f>
        <v/>
      </c>
      <c r="F54" s="40" t="str" cm="1">
        <f t="array" ref="F54">IF(Table1[[#This Row],[PO NO]]&lt;&gt;"",IF(Table1[[#This Row],[INV QTY]]=1,_xlfn.TEXTJOIN(",",TRUE,IF(M54=M54:M100,G54:G100,"")),""),"")</f>
        <v/>
      </c>
      <c r="G54" s="69" t="str">
        <f>IF(Table1[[#This Row],[PO NO]]&lt;&gt;"",LEFT(Table1[[#This Row],[PO NO]],6)&amp;"*","")</f>
        <v/>
      </c>
      <c r="H54" s="63"/>
      <c r="I54" s="55"/>
      <c r="J54" s="41"/>
      <c r="K54" s="82"/>
      <c r="L54" s="83"/>
      <c r="M54" s="74"/>
      <c r="N54" s="43"/>
      <c r="O54" s="56"/>
      <c r="P54" s="46"/>
      <c r="Q54" s="56"/>
      <c r="R54" s="46"/>
      <c r="S54" s="47"/>
      <c r="T54" s="48"/>
      <c r="U54" s="57"/>
      <c r="V54" s="58"/>
      <c r="W54" s="57"/>
      <c r="X54" s="48"/>
      <c r="Y54" s="46"/>
      <c r="Z54" s="50"/>
      <c r="AA54" s="46"/>
      <c r="AB54" s="50"/>
      <c r="AC54" s="77"/>
      <c r="AD54" s="59"/>
      <c r="AE54" s="60"/>
      <c r="AF54" s="61"/>
      <c r="AG54" s="60"/>
      <c r="AH54" s="60"/>
    </row>
    <row r="55" spans="1:34" customFormat="1" x14ac:dyDescent="0.3">
      <c r="A55" s="53" t="str">
        <f>IF(Table1[[#This Row],[INVOICE NO]]&lt;&gt;"",ROWS($A$2:Table1[[#This Row],['#OREDER NO]]),"")</f>
        <v/>
      </c>
      <c r="B55" s="38" t="str">
        <f>IF(Table1[[#This Row],[INVOICE NO]]&lt;&gt;"",COUNTIF($M$2:M55,M55),"")</f>
        <v/>
      </c>
      <c r="C55" s="40" t="str" cm="1">
        <f t="array" ref="C55">IF(Table1[[#This Row],[BOOKING CONFIRMATION NO]]&lt;&gt;"",IF(Table1[[#This Row],[INV QTY]]=1,_xlfn.TEXTJOIN(",",TRUE,IF(M55=M55:M101,L55:L101,"")),""),"")</f>
        <v/>
      </c>
      <c r="D55" s="40" t="str" cm="1">
        <f t="array" ref="D55">IF(Table1[[#This Row],[Booking No]]&lt;&gt;"",IF(Table1[[#This Row],[INV QTY]]=1,_xlfn.TEXTJOIN(",",TRUE,IF(N55=N55:N101,K55:K101,"")),""),"")</f>
        <v/>
      </c>
      <c r="E55" s="39" t="str" cm="1">
        <f t="array" ref="E55">IF(Table1[[#This Row],[PO NO]]&lt;&gt;"",IF(Table1[[#This Row],[INV QTY]]=1,_xlfn.TEXTJOIN(",",TRUE,IF(M55=M55:M101,H55:H101,"")),""),"")</f>
        <v/>
      </c>
      <c r="F55" s="40" t="str" cm="1">
        <f t="array" ref="F55">IF(Table1[[#This Row],[PO NO]]&lt;&gt;"",IF(Table1[[#This Row],[INV QTY]]=1,_xlfn.TEXTJOIN(",",TRUE,IF(M55=M55:M101,G55:G101,"")),""),"")</f>
        <v/>
      </c>
      <c r="G55" s="69" t="str">
        <f>IF(Table1[[#This Row],[PO NO]]&lt;&gt;"",LEFT(Table1[[#This Row],[PO NO]],6)&amp;"*","")</f>
        <v/>
      </c>
      <c r="H55" s="63"/>
      <c r="I55" s="55"/>
      <c r="J55" s="41"/>
      <c r="K55" s="82"/>
      <c r="L55" s="83"/>
      <c r="M55" s="74"/>
      <c r="N55" s="43"/>
      <c r="O55" s="56"/>
      <c r="P55" s="46"/>
      <c r="Q55" s="56"/>
      <c r="R55" s="46"/>
      <c r="S55" s="47"/>
      <c r="T55" s="48"/>
      <c r="U55" s="57"/>
      <c r="V55" s="58"/>
      <c r="W55" s="57"/>
      <c r="X55" s="48"/>
      <c r="Y55" s="46"/>
      <c r="Z55" s="50"/>
      <c r="AA55" s="46"/>
      <c r="AB55" s="50"/>
      <c r="AC55" s="77"/>
      <c r="AD55" s="59"/>
      <c r="AE55" s="60"/>
      <c r="AF55" s="61"/>
      <c r="AG55" s="60"/>
      <c r="AH55" s="60"/>
    </row>
    <row r="56" spans="1:34" customFormat="1" x14ac:dyDescent="0.3">
      <c r="A56" s="53" t="str">
        <f>IF(Table1[[#This Row],[INVOICE NO]]&lt;&gt;"",ROWS($A$2:Table1[[#This Row],['#OREDER NO]]),"")</f>
        <v/>
      </c>
      <c r="B56" s="38" t="str">
        <f>IF(Table1[[#This Row],[INVOICE NO]]&lt;&gt;"",COUNTIF($M$2:M56,M56),"")</f>
        <v/>
      </c>
      <c r="C56" s="40" t="str" cm="1">
        <f t="array" ref="C56">IF(Table1[[#This Row],[BOOKING CONFIRMATION NO]]&lt;&gt;"",IF(Table1[[#This Row],[INV QTY]]=1,_xlfn.TEXTJOIN(",",TRUE,IF(M56=M56:M102,L56:L102,"")),""),"")</f>
        <v/>
      </c>
      <c r="D56" s="40" t="str" cm="1">
        <f t="array" ref="D56">IF(Table1[[#This Row],[Booking No]]&lt;&gt;"",IF(Table1[[#This Row],[INV QTY]]=1,_xlfn.TEXTJOIN(",",TRUE,IF(N56=N56:N102,K56:K102,"")),""),"")</f>
        <v/>
      </c>
      <c r="E56" s="39" t="str" cm="1">
        <f t="array" ref="E56">IF(Table1[[#This Row],[PO NO]]&lt;&gt;"",IF(Table1[[#This Row],[INV QTY]]=1,_xlfn.TEXTJOIN(",",TRUE,IF(M56=M56:M102,H56:H102,"")),""),"")</f>
        <v/>
      </c>
      <c r="F56" s="40" t="str" cm="1">
        <f t="array" ref="F56">IF(Table1[[#This Row],[PO NO]]&lt;&gt;"",IF(Table1[[#This Row],[INV QTY]]=1,_xlfn.TEXTJOIN(",",TRUE,IF(M56=M56:M102,G56:G102,"")),""),"")</f>
        <v/>
      </c>
      <c r="G56" s="69" t="str">
        <f>IF(Table1[[#This Row],[PO NO]]&lt;&gt;"",LEFT(Table1[[#This Row],[PO NO]],6)&amp;"*","")</f>
        <v/>
      </c>
      <c r="H56" s="63"/>
      <c r="I56" s="55"/>
      <c r="J56" s="41"/>
      <c r="K56" s="82"/>
      <c r="L56" s="83"/>
      <c r="M56" s="74"/>
      <c r="N56" s="43"/>
      <c r="O56" s="56"/>
      <c r="P56" s="46"/>
      <c r="Q56" s="56"/>
      <c r="R56" s="46"/>
      <c r="S56" s="47"/>
      <c r="T56" s="48"/>
      <c r="U56" s="57"/>
      <c r="V56" s="58"/>
      <c r="W56" s="57"/>
      <c r="X56" s="48"/>
      <c r="Y56" s="46"/>
      <c r="Z56" s="50"/>
      <c r="AA56" s="46"/>
      <c r="AB56" s="50"/>
      <c r="AC56" s="77"/>
      <c r="AD56" s="59"/>
      <c r="AE56" s="60"/>
      <c r="AF56" s="61"/>
      <c r="AG56" s="60"/>
      <c r="AH56" s="60"/>
    </row>
    <row r="57" spans="1:34" customFormat="1" x14ac:dyDescent="0.3">
      <c r="A57" s="53" t="str">
        <f>IF(Table1[[#This Row],[INVOICE NO]]&lt;&gt;"",ROWS($A$2:Table1[[#This Row],['#OREDER NO]]),"")</f>
        <v/>
      </c>
      <c r="B57" s="38" t="str">
        <f>IF(Table1[[#This Row],[INVOICE NO]]&lt;&gt;"",COUNTIF($M$2:M57,M57),"")</f>
        <v/>
      </c>
      <c r="C57" s="40" t="str" cm="1">
        <f t="array" ref="C57">IF(Table1[[#This Row],[BOOKING CONFIRMATION NO]]&lt;&gt;"",IF(Table1[[#This Row],[INV QTY]]=1,_xlfn.TEXTJOIN(",",TRUE,IF(M57=M57:M103,L57:L103,"")),""),"")</f>
        <v/>
      </c>
      <c r="D57" s="40" t="str" cm="1">
        <f t="array" ref="D57">IF(Table1[[#This Row],[Booking No]]&lt;&gt;"",IF(Table1[[#This Row],[INV QTY]]=1,_xlfn.TEXTJOIN(",",TRUE,IF(N57=N57:N103,K57:K103,"")),""),"")</f>
        <v/>
      </c>
      <c r="E57" s="39" t="str" cm="1">
        <f t="array" ref="E57">IF(Table1[[#This Row],[PO NO]]&lt;&gt;"",IF(Table1[[#This Row],[INV QTY]]=1,_xlfn.TEXTJOIN(",",TRUE,IF(M57=M57:M103,H57:H103,"")),""),"")</f>
        <v/>
      </c>
      <c r="F57" s="40" t="str" cm="1">
        <f t="array" ref="F57">IF(Table1[[#This Row],[PO NO]]&lt;&gt;"",IF(Table1[[#This Row],[INV QTY]]=1,_xlfn.TEXTJOIN(",",TRUE,IF(M57=M57:M103,G57:G103,"")),""),"")</f>
        <v/>
      </c>
      <c r="G57" s="69" t="str">
        <f>IF(Table1[[#This Row],[PO NO]]&lt;&gt;"",LEFT(Table1[[#This Row],[PO NO]],6)&amp;"*","")</f>
        <v/>
      </c>
      <c r="H57" s="63"/>
      <c r="I57" s="55"/>
      <c r="J57" s="41"/>
      <c r="K57" s="82"/>
      <c r="L57" s="83"/>
      <c r="M57" s="74"/>
      <c r="N57" s="43"/>
      <c r="O57" s="56"/>
      <c r="P57" s="46"/>
      <c r="Q57" s="56"/>
      <c r="R57" s="46"/>
      <c r="S57" s="47"/>
      <c r="T57" s="48"/>
      <c r="U57" s="57"/>
      <c r="V57" s="58"/>
      <c r="W57" s="57"/>
      <c r="X57" s="48"/>
      <c r="Y57" s="46"/>
      <c r="Z57" s="50"/>
      <c r="AA57" s="46"/>
      <c r="AB57" s="50"/>
      <c r="AC57" s="77"/>
      <c r="AD57" s="59"/>
      <c r="AE57" s="60"/>
      <c r="AF57" s="61"/>
      <c r="AG57" s="60"/>
      <c r="AH57" s="60"/>
    </row>
    <row r="58" spans="1:34" customFormat="1" x14ac:dyDescent="0.3">
      <c r="A58" s="53" t="str">
        <f>IF(Table1[[#This Row],[INVOICE NO]]&lt;&gt;"",ROWS($A$2:Table1[[#This Row],['#OREDER NO]]),"")</f>
        <v/>
      </c>
      <c r="B58" s="38" t="str">
        <f>IF(Table1[[#This Row],[INVOICE NO]]&lt;&gt;"",COUNTIF($M$2:M58,M58),"")</f>
        <v/>
      </c>
      <c r="C58" s="40" t="str" cm="1">
        <f t="array" ref="C58">IF(Table1[[#This Row],[BOOKING CONFIRMATION NO]]&lt;&gt;"",IF(Table1[[#This Row],[INV QTY]]=1,_xlfn.TEXTJOIN(",",TRUE,IF(M58=M58:M104,L58:L104,"")),""),"")</f>
        <v/>
      </c>
      <c r="D58" s="40" t="str" cm="1">
        <f t="array" ref="D58">IF(Table1[[#This Row],[Booking No]]&lt;&gt;"",IF(Table1[[#This Row],[INV QTY]]=1,_xlfn.TEXTJOIN(",",TRUE,IF(N58=N58:N104,K58:K104,"")),""),"")</f>
        <v/>
      </c>
      <c r="E58" s="39" t="str" cm="1">
        <f t="array" ref="E58">IF(Table1[[#This Row],[PO NO]]&lt;&gt;"",IF(Table1[[#This Row],[INV QTY]]=1,_xlfn.TEXTJOIN(",",TRUE,IF(M58=M58:M104,H58:H104,"")),""),"")</f>
        <v/>
      </c>
      <c r="F58" s="40" t="str" cm="1">
        <f t="array" ref="F58">IF(Table1[[#This Row],[PO NO]]&lt;&gt;"",IF(Table1[[#This Row],[INV QTY]]=1,_xlfn.TEXTJOIN(",",TRUE,IF(M58=M58:M104,G58:G104,"")),""),"")</f>
        <v/>
      </c>
      <c r="G58" s="69" t="str">
        <f>IF(Table1[[#This Row],[PO NO]]&lt;&gt;"",LEFT(Table1[[#This Row],[PO NO]],6)&amp;"*","")</f>
        <v/>
      </c>
      <c r="H58" s="63"/>
      <c r="I58" s="55"/>
      <c r="J58" s="41"/>
      <c r="K58" s="82"/>
      <c r="L58" s="83"/>
      <c r="M58" s="74"/>
      <c r="N58" s="43"/>
      <c r="O58" s="56"/>
      <c r="P58" s="46"/>
      <c r="Q58" s="56"/>
      <c r="R58" s="46"/>
      <c r="S58" s="47"/>
      <c r="T58" s="48"/>
      <c r="U58" s="57"/>
      <c r="V58" s="58"/>
      <c r="W58" s="57"/>
      <c r="X58" s="48"/>
      <c r="Y58" s="46"/>
      <c r="Z58" s="50"/>
      <c r="AA58" s="46"/>
      <c r="AB58" s="50"/>
      <c r="AC58" s="77"/>
      <c r="AD58" s="59"/>
      <c r="AE58" s="60"/>
      <c r="AF58" s="61"/>
      <c r="AG58" s="60"/>
      <c r="AH58" s="60"/>
    </row>
    <row r="59" spans="1:34" customFormat="1" x14ac:dyDescent="0.3">
      <c r="A59" s="53" t="str">
        <f>IF(Table1[[#This Row],[INVOICE NO]]&lt;&gt;"",ROWS($A$2:Table1[[#This Row],['#OREDER NO]]),"")</f>
        <v/>
      </c>
      <c r="B59" s="38" t="str">
        <f>IF(Table1[[#This Row],[INVOICE NO]]&lt;&gt;"",COUNTIF($M$2:M59,M59),"")</f>
        <v/>
      </c>
      <c r="C59" s="40" t="str" cm="1">
        <f t="array" ref="C59">IF(Table1[[#This Row],[BOOKING CONFIRMATION NO]]&lt;&gt;"",IF(Table1[[#This Row],[INV QTY]]=1,_xlfn.TEXTJOIN(",",TRUE,IF(M59=M59:M105,L59:L105,"")),""),"")</f>
        <v/>
      </c>
      <c r="D59" s="40" t="str" cm="1">
        <f t="array" ref="D59">IF(Table1[[#This Row],[Booking No]]&lt;&gt;"",IF(Table1[[#This Row],[INV QTY]]=1,_xlfn.TEXTJOIN(",",TRUE,IF(N59=N59:N105,K59:K105,"")),""),"")</f>
        <v/>
      </c>
      <c r="E59" s="39" t="str" cm="1">
        <f t="array" ref="E59">IF(Table1[[#This Row],[PO NO]]&lt;&gt;"",IF(Table1[[#This Row],[INV QTY]]=1,_xlfn.TEXTJOIN(",",TRUE,IF(M59=M59:M105,H59:H105,"")),""),"")</f>
        <v/>
      </c>
      <c r="F59" s="40" t="str" cm="1">
        <f t="array" ref="F59">IF(Table1[[#This Row],[PO NO]]&lt;&gt;"",IF(Table1[[#This Row],[INV QTY]]=1,_xlfn.TEXTJOIN(",",TRUE,IF(M59=M59:M105,G59:G105,"")),""),"")</f>
        <v/>
      </c>
      <c r="G59" s="69" t="str">
        <f>IF(Table1[[#This Row],[PO NO]]&lt;&gt;"",LEFT(Table1[[#This Row],[PO NO]],6)&amp;"*","")</f>
        <v/>
      </c>
      <c r="H59" s="63"/>
      <c r="I59" s="55"/>
      <c r="J59" s="41"/>
      <c r="K59" s="82"/>
      <c r="L59" s="83"/>
      <c r="M59" s="74"/>
      <c r="N59" s="43"/>
      <c r="O59" s="56"/>
      <c r="P59" s="46"/>
      <c r="Q59" s="56"/>
      <c r="R59" s="46"/>
      <c r="S59" s="47"/>
      <c r="T59" s="48"/>
      <c r="U59" s="57"/>
      <c r="V59" s="58"/>
      <c r="W59" s="57"/>
      <c r="X59" s="48"/>
      <c r="Y59" s="46"/>
      <c r="Z59" s="50"/>
      <c r="AA59" s="46"/>
      <c r="AB59" s="50"/>
      <c r="AC59" s="77"/>
      <c r="AD59" s="59"/>
      <c r="AE59" s="60"/>
      <c r="AF59" s="61"/>
      <c r="AG59" s="60"/>
      <c r="AH59" s="60"/>
    </row>
    <row r="60" spans="1:34" customFormat="1" x14ac:dyDescent="0.3">
      <c r="A60" s="53" t="str">
        <f>IF(Table1[[#This Row],[INVOICE NO]]&lt;&gt;"",ROWS($A$2:Table1[[#This Row],['#OREDER NO]]),"")</f>
        <v/>
      </c>
      <c r="B60" s="38" t="str">
        <f>IF(Table1[[#This Row],[INVOICE NO]]&lt;&gt;"",COUNTIF($M$2:M60,M60),"")</f>
        <v/>
      </c>
      <c r="C60" s="40" t="str" cm="1">
        <f t="array" ref="C60">IF(Table1[[#This Row],[BOOKING CONFIRMATION NO]]&lt;&gt;"",IF(Table1[[#This Row],[INV QTY]]=1,_xlfn.TEXTJOIN(",",TRUE,IF(M60=M60:M106,L60:L106,"")),""),"")</f>
        <v/>
      </c>
      <c r="D60" s="40" t="str" cm="1">
        <f t="array" ref="D60">IF(Table1[[#This Row],[Booking No]]&lt;&gt;"",IF(Table1[[#This Row],[INV QTY]]=1,_xlfn.TEXTJOIN(",",TRUE,IF(N60=N60:N106,K60:K106,"")),""),"")</f>
        <v/>
      </c>
      <c r="E60" s="39" t="str" cm="1">
        <f t="array" ref="E60">IF(Table1[[#This Row],[PO NO]]&lt;&gt;"",IF(Table1[[#This Row],[INV QTY]]=1,_xlfn.TEXTJOIN(",",TRUE,IF(M60=M60:M106,H60:H106,"")),""),"")</f>
        <v/>
      </c>
      <c r="F60" s="40" t="str" cm="1">
        <f t="array" ref="F60">IF(Table1[[#This Row],[PO NO]]&lt;&gt;"",IF(Table1[[#This Row],[INV QTY]]=1,_xlfn.TEXTJOIN(",",TRUE,IF(M60=M60:M106,G60:G106,"")),""),"")</f>
        <v/>
      </c>
      <c r="G60" s="69" t="str">
        <f>IF(Table1[[#This Row],[PO NO]]&lt;&gt;"",LEFT(Table1[[#This Row],[PO NO]],6)&amp;"*","")</f>
        <v/>
      </c>
      <c r="H60" s="63"/>
      <c r="I60" s="55"/>
      <c r="J60" s="41"/>
      <c r="K60" s="82"/>
      <c r="L60" s="83"/>
      <c r="M60" s="74"/>
      <c r="N60" s="43"/>
      <c r="O60" s="56"/>
      <c r="P60" s="46"/>
      <c r="Q60" s="56"/>
      <c r="R60" s="46"/>
      <c r="S60" s="47"/>
      <c r="T60" s="48"/>
      <c r="U60" s="57"/>
      <c r="V60" s="58"/>
      <c r="W60" s="57"/>
      <c r="X60" s="48"/>
      <c r="Y60" s="46"/>
      <c r="Z60" s="50"/>
      <c r="AA60" s="46"/>
      <c r="AB60" s="50"/>
      <c r="AC60" s="77"/>
      <c r="AD60" s="59"/>
      <c r="AE60" s="60"/>
      <c r="AF60" s="61"/>
      <c r="AG60" s="60"/>
      <c r="AH60" s="60"/>
    </row>
    <row r="61" spans="1:34" customFormat="1" x14ac:dyDescent="0.3">
      <c r="A61" s="53" t="str">
        <f>IF(Table1[[#This Row],[INVOICE NO]]&lt;&gt;"",ROWS($A$2:Table1[[#This Row],['#OREDER NO]]),"")</f>
        <v/>
      </c>
      <c r="B61" s="38" t="str">
        <f>IF(Table1[[#This Row],[INVOICE NO]]&lt;&gt;"",COUNTIF($M$2:M61,M61),"")</f>
        <v/>
      </c>
      <c r="C61" s="40" t="str" cm="1">
        <f t="array" ref="C61">IF(Table1[[#This Row],[BOOKING CONFIRMATION NO]]&lt;&gt;"",IF(Table1[[#This Row],[INV QTY]]=1,_xlfn.TEXTJOIN(",",TRUE,IF(M61=M61:M107,L61:L107,"")),""),"")</f>
        <v/>
      </c>
      <c r="D61" s="40" t="str" cm="1">
        <f t="array" ref="D61">IF(Table1[[#This Row],[Booking No]]&lt;&gt;"",IF(Table1[[#This Row],[INV QTY]]=1,_xlfn.TEXTJOIN(",",TRUE,IF(N61=N61:N107,K61:K107,"")),""),"")</f>
        <v/>
      </c>
      <c r="E61" s="39" t="str" cm="1">
        <f t="array" ref="E61">IF(Table1[[#This Row],[PO NO]]&lt;&gt;"",IF(Table1[[#This Row],[INV QTY]]=1,_xlfn.TEXTJOIN(",",TRUE,IF(M61=M61:M107,H61:H107,"")),""),"")</f>
        <v/>
      </c>
      <c r="F61" s="40" t="str" cm="1">
        <f t="array" ref="F61">IF(Table1[[#This Row],[PO NO]]&lt;&gt;"",IF(Table1[[#This Row],[INV QTY]]=1,_xlfn.TEXTJOIN(",",TRUE,IF(M61=M61:M107,G61:G107,"")),""),"")</f>
        <v/>
      </c>
      <c r="G61" s="69" t="str">
        <f>IF(Table1[[#This Row],[PO NO]]&lt;&gt;"",LEFT(Table1[[#This Row],[PO NO]],6)&amp;"*","")</f>
        <v/>
      </c>
      <c r="H61" s="63"/>
      <c r="I61" s="55"/>
      <c r="J61" s="41"/>
      <c r="K61" s="82"/>
      <c r="L61" s="83"/>
      <c r="M61" s="74"/>
      <c r="N61" s="43"/>
      <c r="O61" s="56"/>
      <c r="P61" s="46"/>
      <c r="Q61" s="56"/>
      <c r="R61" s="46"/>
      <c r="S61" s="47"/>
      <c r="T61" s="48"/>
      <c r="U61" s="57"/>
      <c r="V61" s="58"/>
      <c r="W61" s="57"/>
      <c r="X61" s="48"/>
      <c r="Y61" s="46"/>
      <c r="Z61" s="50"/>
      <c r="AA61" s="46"/>
      <c r="AB61" s="50"/>
      <c r="AC61" s="77"/>
      <c r="AD61" s="59"/>
      <c r="AE61" s="60"/>
      <c r="AF61" s="61"/>
      <c r="AG61" s="60"/>
      <c r="AH61" s="60"/>
    </row>
    <row r="62" spans="1:34" customFormat="1" x14ac:dyDescent="0.3">
      <c r="A62" s="53" t="str">
        <f>IF(Table1[[#This Row],[INVOICE NO]]&lt;&gt;"",ROWS($A$2:Table1[[#This Row],['#OREDER NO]]),"")</f>
        <v/>
      </c>
      <c r="B62" s="38" t="str">
        <f>IF(Table1[[#This Row],[INVOICE NO]]&lt;&gt;"",COUNTIF($M$2:M62,M62),"")</f>
        <v/>
      </c>
      <c r="C62" s="40" t="str" cm="1">
        <f t="array" ref="C62">IF(Table1[[#This Row],[BOOKING CONFIRMATION NO]]&lt;&gt;"",IF(Table1[[#This Row],[INV QTY]]=1,_xlfn.TEXTJOIN(",",TRUE,IF(M62=M62:M108,L62:L108,"")),""),"")</f>
        <v/>
      </c>
      <c r="D62" s="40" t="str" cm="1">
        <f t="array" ref="D62">IF(Table1[[#This Row],[Booking No]]&lt;&gt;"",IF(Table1[[#This Row],[INV QTY]]=1,_xlfn.TEXTJOIN(",",TRUE,IF(N62=N62:N108,K62:K108,"")),""),"")</f>
        <v/>
      </c>
      <c r="E62" s="39" t="str" cm="1">
        <f t="array" ref="E62">IF(Table1[[#This Row],[PO NO]]&lt;&gt;"",IF(Table1[[#This Row],[INV QTY]]=1,_xlfn.TEXTJOIN(",",TRUE,IF(M62=M62:M108,H62:H108,"")),""),"")</f>
        <v/>
      </c>
      <c r="F62" s="40" t="str" cm="1">
        <f t="array" ref="F62">IF(Table1[[#This Row],[PO NO]]&lt;&gt;"",IF(Table1[[#This Row],[INV QTY]]=1,_xlfn.TEXTJOIN(",",TRUE,IF(M62=M62:M108,G62:G108,"")),""),"")</f>
        <v/>
      </c>
      <c r="G62" s="69" t="str">
        <f>IF(Table1[[#This Row],[PO NO]]&lt;&gt;"",LEFT(Table1[[#This Row],[PO NO]],6)&amp;"*","")</f>
        <v/>
      </c>
      <c r="H62" s="63"/>
      <c r="I62" s="55"/>
      <c r="J62" s="41"/>
      <c r="K62" s="82"/>
      <c r="L62" s="83"/>
      <c r="M62" s="74"/>
      <c r="N62" s="43"/>
      <c r="O62" s="56"/>
      <c r="P62" s="46"/>
      <c r="Q62" s="56"/>
      <c r="R62" s="46"/>
      <c r="S62" s="47"/>
      <c r="T62" s="48"/>
      <c r="U62" s="57"/>
      <c r="V62" s="58"/>
      <c r="W62" s="57"/>
      <c r="X62" s="48"/>
      <c r="Y62" s="46"/>
      <c r="Z62" s="50"/>
      <c r="AA62" s="46"/>
      <c r="AB62" s="50"/>
      <c r="AC62" s="77"/>
      <c r="AD62" s="59"/>
      <c r="AE62" s="60"/>
      <c r="AF62" s="61"/>
      <c r="AG62" s="60"/>
      <c r="AH62" s="60"/>
    </row>
    <row r="63" spans="1:34" customFormat="1" x14ac:dyDescent="0.3">
      <c r="A63" s="53" t="str">
        <f>IF(Table1[[#This Row],[INVOICE NO]]&lt;&gt;"",ROWS($A$2:Table1[[#This Row],['#OREDER NO]]),"")</f>
        <v/>
      </c>
      <c r="B63" s="38" t="str">
        <f>IF(Table1[[#This Row],[INVOICE NO]]&lt;&gt;"",COUNTIF($M$2:M63,M63),"")</f>
        <v/>
      </c>
      <c r="C63" s="40" t="str" cm="1">
        <f t="array" ref="C63">IF(Table1[[#This Row],[BOOKING CONFIRMATION NO]]&lt;&gt;"",IF(Table1[[#This Row],[INV QTY]]=1,_xlfn.TEXTJOIN(",",TRUE,IF(M63=M63:M109,L63:L109,"")),""),"")</f>
        <v/>
      </c>
      <c r="D63" s="40" t="str" cm="1">
        <f t="array" ref="D63">IF(Table1[[#This Row],[Booking No]]&lt;&gt;"",IF(Table1[[#This Row],[INV QTY]]=1,_xlfn.TEXTJOIN(",",TRUE,IF(N63=N63:N109,K63:K109,"")),""),"")</f>
        <v/>
      </c>
      <c r="E63" s="39" t="str" cm="1">
        <f t="array" ref="E63">IF(Table1[[#This Row],[PO NO]]&lt;&gt;"",IF(Table1[[#This Row],[INV QTY]]=1,_xlfn.TEXTJOIN(",",TRUE,IF(M63=M63:M109,H63:H109,"")),""),"")</f>
        <v/>
      </c>
      <c r="F63" s="40" t="str" cm="1">
        <f t="array" ref="F63">IF(Table1[[#This Row],[PO NO]]&lt;&gt;"",IF(Table1[[#This Row],[INV QTY]]=1,_xlfn.TEXTJOIN(",",TRUE,IF(M63=M63:M109,G63:G109,"")),""),"")</f>
        <v/>
      </c>
      <c r="G63" s="69" t="str">
        <f>IF(Table1[[#This Row],[PO NO]]&lt;&gt;"",LEFT(Table1[[#This Row],[PO NO]],6)&amp;"*","")</f>
        <v/>
      </c>
      <c r="H63" s="63"/>
      <c r="I63" s="55"/>
      <c r="J63" s="41"/>
      <c r="K63" s="82"/>
      <c r="L63" s="83"/>
      <c r="M63" s="74"/>
      <c r="N63" s="43"/>
      <c r="O63" s="56"/>
      <c r="P63" s="46"/>
      <c r="Q63" s="56"/>
      <c r="R63" s="46"/>
      <c r="S63" s="47"/>
      <c r="T63" s="48"/>
      <c r="U63" s="57"/>
      <c r="V63" s="58"/>
      <c r="W63" s="57"/>
      <c r="X63" s="48"/>
      <c r="Y63" s="46"/>
      <c r="Z63" s="50"/>
      <c r="AA63" s="46"/>
      <c r="AB63" s="50"/>
      <c r="AC63" s="77"/>
      <c r="AD63" s="59"/>
      <c r="AE63" s="60"/>
      <c r="AF63" s="61"/>
      <c r="AG63" s="60"/>
      <c r="AH63" s="60"/>
    </row>
    <row r="64" spans="1:34" customFormat="1" x14ac:dyDescent="0.3">
      <c r="A64" s="53" t="str">
        <f>IF(Table1[[#This Row],[INVOICE NO]]&lt;&gt;"",ROWS($A$2:Table1[[#This Row],['#OREDER NO]]),"")</f>
        <v/>
      </c>
      <c r="B64" s="38" t="str">
        <f>IF(Table1[[#This Row],[INVOICE NO]]&lt;&gt;"",COUNTIF($M$2:M64,M64),"")</f>
        <v/>
      </c>
      <c r="C64" s="40" t="str" cm="1">
        <f t="array" ref="C64">IF(Table1[[#This Row],[BOOKING CONFIRMATION NO]]&lt;&gt;"",IF(Table1[[#This Row],[INV QTY]]=1,_xlfn.TEXTJOIN(",",TRUE,IF(M64=M64:M110,L64:L110,"")),""),"")</f>
        <v/>
      </c>
      <c r="D64" s="40" t="str" cm="1">
        <f t="array" ref="D64">IF(Table1[[#This Row],[Booking No]]&lt;&gt;"",IF(Table1[[#This Row],[INV QTY]]=1,_xlfn.TEXTJOIN(",",TRUE,IF(N64=N64:N110,K64:K110,"")),""),"")</f>
        <v/>
      </c>
      <c r="E64" s="39" t="str" cm="1">
        <f t="array" ref="E64">IF(Table1[[#This Row],[PO NO]]&lt;&gt;"",IF(Table1[[#This Row],[INV QTY]]=1,_xlfn.TEXTJOIN(",",TRUE,IF(M64=M64:M110,H64:H110,"")),""),"")</f>
        <v/>
      </c>
      <c r="F64" s="40" t="str" cm="1">
        <f t="array" ref="F64">IF(Table1[[#This Row],[PO NO]]&lt;&gt;"",IF(Table1[[#This Row],[INV QTY]]=1,_xlfn.TEXTJOIN(",",TRUE,IF(M64=M64:M110,G64:G110,"")),""),"")</f>
        <v/>
      </c>
      <c r="G64" s="69" t="str">
        <f>IF(Table1[[#This Row],[PO NO]]&lt;&gt;"",LEFT(Table1[[#This Row],[PO NO]],6)&amp;"*","")</f>
        <v/>
      </c>
      <c r="H64" s="63"/>
      <c r="I64" s="55"/>
      <c r="J64" s="41"/>
      <c r="K64" s="82"/>
      <c r="L64" s="83"/>
      <c r="M64" s="74"/>
      <c r="N64" s="43"/>
      <c r="O64" s="56"/>
      <c r="P64" s="46"/>
      <c r="Q64" s="56"/>
      <c r="R64" s="46"/>
      <c r="S64" s="47"/>
      <c r="T64" s="48"/>
      <c r="U64" s="57"/>
      <c r="V64" s="58"/>
      <c r="W64" s="57"/>
      <c r="X64" s="48"/>
      <c r="Y64" s="46"/>
      <c r="Z64" s="50"/>
      <c r="AA64" s="46"/>
      <c r="AB64" s="50"/>
      <c r="AC64" s="77"/>
      <c r="AD64" s="59"/>
      <c r="AE64" s="60"/>
      <c r="AF64" s="61"/>
      <c r="AG64" s="60"/>
      <c r="AH64" s="60"/>
    </row>
    <row r="65" spans="1:34" customFormat="1" x14ac:dyDescent="0.3">
      <c r="A65" s="53" t="str">
        <f>IF(Table1[[#This Row],[INVOICE NO]]&lt;&gt;"",ROWS($A$2:Table1[[#This Row],['#OREDER NO]]),"")</f>
        <v/>
      </c>
      <c r="B65" s="38" t="str">
        <f>IF(Table1[[#This Row],[INVOICE NO]]&lt;&gt;"",COUNTIF($M$2:M65,M65),"")</f>
        <v/>
      </c>
      <c r="C65" s="40" t="str" cm="1">
        <f t="array" ref="C65">IF(Table1[[#This Row],[BOOKING CONFIRMATION NO]]&lt;&gt;"",IF(Table1[[#This Row],[INV QTY]]=1,_xlfn.TEXTJOIN(",",TRUE,IF(M65=M65:M111,L65:L111,"")),""),"")</f>
        <v/>
      </c>
      <c r="D65" s="40" t="str" cm="1">
        <f t="array" ref="D65">IF(Table1[[#This Row],[Booking No]]&lt;&gt;"",IF(Table1[[#This Row],[INV QTY]]=1,_xlfn.TEXTJOIN(",",TRUE,IF(N65=N65:N111,K65:K111,"")),""),"")</f>
        <v/>
      </c>
      <c r="E65" s="39" t="str" cm="1">
        <f t="array" ref="E65">IF(Table1[[#This Row],[PO NO]]&lt;&gt;"",IF(Table1[[#This Row],[INV QTY]]=1,_xlfn.TEXTJOIN(",",TRUE,IF(M65=M65:M111,H65:H111,"")),""),"")</f>
        <v/>
      </c>
      <c r="F65" s="40" t="str" cm="1">
        <f t="array" ref="F65">IF(Table1[[#This Row],[PO NO]]&lt;&gt;"",IF(Table1[[#This Row],[INV QTY]]=1,_xlfn.TEXTJOIN(",",TRUE,IF(M65=M65:M111,G65:G111,"")),""),"")</f>
        <v/>
      </c>
      <c r="G65" s="69" t="str">
        <f>IF(Table1[[#This Row],[PO NO]]&lt;&gt;"",LEFT(Table1[[#This Row],[PO NO]],6)&amp;"*","")</f>
        <v/>
      </c>
      <c r="H65" s="63"/>
      <c r="I65" s="55"/>
      <c r="J65" s="41"/>
      <c r="K65" s="82"/>
      <c r="L65" s="83"/>
      <c r="M65" s="74"/>
      <c r="N65" s="43"/>
      <c r="O65" s="56"/>
      <c r="P65" s="46"/>
      <c r="Q65" s="56"/>
      <c r="R65" s="46"/>
      <c r="S65" s="47"/>
      <c r="T65" s="48"/>
      <c r="U65" s="57"/>
      <c r="V65" s="58"/>
      <c r="W65" s="57"/>
      <c r="X65" s="48"/>
      <c r="Y65" s="46"/>
      <c r="Z65" s="50"/>
      <c r="AA65" s="46"/>
      <c r="AB65" s="50"/>
      <c r="AC65" s="77"/>
      <c r="AD65" s="59"/>
      <c r="AE65" s="60"/>
      <c r="AF65" s="61"/>
      <c r="AG65" s="60"/>
      <c r="AH65" s="60"/>
    </row>
    <row r="66" spans="1:34" customFormat="1" x14ac:dyDescent="0.3">
      <c r="A66" s="53" t="str">
        <f>IF(Table1[[#This Row],[INVOICE NO]]&lt;&gt;"",ROWS($A$2:Table1[[#This Row],['#OREDER NO]]),"")</f>
        <v/>
      </c>
      <c r="B66" s="38" t="str">
        <f>IF(Table1[[#This Row],[INVOICE NO]]&lt;&gt;"",COUNTIF($M$2:M66,M66),"")</f>
        <v/>
      </c>
      <c r="C66" s="40" t="str" cm="1">
        <f t="array" ref="C66">IF(Table1[[#This Row],[BOOKING CONFIRMATION NO]]&lt;&gt;"",IF(Table1[[#This Row],[INV QTY]]=1,_xlfn.TEXTJOIN(",",TRUE,IF(M66=M66:M112,L66:L112,"")),""),"")</f>
        <v/>
      </c>
      <c r="D66" s="40" t="str" cm="1">
        <f t="array" ref="D66">IF(Table1[[#This Row],[Booking No]]&lt;&gt;"",IF(Table1[[#This Row],[INV QTY]]=1,_xlfn.TEXTJOIN(",",TRUE,IF(N66=N66:N112,K66:K112,"")),""),"")</f>
        <v/>
      </c>
      <c r="E66" s="39" t="str" cm="1">
        <f t="array" ref="E66">IF(Table1[[#This Row],[PO NO]]&lt;&gt;"",IF(Table1[[#This Row],[INV QTY]]=1,_xlfn.TEXTJOIN(",",TRUE,IF(M66=M66:M112,H66:H112,"")),""),"")</f>
        <v/>
      </c>
      <c r="F66" s="40" t="str" cm="1">
        <f t="array" ref="F66">IF(Table1[[#This Row],[PO NO]]&lt;&gt;"",IF(Table1[[#This Row],[INV QTY]]=1,_xlfn.TEXTJOIN(",",TRUE,IF(M66=M66:M112,G66:G112,"")),""),"")</f>
        <v/>
      </c>
      <c r="G66" s="69" t="str">
        <f>IF(Table1[[#This Row],[PO NO]]&lt;&gt;"",LEFT(Table1[[#This Row],[PO NO]],6)&amp;"*","")</f>
        <v/>
      </c>
      <c r="H66" s="63"/>
      <c r="I66" s="55"/>
      <c r="J66" s="41"/>
      <c r="K66" s="82"/>
      <c r="L66" s="83"/>
      <c r="M66" s="74"/>
      <c r="N66" s="43"/>
      <c r="O66" s="56"/>
      <c r="P66" s="46"/>
      <c r="Q66" s="56"/>
      <c r="R66" s="46"/>
      <c r="S66" s="47"/>
      <c r="T66" s="48"/>
      <c r="U66" s="57"/>
      <c r="V66" s="58"/>
      <c r="W66" s="57"/>
      <c r="X66" s="48"/>
      <c r="Y66" s="46"/>
      <c r="Z66" s="50"/>
      <c r="AA66" s="46"/>
      <c r="AB66" s="50"/>
      <c r="AC66" s="77"/>
      <c r="AD66" s="59"/>
      <c r="AE66" s="60"/>
      <c r="AF66" s="61"/>
      <c r="AG66" s="60"/>
      <c r="AH66" s="60"/>
    </row>
    <row r="67" spans="1:34" customFormat="1" x14ac:dyDescent="0.3">
      <c r="A67" s="53" t="str">
        <f>IF(Table1[[#This Row],[INVOICE NO]]&lt;&gt;"",ROWS($A$2:Table1[[#This Row],['#OREDER NO]]),"")</f>
        <v/>
      </c>
      <c r="B67" s="38" t="str">
        <f>IF(Table1[[#This Row],[INVOICE NO]]&lt;&gt;"",COUNTIF($M$2:M67,M67),"")</f>
        <v/>
      </c>
      <c r="C67" s="40" t="str" cm="1">
        <f t="array" ref="C67">IF(Table1[[#This Row],[BOOKING CONFIRMATION NO]]&lt;&gt;"",IF(Table1[[#This Row],[INV QTY]]=1,_xlfn.TEXTJOIN(",",TRUE,IF(M67=M67:M113,L67:L113,"")),""),"")</f>
        <v/>
      </c>
      <c r="D67" s="40" t="str" cm="1">
        <f t="array" ref="D67">IF(Table1[[#This Row],[Booking No]]&lt;&gt;"",IF(Table1[[#This Row],[INV QTY]]=1,_xlfn.TEXTJOIN(",",TRUE,IF(N67=N67:N113,K67:K113,"")),""),"")</f>
        <v/>
      </c>
      <c r="E67" s="39" t="str" cm="1">
        <f t="array" ref="E67">IF(Table1[[#This Row],[PO NO]]&lt;&gt;"",IF(Table1[[#This Row],[INV QTY]]=1,_xlfn.TEXTJOIN(",",TRUE,IF(M67=M67:M113,H67:H113,"")),""),"")</f>
        <v/>
      </c>
      <c r="F67" s="40" t="str" cm="1">
        <f t="array" ref="F67">IF(Table1[[#This Row],[PO NO]]&lt;&gt;"",IF(Table1[[#This Row],[INV QTY]]=1,_xlfn.TEXTJOIN(",",TRUE,IF(M67=M67:M113,G67:G113,"")),""),"")</f>
        <v/>
      </c>
      <c r="G67" s="69" t="str">
        <f>IF(Table1[[#This Row],[PO NO]]&lt;&gt;"",LEFT(Table1[[#This Row],[PO NO]],6)&amp;"*","")</f>
        <v/>
      </c>
      <c r="H67" s="63"/>
      <c r="I67" s="55"/>
      <c r="J67" s="41"/>
      <c r="K67" s="82"/>
      <c r="L67" s="83"/>
      <c r="M67" s="74"/>
      <c r="N67" s="43"/>
      <c r="O67" s="56"/>
      <c r="P67" s="46"/>
      <c r="Q67" s="56"/>
      <c r="R67" s="46"/>
      <c r="S67" s="47"/>
      <c r="T67" s="48"/>
      <c r="U67" s="57"/>
      <c r="V67" s="58"/>
      <c r="W67" s="57"/>
      <c r="X67" s="48"/>
      <c r="Y67" s="46"/>
      <c r="Z67" s="50"/>
      <c r="AA67" s="46"/>
      <c r="AB67" s="50"/>
      <c r="AC67" s="77"/>
      <c r="AD67" s="59"/>
      <c r="AE67" s="60"/>
      <c r="AF67" s="61"/>
      <c r="AG67" s="60"/>
      <c r="AH67" s="60"/>
    </row>
    <row r="68" spans="1:34" customFormat="1" x14ac:dyDescent="0.3">
      <c r="A68" s="53" t="str">
        <f>IF(Table1[[#This Row],[INVOICE NO]]&lt;&gt;"",ROWS($A$2:Table1[[#This Row],['#OREDER NO]]),"")</f>
        <v/>
      </c>
      <c r="B68" s="38" t="str">
        <f>IF(Table1[[#This Row],[INVOICE NO]]&lt;&gt;"",COUNTIF($M$2:M68,M68),"")</f>
        <v/>
      </c>
      <c r="C68" s="40" t="str" cm="1">
        <f t="array" ref="C68">IF(Table1[[#This Row],[BOOKING CONFIRMATION NO]]&lt;&gt;"",IF(Table1[[#This Row],[INV QTY]]=1,_xlfn.TEXTJOIN(",",TRUE,IF(M68=M68:M114,L68:L114,"")),""),"")</f>
        <v/>
      </c>
      <c r="D68" s="40" t="str" cm="1">
        <f t="array" ref="D68">IF(Table1[[#This Row],[Booking No]]&lt;&gt;"",IF(Table1[[#This Row],[INV QTY]]=1,_xlfn.TEXTJOIN(",",TRUE,IF(N68=N68:N114,K68:K114,"")),""),"")</f>
        <v/>
      </c>
      <c r="E68" s="39" t="str" cm="1">
        <f t="array" ref="E68">IF(Table1[[#This Row],[PO NO]]&lt;&gt;"",IF(Table1[[#This Row],[INV QTY]]=1,_xlfn.TEXTJOIN(",",TRUE,IF(M68=M68:M114,H68:H114,"")),""),"")</f>
        <v/>
      </c>
      <c r="F68" s="40" t="str" cm="1">
        <f t="array" ref="F68">IF(Table1[[#This Row],[PO NO]]&lt;&gt;"",IF(Table1[[#This Row],[INV QTY]]=1,_xlfn.TEXTJOIN(",",TRUE,IF(M68=M68:M114,G68:G114,"")),""),"")</f>
        <v/>
      </c>
      <c r="G68" s="69" t="str">
        <f>IF(Table1[[#This Row],[PO NO]]&lt;&gt;"",LEFT(Table1[[#This Row],[PO NO]],6)&amp;"*","")</f>
        <v/>
      </c>
      <c r="H68" s="63"/>
      <c r="I68" s="55"/>
      <c r="J68" s="41"/>
      <c r="K68" s="82"/>
      <c r="L68" s="83"/>
      <c r="M68" s="74"/>
      <c r="N68" s="43"/>
      <c r="O68" s="56"/>
      <c r="P68" s="46"/>
      <c r="Q68" s="56"/>
      <c r="R68" s="46"/>
      <c r="S68" s="47"/>
      <c r="T68" s="48"/>
      <c r="U68" s="57"/>
      <c r="V68" s="58"/>
      <c r="W68" s="57"/>
      <c r="X68" s="48"/>
      <c r="Y68" s="46"/>
      <c r="Z68" s="50"/>
      <c r="AA68" s="46"/>
      <c r="AB68" s="50"/>
      <c r="AC68" s="77"/>
      <c r="AD68" s="59"/>
      <c r="AE68" s="60"/>
      <c r="AF68" s="61"/>
      <c r="AG68" s="60"/>
      <c r="AH68" s="60"/>
    </row>
    <row r="69" spans="1:34" customFormat="1" x14ac:dyDescent="0.3">
      <c r="A69" s="53" t="str">
        <f>IF(Table1[[#This Row],[INVOICE NO]]&lt;&gt;"",ROWS($A$2:Table1[[#This Row],['#OREDER NO]]),"")</f>
        <v/>
      </c>
      <c r="B69" s="38" t="str">
        <f>IF(Table1[[#This Row],[INVOICE NO]]&lt;&gt;"",COUNTIF($M$2:M69,M69),"")</f>
        <v/>
      </c>
      <c r="C69" s="40" t="str" cm="1">
        <f t="array" ref="C69">IF(Table1[[#This Row],[BOOKING CONFIRMATION NO]]&lt;&gt;"",IF(Table1[[#This Row],[INV QTY]]=1,_xlfn.TEXTJOIN(",",TRUE,IF(M69=M69:M115,L69:L115,"")),""),"")</f>
        <v/>
      </c>
      <c r="D69" s="40" t="str" cm="1">
        <f t="array" ref="D69">IF(Table1[[#This Row],[Booking No]]&lt;&gt;"",IF(Table1[[#This Row],[INV QTY]]=1,_xlfn.TEXTJOIN(",",TRUE,IF(N69=N69:N115,K69:K115,"")),""),"")</f>
        <v/>
      </c>
      <c r="E69" s="39" t="str" cm="1">
        <f t="array" ref="E69">IF(Table1[[#This Row],[PO NO]]&lt;&gt;"",IF(Table1[[#This Row],[INV QTY]]=1,_xlfn.TEXTJOIN(",",TRUE,IF(M69=M69:M115,H69:H115,"")),""),"")</f>
        <v/>
      </c>
      <c r="F69" s="40" t="str" cm="1">
        <f t="array" ref="F69">IF(Table1[[#This Row],[PO NO]]&lt;&gt;"",IF(Table1[[#This Row],[INV QTY]]=1,_xlfn.TEXTJOIN(",",TRUE,IF(M69=M69:M115,G69:G115,"")),""),"")</f>
        <v/>
      </c>
      <c r="G69" s="69" t="str">
        <f>IF(Table1[[#This Row],[PO NO]]&lt;&gt;"",LEFT(Table1[[#This Row],[PO NO]],6)&amp;"*","")</f>
        <v/>
      </c>
      <c r="H69" s="63"/>
      <c r="I69" s="55"/>
      <c r="J69" s="41"/>
      <c r="K69" s="82"/>
      <c r="L69" s="83"/>
      <c r="M69" s="74"/>
      <c r="N69" s="43"/>
      <c r="O69" s="56"/>
      <c r="P69" s="46"/>
      <c r="Q69" s="56"/>
      <c r="R69" s="46"/>
      <c r="S69" s="47"/>
      <c r="T69" s="48"/>
      <c r="U69" s="57"/>
      <c r="V69" s="58"/>
      <c r="W69" s="57"/>
      <c r="X69" s="48"/>
      <c r="Y69" s="46"/>
      <c r="Z69" s="50"/>
      <c r="AA69" s="46"/>
      <c r="AB69" s="50"/>
      <c r="AC69" s="77"/>
      <c r="AD69" s="59"/>
      <c r="AE69" s="60"/>
      <c r="AF69" s="61"/>
      <c r="AG69" s="60"/>
      <c r="AH69" s="60"/>
    </row>
    <row r="70" spans="1:34" customFormat="1" x14ac:dyDescent="0.3">
      <c r="A70" s="53" t="str">
        <f>IF(Table1[[#This Row],[INVOICE NO]]&lt;&gt;"",ROWS($A$2:Table1[[#This Row],['#OREDER NO]]),"")</f>
        <v/>
      </c>
      <c r="B70" s="38" t="str">
        <f>IF(Table1[[#This Row],[INVOICE NO]]&lt;&gt;"",COUNTIF($M$2:M70,M70),"")</f>
        <v/>
      </c>
      <c r="C70" s="40" t="str" cm="1">
        <f t="array" ref="C70">IF(Table1[[#This Row],[BOOKING CONFIRMATION NO]]&lt;&gt;"",IF(Table1[[#This Row],[INV QTY]]=1,_xlfn.TEXTJOIN(",",TRUE,IF(M70=M70:M116,L70:L116,"")),""),"")</f>
        <v/>
      </c>
      <c r="D70" s="40" t="str" cm="1">
        <f t="array" ref="D70">IF(Table1[[#This Row],[Booking No]]&lt;&gt;"",IF(Table1[[#This Row],[INV QTY]]=1,_xlfn.TEXTJOIN(",",TRUE,IF(N70=N70:N116,K70:K116,"")),""),"")</f>
        <v/>
      </c>
      <c r="E70" s="39" t="str" cm="1">
        <f t="array" ref="E70">IF(Table1[[#This Row],[PO NO]]&lt;&gt;"",IF(Table1[[#This Row],[INV QTY]]=1,_xlfn.TEXTJOIN(",",TRUE,IF(M70=M70:M116,H70:H116,"")),""),"")</f>
        <v/>
      </c>
      <c r="F70" s="40" t="str" cm="1">
        <f t="array" ref="F70">IF(Table1[[#This Row],[PO NO]]&lt;&gt;"",IF(Table1[[#This Row],[INV QTY]]=1,_xlfn.TEXTJOIN(",",TRUE,IF(M70=M70:M116,G70:G116,"")),""),"")</f>
        <v/>
      </c>
      <c r="G70" s="69" t="str">
        <f>IF(Table1[[#This Row],[PO NO]]&lt;&gt;"",LEFT(Table1[[#This Row],[PO NO]],6)&amp;"*","")</f>
        <v/>
      </c>
      <c r="H70" s="63"/>
      <c r="I70" s="55"/>
      <c r="J70" s="41"/>
      <c r="K70" s="82"/>
      <c r="L70" s="83"/>
      <c r="M70" s="74"/>
      <c r="N70" s="43"/>
      <c r="O70" s="56"/>
      <c r="P70" s="46"/>
      <c r="Q70" s="56"/>
      <c r="R70" s="46"/>
      <c r="S70" s="47"/>
      <c r="T70" s="48"/>
      <c r="U70" s="57"/>
      <c r="V70" s="58"/>
      <c r="W70" s="57"/>
      <c r="X70" s="48"/>
      <c r="Y70" s="46"/>
      <c r="Z70" s="50"/>
      <c r="AA70" s="46"/>
      <c r="AB70" s="50"/>
      <c r="AC70" s="77"/>
      <c r="AD70" s="59"/>
      <c r="AE70" s="60"/>
      <c r="AF70" s="61"/>
      <c r="AG70" s="60"/>
      <c r="AH70" s="60"/>
    </row>
    <row r="71" spans="1:34" customFormat="1" x14ac:dyDescent="0.3">
      <c r="A71" s="53" t="str">
        <f>IF(Table1[[#This Row],[INVOICE NO]]&lt;&gt;"",ROWS($A$2:Table1[[#This Row],['#OREDER NO]]),"")</f>
        <v/>
      </c>
      <c r="B71" s="38" t="str">
        <f>IF(Table1[[#This Row],[INVOICE NO]]&lt;&gt;"",COUNTIF($M$2:M71,M71),"")</f>
        <v/>
      </c>
      <c r="C71" s="40" t="str" cm="1">
        <f t="array" ref="C71">IF(Table1[[#This Row],[BOOKING CONFIRMATION NO]]&lt;&gt;"",IF(Table1[[#This Row],[INV QTY]]=1,_xlfn.TEXTJOIN(",",TRUE,IF(M71=M71:M117,L71:L117,"")),""),"")</f>
        <v/>
      </c>
      <c r="D71" s="40" t="str" cm="1">
        <f t="array" ref="D71">IF(Table1[[#This Row],[Booking No]]&lt;&gt;"",IF(Table1[[#This Row],[INV QTY]]=1,_xlfn.TEXTJOIN(",",TRUE,IF(N71=N71:N117,K71:K117,"")),""),"")</f>
        <v/>
      </c>
      <c r="E71" s="39" t="str" cm="1">
        <f t="array" ref="E71">IF(Table1[[#This Row],[PO NO]]&lt;&gt;"",IF(Table1[[#This Row],[INV QTY]]=1,_xlfn.TEXTJOIN(",",TRUE,IF(M71=M71:M117,H71:H117,"")),""),"")</f>
        <v/>
      </c>
      <c r="F71" s="40" t="str" cm="1">
        <f t="array" ref="F71">IF(Table1[[#This Row],[PO NO]]&lt;&gt;"",IF(Table1[[#This Row],[INV QTY]]=1,_xlfn.TEXTJOIN(",",TRUE,IF(M71=M71:M117,G71:G117,"")),""),"")</f>
        <v/>
      </c>
      <c r="G71" s="69" t="str">
        <f>IF(Table1[[#This Row],[PO NO]]&lt;&gt;"",LEFT(Table1[[#This Row],[PO NO]],6)&amp;"*","")</f>
        <v/>
      </c>
      <c r="H71" s="63"/>
      <c r="I71" s="55"/>
      <c r="J71" s="41"/>
      <c r="K71" s="82"/>
      <c r="L71" s="83"/>
      <c r="M71" s="74"/>
      <c r="N71" s="43"/>
      <c r="O71" s="56"/>
      <c r="P71" s="46"/>
      <c r="Q71" s="56"/>
      <c r="R71" s="46"/>
      <c r="S71" s="47"/>
      <c r="T71" s="48"/>
      <c r="U71" s="57"/>
      <c r="V71" s="58"/>
      <c r="W71" s="57"/>
      <c r="X71" s="48"/>
      <c r="Y71" s="46"/>
      <c r="Z71" s="50"/>
      <c r="AA71" s="46"/>
      <c r="AB71" s="50"/>
      <c r="AC71" s="77"/>
      <c r="AD71" s="59"/>
      <c r="AE71" s="60"/>
      <c r="AF71" s="61"/>
      <c r="AG71" s="60"/>
      <c r="AH71" s="60"/>
    </row>
    <row r="72" spans="1:34" customFormat="1" x14ac:dyDescent="0.3">
      <c r="A72" s="53" t="str">
        <f>IF(Table1[[#This Row],[INVOICE NO]]&lt;&gt;"",ROWS($A$2:Table1[[#This Row],['#OREDER NO]]),"")</f>
        <v/>
      </c>
      <c r="B72" s="38" t="str">
        <f>IF(Table1[[#This Row],[INVOICE NO]]&lt;&gt;"",COUNTIF($M$2:M72,M72),"")</f>
        <v/>
      </c>
      <c r="C72" s="40" t="str" cm="1">
        <f t="array" ref="C72">IF(Table1[[#This Row],[BOOKING CONFIRMATION NO]]&lt;&gt;"",IF(Table1[[#This Row],[INV QTY]]=1,_xlfn.TEXTJOIN(",",TRUE,IF(M72=M72:M118,L72:L118,"")),""),"")</f>
        <v/>
      </c>
      <c r="D72" s="40" t="str" cm="1">
        <f t="array" ref="D72">IF(Table1[[#This Row],[Booking No]]&lt;&gt;"",IF(Table1[[#This Row],[INV QTY]]=1,_xlfn.TEXTJOIN(",",TRUE,IF(N72=N72:N118,K72:K118,"")),""),"")</f>
        <v/>
      </c>
      <c r="E72" s="39" t="str" cm="1">
        <f t="array" ref="E72">IF(Table1[[#This Row],[PO NO]]&lt;&gt;"",IF(Table1[[#This Row],[INV QTY]]=1,_xlfn.TEXTJOIN(",",TRUE,IF(M72=M72:M118,H72:H118,"")),""),"")</f>
        <v/>
      </c>
      <c r="F72" s="40" t="str" cm="1">
        <f t="array" ref="F72">IF(Table1[[#This Row],[PO NO]]&lt;&gt;"",IF(Table1[[#This Row],[INV QTY]]=1,_xlfn.TEXTJOIN(",",TRUE,IF(M72=M72:M118,G72:G118,"")),""),"")</f>
        <v/>
      </c>
      <c r="G72" s="69" t="str">
        <f>IF(Table1[[#This Row],[PO NO]]&lt;&gt;"",LEFT(Table1[[#This Row],[PO NO]],6)&amp;"*","")</f>
        <v/>
      </c>
      <c r="H72" s="63"/>
      <c r="I72" s="55"/>
      <c r="J72" s="41"/>
      <c r="K72" s="82"/>
      <c r="L72" s="83"/>
      <c r="M72" s="74"/>
      <c r="N72" s="43"/>
      <c r="O72" s="56"/>
      <c r="P72" s="46"/>
      <c r="Q72" s="56"/>
      <c r="R72" s="46"/>
      <c r="S72" s="47"/>
      <c r="T72" s="48"/>
      <c r="U72" s="57"/>
      <c r="V72" s="58"/>
      <c r="W72" s="57"/>
      <c r="X72" s="48"/>
      <c r="Y72" s="46"/>
      <c r="Z72" s="50"/>
      <c r="AA72" s="46"/>
      <c r="AB72" s="50"/>
      <c r="AC72" s="77"/>
      <c r="AD72" s="59"/>
      <c r="AE72" s="60"/>
      <c r="AF72" s="61"/>
      <c r="AG72" s="60"/>
      <c r="AH72" s="60"/>
    </row>
    <row r="73" spans="1:34" customFormat="1" x14ac:dyDescent="0.3">
      <c r="A73" s="53" t="str">
        <f>IF(Table1[[#This Row],[INVOICE NO]]&lt;&gt;"",ROWS($A$2:Table1[[#This Row],['#OREDER NO]]),"")</f>
        <v/>
      </c>
      <c r="B73" s="38" t="str">
        <f>IF(Table1[[#This Row],[INVOICE NO]]&lt;&gt;"",COUNTIF($M$2:M73,M73),"")</f>
        <v/>
      </c>
      <c r="C73" s="40" t="str" cm="1">
        <f t="array" ref="C73">IF(Table1[[#This Row],[BOOKING CONFIRMATION NO]]&lt;&gt;"",IF(Table1[[#This Row],[INV QTY]]=1,_xlfn.TEXTJOIN(",",TRUE,IF(M73=M73:M119,L73:L119,"")),""),"")</f>
        <v/>
      </c>
      <c r="D73" s="40" t="str" cm="1">
        <f t="array" ref="D73">IF(Table1[[#This Row],[Booking No]]&lt;&gt;"",IF(Table1[[#This Row],[INV QTY]]=1,_xlfn.TEXTJOIN(",",TRUE,IF(N73=N73:N119,K73:K119,"")),""),"")</f>
        <v/>
      </c>
      <c r="E73" s="39" t="str" cm="1">
        <f t="array" ref="E73">IF(Table1[[#This Row],[PO NO]]&lt;&gt;"",IF(Table1[[#This Row],[INV QTY]]=1,_xlfn.TEXTJOIN(",",TRUE,IF(M73=M73:M119,H73:H119,"")),""),"")</f>
        <v/>
      </c>
      <c r="F73" s="40" t="str" cm="1">
        <f t="array" ref="F73">IF(Table1[[#This Row],[PO NO]]&lt;&gt;"",IF(Table1[[#This Row],[INV QTY]]=1,_xlfn.TEXTJOIN(",",TRUE,IF(M73=M73:M119,G73:G119,"")),""),"")</f>
        <v/>
      </c>
      <c r="G73" s="69" t="str">
        <f>IF(Table1[[#This Row],[PO NO]]&lt;&gt;"",LEFT(Table1[[#This Row],[PO NO]],6)&amp;"*","")</f>
        <v/>
      </c>
      <c r="H73" s="63"/>
      <c r="I73" s="55"/>
      <c r="J73" s="41"/>
      <c r="K73" s="82"/>
      <c r="L73" s="83"/>
      <c r="M73" s="74"/>
      <c r="N73" s="43"/>
      <c r="O73" s="56"/>
      <c r="P73" s="46"/>
      <c r="Q73" s="56"/>
      <c r="R73" s="46"/>
      <c r="S73" s="47"/>
      <c r="T73" s="48"/>
      <c r="U73" s="57"/>
      <c r="V73" s="58"/>
      <c r="W73" s="57"/>
      <c r="X73" s="48"/>
      <c r="Y73" s="46"/>
      <c r="Z73" s="50"/>
      <c r="AA73" s="46"/>
      <c r="AB73" s="50"/>
      <c r="AC73" s="77"/>
      <c r="AD73" s="59"/>
      <c r="AE73" s="60"/>
      <c r="AF73" s="61"/>
      <c r="AG73" s="60"/>
      <c r="AH73" s="60"/>
    </row>
    <row r="74" spans="1:34" customFormat="1" x14ac:dyDescent="0.3">
      <c r="A74" s="53" t="str">
        <f>IF(Table1[[#This Row],[INVOICE NO]]&lt;&gt;"",ROWS($A$2:Table1[[#This Row],['#OREDER NO]]),"")</f>
        <v/>
      </c>
      <c r="B74" s="38" t="str">
        <f>IF(Table1[[#This Row],[INVOICE NO]]&lt;&gt;"",COUNTIF($M$2:M74,M74),"")</f>
        <v/>
      </c>
      <c r="C74" s="40" t="str" cm="1">
        <f t="array" ref="C74">IF(Table1[[#This Row],[BOOKING CONFIRMATION NO]]&lt;&gt;"",IF(Table1[[#This Row],[INV QTY]]=1,_xlfn.TEXTJOIN(",",TRUE,IF(M74=M74:M120,L74:L120,"")),""),"")</f>
        <v/>
      </c>
      <c r="D74" s="40" t="str" cm="1">
        <f t="array" ref="D74">IF(Table1[[#This Row],[Booking No]]&lt;&gt;"",IF(Table1[[#This Row],[INV QTY]]=1,_xlfn.TEXTJOIN(",",TRUE,IF(N74=N74:N120,K74:K120,"")),""),"")</f>
        <v/>
      </c>
      <c r="E74" s="39" t="str" cm="1">
        <f t="array" ref="E74">IF(Table1[[#This Row],[PO NO]]&lt;&gt;"",IF(Table1[[#This Row],[INV QTY]]=1,_xlfn.TEXTJOIN(",",TRUE,IF(M74=M74:M120,H74:H120,"")),""),"")</f>
        <v/>
      </c>
      <c r="F74" s="40" t="str" cm="1">
        <f t="array" ref="F74">IF(Table1[[#This Row],[PO NO]]&lt;&gt;"",IF(Table1[[#This Row],[INV QTY]]=1,_xlfn.TEXTJOIN(",",TRUE,IF(M74=M74:M120,G74:G120,"")),""),"")</f>
        <v/>
      </c>
      <c r="G74" s="69" t="str">
        <f>IF(Table1[[#This Row],[PO NO]]&lt;&gt;"",LEFT(Table1[[#This Row],[PO NO]],6)&amp;"*","")</f>
        <v/>
      </c>
      <c r="H74" s="63"/>
      <c r="I74" s="55"/>
      <c r="J74" s="41"/>
      <c r="K74" s="82"/>
      <c r="L74" s="83"/>
      <c r="M74" s="74"/>
      <c r="N74" s="43"/>
      <c r="O74" s="56"/>
      <c r="P74" s="46"/>
      <c r="Q74" s="56"/>
      <c r="R74" s="46"/>
      <c r="S74" s="47"/>
      <c r="T74" s="48"/>
      <c r="U74" s="57"/>
      <c r="V74" s="58"/>
      <c r="W74" s="57"/>
      <c r="X74" s="48"/>
      <c r="Y74" s="46"/>
      <c r="Z74" s="50"/>
      <c r="AA74" s="46"/>
      <c r="AB74" s="50"/>
      <c r="AC74" s="77"/>
      <c r="AD74" s="59"/>
      <c r="AE74" s="60"/>
      <c r="AF74" s="61"/>
      <c r="AG74" s="60"/>
      <c r="AH74" s="60"/>
    </row>
    <row r="75" spans="1:34" customFormat="1" x14ac:dyDescent="0.3">
      <c r="A75" s="53" t="str">
        <f>IF(Table1[[#This Row],[INVOICE NO]]&lt;&gt;"",ROWS($A$2:Table1[[#This Row],['#OREDER NO]]),"")</f>
        <v/>
      </c>
      <c r="B75" s="38" t="str">
        <f>IF(Table1[[#This Row],[INVOICE NO]]&lt;&gt;"",COUNTIF($M$2:M75,M75),"")</f>
        <v/>
      </c>
      <c r="C75" s="40" t="str" cm="1">
        <f t="array" ref="C75">IF(Table1[[#This Row],[BOOKING CONFIRMATION NO]]&lt;&gt;"",IF(Table1[[#This Row],[INV QTY]]=1,_xlfn.TEXTJOIN(",",TRUE,IF(M75=M75:M121,L75:L121,"")),""),"")</f>
        <v/>
      </c>
      <c r="D75" s="40" t="str" cm="1">
        <f t="array" ref="D75">IF(Table1[[#This Row],[Booking No]]&lt;&gt;"",IF(Table1[[#This Row],[INV QTY]]=1,_xlfn.TEXTJOIN(",",TRUE,IF(N75=N75:N121,K75:K121,"")),""),"")</f>
        <v/>
      </c>
      <c r="E75" s="39" t="str" cm="1">
        <f t="array" ref="E75">IF(Table1[[#This Row],[PO NO]]&lt;&gt;"",IF(Table1[[#This Row],[INV QTY]]=1,_xlfn.TEXTJOIN(",",TRUE,IF(M75=M75:M121,H75:H121,"")),""),"")</f>
        <v/>
      </c>
      <c r="F75" s="40" t="str" cm="1">
        <f t="array" ref="F75">IF(Table1[[#This Row],[PO NO]]&lt;&gt;"",IF(Table1[[#This Row],[INV QTY]]=1,_xlfn.TEXTJOIN(",",TRUE,IF(M75=M75:M121,G75:G121,"")),""),"")</f>
        <v/>
      </c>
      <c r="G75" s="69" t="str">
        <f>IF(Table1[[#This Row],[PO NO]]&lt;&gt;"",LEFT(Table1[[#This Row],[PO NO]],6)&amp;"*","")</f>
        <v/>
      </c>
      <c r="H75" s="63"/>
      <c r="I75" s="55"/>
      <c r="J75" s="41"/>
      <c r="K75" s="82"/>
      <c r="L75" s="83"/>
      <c r="M75" s="74"/>
      <c r="N75" s="43"/>
      <c r="O75" s="56"/>
      <c r="P75" s="46"/>
      <c r="Q75" s="56"/>
      <c r="R75" s="46"/>
      <c r="S75" s="47"/>
      <c r="T75" s="48"/>
      <c r="U75" s="57"/>
      <c r="V75" s="58"/>
      <c r="W75" s="57"/>
      <c r="X75" s="48"/>
      <c r="Y75" s="46"/>
      <c r="Z75" s="50"/>
      <c r="AA75" s="46"/>
      <c r="AB75" s="50"/>
      <c r="AC75" s="77"/>
      <c r="AD75" s="59"/>
      <c r="AE75" s="60"/>
      <c r="AF75" s="61"/>
      <c r="AG75" s="60"/>
      <c r="AH75" s="60"/>
    </row>
    <row r="76" spans="1:34" customFormat="1" x14ac:dyDescent="0.3">
      <c r="A76" s="53" t="str">
        <f>IF(Table1[[#This Row],[INVOICE NO]]&lt;&gt;"",ROWS($A$2:Table1[[#This Row],['#OREDER NO]]),"")</f>
        <v/>
      </c>
      <c r="B76" s="38" t="str">
        <f>IF(Table1[[#This Row],[INVOICE NO]]&lt;&gt;"",COUNTIF($M$2:M76,M76),"")</f>
        <v/>
      </c>
      <c r="C76" s="40" t="str" cm="1">
        <f t="array" ref="C76">IF(Table1[[#This Row],[BOOKING CONFIRMATION NO]]&lt;&gt;"",IF(Table1[[#This Row],[INV QTY]]=1,_xlfn.TEXTJOIN(",",TRUE,IF(M76=M76:M122,L76:L122,"")),""),"")</f>
        <v/>
      </c>
      <c r="D76" s="40" t="str" cm="1">
        <f t="array" ref="D76">IF(Table1[[#This Row],[Booking No]]&lt;&gt;"",IF(Table1[[#This Row],[INV QTY]]=1,_xlfn.TEXTJOIN(",",TRUE,IF(N76=N76:N122,K76:K122,"")),""),"")</f>
        <v/>
      </c>
      <c r="E76" s="39" t="str" cm="1">
        <f t="array" ref="E76">IF(Table1[[#This Row],[PO NO]]&lt;&gt;"",IF(Table1[[#This Row],[INV QTY]]=1,_xlfn.TEXTJOIN(",",TRUE,IF(M76=M76:M122,H76:H122,"")),""),"")</f>
        <v/>
      </c>
      <c r="F76" s="40" t="str" cm="1">
        <f t="array" ref="F76">IF(Table1[[#This Row],[PO NO]]&lt;&gt;"",IF(Table1[[#This Row],[INV QTY]]=1,_xlfn.TEXTJOIN(",",TRUE,IF(M76=M76:M122,G76:G122,"")),""),"")</f>
        <v/>
      </c>
      <c r="G76" s="69" t="str">
        <f>IF(Table1[[#This Row],[PO NO]]&lt;&gt;"",LEFT(Table1[[#This Row],[PO NO]],6)&amp;"*","")</f>
        <v/>
      </c>
      <c r="H76" s="63"/>
      <c r="I76" s="55"/>
      <c r="J76" s="41"/>
      <c r="K76" s="82"/>
      <c r="L76" s="83"/>
      <c r="M76" s="74"/>
      <c r="N76" s="43"/>
      <c r="O76" s="56"/>
      <c r="P76" s="46"/>
      <c r="Q76" s="56"/>
      <c r="R76" s="46"/>
      <c r="S76" s="47"/>
      <c r="T76" s="48"/>
      <c r="U76" s="57"/>
      <c r="V76" s="58"/>
      <c r="W76" s="57"/>
      <c r="X76" s="48"/>
      <c r="Y76" s="46"/>
      <c r="Z76" s="50"/>
      <c r="AA76" s="46"/>
      <c r="AB76" s="50"/>
      <c r="AC76" s="77"/>
      <c r="AD76" s="59"/>
      <c r="AE76" s="60"/>
      <c r="AF76" s="61"/>
      <c r="AG76" s="60"/>
      <c r="AH76" s="60"/>
    </row>
    <row r="77" spans="1:34" customFormat="1" x14ac:dyDescent="0.3">
      <c r="A77" s="53" t="str">
        <f>IF(Table1[[#This Row],[INVOICE NO]]&lt;&gt;"",ROWS($A$2:Table1[[#This Row],['#OREDER NO]]),"")</f>
        <v/>
      </c>
      <c r="B77" s="38" t="str">
        <f>IF(Table1[[#This Row],[INVOICE NO]]&lt;&gt;"",COUNTIF($M$2:M77,M77),"")</f>
        <v/>
      </c>
      <c r="C77" s="40" t="str" cm="1">
        <f t="array" ref="C77">IF(Table1[[#This Row],[BOOKING CONFIRMATION NO]]&lt;&gt;"",IF(Table1[[#This Row],[INV QTY]]=1,_xlfn.TEXTJOIN(",",TRUE,IF(M77=M77:M123,L77:L123,"")),""),"")</f>
        <v/>
      </c>
      <c r="D77" s="40" t="str" cm="1">
        <f t="array" ref="D77">IF(Table1[[#This Row],[Booking No]]&lt;&gt;"",IF(Table1[[#This Row],[INV QTY]]=1,_xlfn.TEXTJOIN(",",TRUE,IF(N77=N77:N123,K77:K123,"")),""),"")</f>
        <v/>
      </c>
      <c r="E77" s="39" t="str" cm="1">
        <f t="array" ref="E77">IF(Table1[[#This Row],[PO NO]]&lt;&gt;"",IF(Table1[[#This Row],[INV QTY]]=1,_xlfn.TEXTJOIN(",",TRUE,IF(M77=M77:M123,H77:H123,"")),""),"")</f>
        <v/>
      </c>
      <c r="F77" s="40" t="str" cm="1">
        <f t="array" ref="F77">IF(Table1[[#This Row],[PO NO]]&lt;&gt;"",IF(Table1[[#This Row],[INV QTY]]=1,_xlfn.TEXTJOIN(",",TRUE,IF(M77=M77:M123,G77:G123,"")),""),"")</f>
        <v/>
      </c>
      <c r="G77" s="69" t="str">
        <f>IF(Table1[[#This Row],[PO NO]]&lt;&gt;"",LEFT(Table1[[#This Row],[PO NO]],6)&amp;"*","")</f>
        <v/>
      </c>
      <c r="H77" s="63"/>
      <c r="I77" s="55"/>
      <c r="J77" s="41"/>
      <c r="K77" s="82"/>
      <c r="L77" s="83"/>
      <c r="M77" s="74"/>
      <c r="N77" s="43"/>
      <c r="O77" s="56"/>
      <c r="P77" s="46"/>
      <c r="Q77" s="56"/>
      <c r="R77" s="46"/>
      <c r="S77" s="47"/>
      <c r="T77" s="48"/>
      <c r="U77" s="57"/>
      <c r="V77" s="58"/>
      <c r="W77" s="57"/>
      <c r="X77" s="48"/>
      <c r="Y77" s="46"/>
      <c r="Z77" s="50"/>
      <c r="AA77" s="46"/>
      <c r="AB77" s="50"/>
      <c r="AC77" s="77"/>
      <c r="AD77" s="59"/>
      <c r="AE77" s="60"/>
      <c r="AF77" s="61"/>
      <c r="AG77" s="60"/>
      <c r="AH77" s="60"/>
    </row>
    <row r="78" spans="1:34" customFormat="1" x14ac:dyDescent="0.3">
      <c r="A78" s="53" t="str">
        <f>IF(Table1[[#This Row],[INVOICE NO]]&lt;&gt;"",ROWS($A$2:Table1[[#This Row],['#OREDER NO]]),"")</f>
        <v/>
      </c>
      <c r="B78" s="38" t="str">
        <f>IF(Table1[[#This Row],[INVOICE NO]]&lt;&gt;"",COUNTIF($M$2:M78,M78),"")</f>
        <v/>
      </c>
      <c r="C78" s="40" t="str" cm="1">
        <f t="array" ref="C78">IF(Table1[[#This Row],[BOOKING CONFIRMATION NO]]&lt;&gt;"",IF(Table1[[#This Row],[INV QTY]]=1,_xlfn.TEXTJOIN(",",TRUE,IF(M78=M78:M124,L78:L124,"")),""),"")</f>
        <v/>
      </c>
      <c r="D78" s="40" t="str" cm="1">
        <f t="array" ref="D78">IF(Table1[[#This Row],[Booking No]]&lt;&gt;"",IF(Table1[[#This Row],[INV QTY]]=1,_xlfn.TEXTJOIN(",",TRUE,IF(N78=N78:N124,K78:K124,"")),""),"")</f>
        <v/>
      </c>
      <c r="E78" s="39" t="str" cm="1">
        <f t="array" ref="E78">IF(Table1[[#This Row],[PO NO]]&lt;&gt;"",IF(Table1[[#This Row],[INV QTY]]=1,_xlfn.TEXTJOIN(",",TRUE,IF(M78=M78:M124,H78:H124,"")),""),"")</f>
        <v/>
      </c>
      <c r="F78" s="40" t="str" cm="1">
        <f t="array" ref="F78">IF(Table1[[#This Row],[PO NO]]&lt;&gt;"",IF(Table1[[#This Row],[INV QTY]]=1,_xlfn.TEXTJOIN(",",TRUE,IF(M78=M78:M124,G78:G124,"")),""),"")</f>
        <v/>
      </c>
      <c r="G78" s="69" t="str">
        <f>IF(Table1[[#This Row],[PO NO]]&lt;&gt;"",LEFT(Table1[[#This Row],[PO NO]],6)&amp;"*","")</f>
        <v/>
      </c>
      <c r="H78" s="63"/>
      <c r="I78" s="55"/>
      <c r="J78" s="41"/>
      <c r="K78" s="82"/>
      <c r="L78" s="83"/>
      <c r="M78" s="74"/>
      <c r="N78" s="43"/>
      <c r="O78" s="56"/>
      <c r="P78" s="46"/>
      <c r="Q78" s="56"/>
      <c r="R78" s="46"/>
      <c r="S78" s="47"/>
      <c r="T78" s="48"/>
      <c r="U78" s="57"/>
      <c r="V78" s="58"/>
      <c r="W78" s="57"/>
      <c r="X78" s="48"/>
      <c r="Y78" s="46"/>
      <c r="Z78" s="50"/>
      <c r="AA78" s="46"/>
      <c r="AB78" s="50"/>
      <c r="AC78" s="77"/>
      <c r="AD78" s="59"/>
      <c r="AE78" s="60"/>
      <c r="AF78" s="61"/>
      <c r="AG78" s="60"/>
      <c r="AH78" s="60"/>
    </row>
    <row r="79" spans="1:34" customFormat="1" x14ac:dyDescent="0.3">
      <c r="A79" s="53" t="str">
        <f>IF(Table1[[#This Row],[INVOICE NO]]&lt;&gt;"",ROWS($A$2:Table1[[#This Row],['#OREDER NO]]),"")</f>
        <v/>
      </c>
      <c r="B79" s="38" t="str">
        <f>IF(Table1[[#This Row],[INVOICE NO]]&lt;&gt;"",COUNTIF($M$2:M79,M79),"")</f>
        <v/>
      </c>
      <c r="C79" s="40" t="str" cm="1">
        <f t="array" ref="C79">IF(Table1[[#This Row],[BOOKING CONFIRMATION NO]]&lt;&gt;"",IF(Table1[[#This Row],[INV QTY]]=1,_xlfn.TEXTJOIN(",",TRUE,IF(M79=M79:M125,L79:L125,"")),""),"")</f>
        <v/>
      </c>
      <c r="D79" s="40" t="str" cm="1">
        <f t="array" ref="D79">IF(Table1[[#This Row],[Booking No]]&lt;&gt;"",IF(Table1[[#This Row],[INV QTY]]=1,_xlfn.TEXTJOIN(",",TRUE,IF(N79=N79:N125,K79:K125,"")),""),"")</f>
        <v/>
      </c>
      <c r="E79" s="39" t="str" cm="1">
        <f t="array" ref="E79">IF(Table1[[#This Row],[PO NO]]&lt;&gt;"",IF(Table1[[#This Row],[INV QTY]]=1,_xlfn.TEXTJOIN(",",TRUE,IF(M79=M79:M125,H79:H125,"")),""),"")</f>
        <v/>
      </c>
      <c r="F79" s="40" t="str" cm="1">
        <f t="array" ref="F79">IF(Table1[[#This Row],[PO NO]]&lt;&gt;"",IF(Table1[[#This Row],[INV QTY]]=1,_xlfn.TEXTJOIN(",",TRUE,IF(M79=M79:M125,G79:G125,"")),""),"")</f>
        <v/>
      </c>
      <c r="G79" s="69" t="str">
        <f>IF(Table1[[#This Row],[PO NO]]&lt;&gt;"",LEFT(Table1[[#This Row],[PO NO]],6)&amp;"*","")</f>
        <v/>
      </c>
      <c r="H79" s="63"/>
      <c r="I79" s="55"/>
      <c r="J79" s="41"/>
      <c r="K79" s="82"/>
      <c r="L79" s="83"/>
      <c r="M79" s="74"/>
      <c r="N79" s="43"/>
      <c r="O79" s="56"/>
      <c r="P79" s="46"/>
      <c r="Q79" s="56"/>
      <c r="R79" s="46"/>
      <c r="S79" s="47"/>
      <c r="T79" s="48"/>
      <c r="U79" s="57"/>
      <c r="V79" s="58"/>
      <c r="W79" s="57"/>
      <c r="X79" s="48"/>
      <c r="Y79" s="46"/>
      <c r="Z79" s="50"/>
      <c r="AA79" s="46"/>
      <c r="AB79" s="50"/>
      <c r="AC79" s="77"/>
      <c r="AD79" s="59"/>
      <c r="AE79" s="60"/>
      <c r="AF79" s="61"/>
      <c r="AG79" s="60"/>
      <c r="AH79" s="60"/>
    </row>
    <row r="80" spans="1:34" customFormat="1" x14ac:dyDescent="0.3">
      <c r="A80" s="53" t="str">
        <f>IF(Table1[[#This Row],[INVOICE NO]]&lt;&gt;"",ROWS($A$2:Table1[[#This Row],['#OREDER NO]]),"")</f>
        <v/>
      </c>
      <c r="B80" s="38" t="str">
        <f>IF(Table1[[#This Row],[INVOICE NO]]&lt;&gt;"",COUNTIF($M$2:M80,M80),"")</f>
        <v/>
      </c>
      <c r="C80" s="40" t="str" cm="1">
        <f t="array" ref="C80">IF(Table1[[#This Row],[BOOKING CONFIRMATION NO]]&lt;&gt;"",IF(Table1[[#This Row],[INV QTY]]=1,_xlfn.TEXTJOIN(",",TRUE,IF(M80=M80:M126,L80:L126,"")),""),"")</f>
        <v/>
      </c>
      <c r="D80" s="40" t="str" cm="1">
        <f t="array" ref="D80">IF(Table1[[#This Row],[Booking No]]&lt;&gt;"",IF(Table1[[#This Row],[INV QTY]]=1,_xlfn.TEXTJOIN(",",TRUE,IF(N80=N80:N126,K80:K126,"")),""),"")</f>
        <v/>
      </c>
      <c r="E80" s="39" t="str" cm="1">
        <f t="array" ref="E80">IF(Table1[[#This Row],[PO NO]]&lt;&gt;"",IF(Table1[[#This Row],[INV QTY]]=1,_xlfn.TEXTJOIN(",",TRUE,IF(M80=M80:M126,H80:H126,"")),""),"")</f>
        <v/>
      </c>
      <c r="F80" s="40" t="str" cm="1">
        <f t="array" ref="F80">IF(Table1[[#This Row],[PO NO]]&lt;&gt;"",IF(Table1[[#This Row],[INV QTY]]=1,_xlfn.TEXTJOIN(",",TRUE,IF(M80=M80:M126,G80:G126,"")),""),"")</f>
        <v/>
      </c>
      <c r="G80" s="69" t="str">
        <f>IF(Table1[[#This Row],[PO NO]]&lt;&gt;"",LEFT(Table1[[#This Row],[PO NO]],6)&amp;"*","")</f>
        <v/>
      </c>
      <c r="H80" s="63"/>
      <c r="I80" s="55"/>
      <c r="J80" s="41"/>
      <c r="K80" s="82"/>
      <c r="L80" s="83"/>
      <c r="M80" s="74"/>
      <c r="N80" s="43"/>
      <c r="O80" s="56"/>
      <c r="P80" s="46"/>
      <c r="Q80" s="56"/>
      <c r="R80" s="46"/>
      <c r="S80" s="47"/>
      <c r="T80" s="48"/>
      <c r="U80" s="57"/>
      <c r="V80" s="58"/>
      <c r="W80" s="57"/>
      <c r="X80" s="48"/>
      <c r="Y80" s="46"/>
      <c r="Z80" s="50"/>
      <c r="AA80" s="46"/>
      <c r="AB80" s="50"/>
      <c r="AC80" s="77"/>
      <c r="AD80" s="59"/>
      <c r="AE80" s="60"/>
      <c r="AF80" s="61"/>
      <c r="AG80" s="60"/>
      <c r="AH80" s="60"/>
    </row>
    <row r="81" spans="1:34" customFormat="1" x14ac:dyDescent="0.3">
      <c r="A81" s="53" t="str">
        <f>IF(Table1[[#This Row],[INVOICE NO]]&lt;&gt;"",ROWS($A$2:Table1[[#This Row],['#OREDER NO]]),"")</f>
        <v/>
      </c>
      <c r="B81" s="38" t="str">
        <f>IF(Table1[[#This Row],[INVOICE NO]]&lt;&gt;"",COUNTIF($M$2:M81,M81),"")</f>
        <v/>
      </c>
      <c r="C81" s="40" t="str" cm="1">
        <f t="array" ref="C81">IF(Table1[[#This Row],[BOOKING CONFIRMATION NO]]&lt;&gt;"",IF(Table1[[#This Row],[INV QTY]]=1,_xlfn.TEXTJOIN(",",TRUE,IF(M81=M81:M127,L81:L127,"")),""),"")</f>
        <v/>
      </c>
      <c r="D81" s="40" t="str" cm="1">
        <f t="array" ref="D81">IF(Table1[[#This Row],[Booking No]]&lt;&gt;"",IF(Table1[[#This Row],[INV QTY]]=1,_xlfn.TEXTJOIN(",",TRUE,IF(N81=N81:N127,K81:K127,"")),""),"")</f>
        <v/>
      </c>
      <c r="E81" s="39" t="str" cm="1">
        <f t="array" ref="E81">IF(Table1[[#This Row],[PO NO]]&lt;&gt;"",IF(Table1[[#This Row],[INV QTY]]=1,_xlfn.TEXTJOIN(",",TRUE,IF(M81=M81:M127,H81:H127,"")),""),"")</f>
        <v/>
      </c>
      <c r="F81" s="40" t="str" cm="1">
        <f t="array" ref="F81">IF(Table1[[#This Row],[PO NO]]&lt;&gt;"",IF(Table1[[#This Row],[INV QTY]]=1,_xlfn.TEXTJOIN(",",TRUE,IF(M81=M81:M127,G81:G127,"")),""),"")</f>
        <v/>
      </c>
      <c r="G81" s="69" t="str">
        <f>IF(Table1[[#This Row],[PO NO]]&lt;&gt;"",LEFT(Table1[[#This Row],[PO NO]],6)&amp;"*","")</f>
        <v/>
      </c>
      <c r="H81" s="63"/>
      <c r="I81" s="55"/>
      <c r="J81" s="41"/>
      <c r="K81" s="82"/>
      <c r="L81" s="83"/>
      <c r="M81" s="74"/>
      <c r="N81" s="43"/>
      <c r="O81" s="56"/>
      <c r="P81" s="46"/>
      <c r="Q81" s="56"/>
      <c r="R81" s="46"/>
      <c r="S81" s="47"/>
      <c r="T81" s="48"/>
      <c r="U81" s="57"/>
      <c r="V81" s="58"/>
      <c r="W81" s="57"/>
      <c r="X81" s="48"/>
      <c r="Y81" s="46"/>
      <c r="Z81" s="50"/>
      <c r="AA81" s="46"/>
      <c r="AB81" s="50"/>
      <c r="AC81" s="77"/>
      <c r="AD81" s="59"/>
      <c r="AE81" s="60"/>
      <c r="AF81" s="61"/>
      <c r="AG81" s="60"/>
      <c r="AH81" s="60"/>
    </row>
    <row r="82" spans="1:34" customFormat="1" x14ac:dyDescent="0.3">
      <c r="A82" s="53" t="str">
        <f>IF(Table1[[#This Row],[INVOICE NO]]&lt;&gt;"",ROWS($A$2:Table1[[#This Row],['#OREDER NO]]),"")</f>
        <v/>
      </c>
      <c r="B82" s="38" t="str">
        <f>IF(Table1[[#This Row],[INVOICE NO]]&lt;&gt;"",COUNTIF($M$2:M82,M82),"")</f>
        <v/>
      </c>
      <c r="C82" s="40" t="str" cm="1">
        <f t="array" ref="C82">IF(Table1[[#This Row],[BOOKING CONFIRMATION NO]]&lt;&gt;"",IF(Table1[[#This Row],[INV QTY]]=1,_xlfn.TEXTJOIN(",",TRUE,IF(M82=M82:M128,L82:L128,"")),""),"")</f>
        <v/>
      </c>
      <c r="D82" s="40" t="str" cm="1">
        <f t="array" ref="D82">IF(Table1[[#This Row],[Booking No]]&lt;&gt;"",IF(Table1[[#This Row],[INV QTY]]=1,_xlfn.TEXTJOIN(",",TRUE,IF(N82=N82:N128,K82:K128,"")),""),"")</f>
        <v/>
      </c>
      <c r="E82" s="39" t="str" cm="1">
        <f t="array" ref="E82">IF(Table1[[#This Row],[PO NO]]&lt;&gt;"",IF(Table1[[#This Row],[INV QTY]]=1,_xlfn.TEXTJOIN(",",TRUE,IF(M82=M82:M128,H82:H128,"")),""),"")</f>
        <v/>
      </c>
      <c r="F82" s="40" t="str" cm="1">
        <f t="array" ref="F82">IF(Table1[[#This Row],[PO NO]]&lt;&gt;"",IF(Table1[[#This Row],[INV QTY]]=1,_xlfn.TEXTJOIN(",",TRUE,IF(M82=M82:M128,G82:G128,"")),""),"")</f>
        <v/>
      </c>
      <c r="G82" s="69" t="str">
        <f>IF(Table1[[#This Row],[PO NO]]&lt;&gt;"",LEFT(Table1[[#This Row],[PO NO]],6)&amp;"*","")</f>
        <v/>
      </c>
      <c r="H82" s="63"/>
      <c r="I82" s="55"/>
      <c r="J82" s="41"/>
      <c r="K82" s="82"/>
      <c r="L82" s="83"/>
      <c r="M82" s="74"/>
      <c r="N82" s="43"/>
      <c r="O82" s="56"/>
      <c r="P82" s="46"/>
      <c r="Q82" s="56"/>
      <c r="R82" s="46"/>
      <c r="S82" s="47"/>
      <c r="T82" s="48"/>
      <c r="U82" s="57"/>
      <c r="V82" s="58"/>
      <c r="W82" s="57"/>
      <c r="X82" s="48"/>
      <c r="Y82" s="46"/>
      <c r="Z82" s="50"/>
      <c r="AA82" s="46"/>
      <c r="AB82" s="50"/>
      <c r="AC82" s="77"/>
      <c r="AD82" s="59"/>
      <c r="AE82" s="60"/>
      <c r="AF82" s="61"/>
      <c r="AG82" s="60"/>
      <c r="AH82" s="60"/>
    </row>
    <row r="83" spans="1:34" customFormat="1" x14ac:dyDescent="0.3">
      <c r="A83" s="53" t="str">
        <f>IF(Table1[[#This Row],[INVOICE NO]]&lt;&gt;"",ROWS($A$2:Table1[[#This Row],['#OREDER NO]]),"")</f>
        <v/>
      </c>
      <c r="B83" s="38" t="str">
        <f>IF(Table1[[#This Row],[INVOICE NO]]&lt;&gt;"",COUNTIF($M$2:M83,M83),"")</f>
        <v/>
      </c>
      <c r="C83" s="40" t="str" cm="1">
        <f t="array" ref="C83">IF(Table1[[#This Row],[BOOKING CONFIRMATION NO]]&lt;&gt;"",IF(Table1[[#This Row],[INV QTY]]=1,_xlfn.TEXTJOIN(",",TRUE,IF(M83=M83:M129,L83:L129,"")),""),"")</f>
        <v/>
      </c>
      <c r="D83" s="40" t="str" cm="1">
        <f t="array" ref="D83">IF(Table1[[#This Row],[Booking No]]&lt;&gt;"",IF(Table1[[#This Row],[INV QTY]]=1,_xlfn.TEXTJOIN(",",TRUE,IF(N83=N83:N129,K83:K129,"")),""),"")</f>
        <v/>
      </c>
      <c r="E83" s="39" t="str" cm="1">
        <f t="array" ref="E83">IF(Table1[[#This Row],[PO NO]]&lt;&gt;"",IF(Table1[[#This Row],[INV QTY]]=1,_xlfn.TEXTJOIN(",",TRUE,IF(M83=M83:M129,H83:H129,"")),""),"")</f>
        <v/>
      </c>
      <c r="F83" s="40" t="str" cm="1">
        <f t="array" ref="F83">IF(Table1[[#This Row],[PO NO]]&lt;&gt;"",IF(Table1[[#This Row],[INV QTY]]=1,_xlfn.TEXTJOIN(",",TRUE,IF(M83=M83:M129,G83:G129,"")),""),"")</f>
        <v/>
      </c>
      <c r="G83" s="69" t="str">
        <f>IF(Table1[[#This Row],[PO NO]]&lt;&gt;"",LEFT(Table1[[#This Row],[PO NO]],6)&amp;"*","")</f>
        <v/>
      </c>
      <c r="H83" s="63"/>
      <c r="I83" s="55"/>
      <c r="J83" s="41"/>
      <c r="K83" s="82"/>
      <c r="L83" s="83"/>
      <c r="M83" s="74"/>
      <c r="N83" s="43"/>
      <c r="O83" s="56"/>
      <c r="P83" s="46"/>
      <c r="Q83" s="56"/>
      <c r="R83" s="46"/>
      <c r="S83" s="47"/>
      <c r="T83" s="48"/>
      <c r="U83" s="57"/>
      <c r="V83" s="58"/>
      <c r="W83" s="57"/>
      <c r="X83" s="48"/>
      <c r="Y83" s="46"/>
      <c r="Z83" s="50"/>
      <c r="AA83" s="46"/>
      <c r="AB83" s="50"/>
      <c r="AC83" s="77"/>
      <c r="AD83" s="59"/>
      <c r="AE83" s="60"/>
      <c r="AF83" s="61"/>
      <c r="AG83" s="60"/>
      <c r="AH83" s="60"/>
    </row>
    <row r="84" spans="1:34" customFormat="1" x14ac:dyDescent="0.3">
      <c r="A84" s="53" t="str">
        <f>IF(Table1[[#This Row],[INVOICE NO]]&lt;&gt;"",ROWS($A$2:Table1[[#This Row],['#OREDER NO]]),"")</f>
        <v/>
      </c>
      <c r="B84" s="38" t="str">
        <f>IF(Table1[[#This Row],[INVOICE NO]]&lt;&gt;"",COUNTIF($M$2:M84,M84),"")</f>
        <v/>
      </c>
      <c r="C84" s="40" t="str" cm="1">
        <f t="array" ref="C84">IF(Table1[[#This Row],[BOOKING CONFIRMATION NO]]&lt;&gt;"",IF(Table1[[#This Row],[INV QTY]]=1,_xlfn.TEXTJOIN(",",TRUE,IF(M84=M84:M130,L84:L130,"")),""),"")</f>
        <v/>
      </c>
      <c r="D84" s="40" t="str" cm="1">
        <f t="array" ref="D84">IF(Table1[[#This Row],[Booking No]]&lt;&gt;"",IF(Table1[[#This Row],[INV QTY]]=1,_xlfn.TEXTJOIN(",",TRUE,IF(N84=N84:N130,K84:K130,"")),""),"")</f>
        <v/>
      </c>
      <c r="E84" s="39" t="str" cm="1">
        <f t="array" ref="E84">IF(Table1[[#This Row],[PO NO]]&lt;&gt;"",IF(Table1[[#This Row],[INV QTY]]=1,_xlfn.TEXTJOIN(",",TRUE,IF(M84=M84:M130,H84:H130,"")),""),"")</f>
        <v/>
      </c>
      <c r="F84" s="40" t="str" cm="1">
        <f t="array" ref="F84">IF(Table1[[#This Row],[PO NO]]&lt;&gt;"",IF(Table1[[#This Row],[INV QTY]]=1,_xlfn.TEXTJOIN(",",TRUE,IF(M84=M84:M130,G84:G130,"")),""),"")</f>
        <v/>
      </c>
      <c r="G84" s="69" t="str">
        <f>IF(Table1[[#This Row],[PO NO]]&lt;&gt;"",LEFT(Table1[[#This Row],[PO NO]],6)&amp;"*","")</f>
        <v/>
      </c>
      <c r="H84" s="63"/>
      <c r="I84" s="55"/>
      <c r="J84" s="41"/>
      <c r="K84" s="82"/>
      <c r="L84" s="83"/>
      <c r="M84" s="74"/>
      <c r="N84" s="43"/>
      <c r="O84" s="56"/>
      <c r="P84" s="46"/>
      <c r="Q84" s="56"/>
      <c r="R84" s="46"/>
      <c r="S84" s="47"/>
      <c r="T84" s="48"/>
      <c r="U84" s="57"/>
      <c r="V84" s="58"/>
      <c r="W84" s="57"/>
      <c r="X84" s="48"/>
      <c r="Y84" s="46"/>
      <c r="Z84" s="50"/>
      <c r="AA84" s="46"/>
      <c r="AB84" s="50"/>
      <c r="AC84" s="77"/>
      <c r="AD84" s="59"/>
      <c r="AE84" s="60"/>
      <c r="AF84" s="61"/>
      <c r="AG84" s="60"/>
      <c r="AH84" s="60"/>
    </row>
    <row r="85" spans="1:34" customFormat="1" x14ac:dyDescent="0.3">
      <c r="A85" s="53" t="str">
        <f>IF(Table1[[#This Row],[INVOICE NO]]&lt;&gt;"",ROWS($A$2:Table1[[#This Row],['#OREDER NO]]),"")</f>
        <v/>
      </c>
      <c r="B85" s="38" t="str">
        <f>IF(Table1[[#This Row],[INVOICE NO]]&lt;&gt;"",COUNTIF($M$2:M85,M85),"")</f>
        <v/>
      </c>
      <c r="C85" s="40" t="str" cm="1">
        <f t="array" ref="C85">IF(Table1[[#This Row],[BOOKING CONFIRMATION NO]]&lt;&gt;"",IF(Table1[[#This Row],[INV QTY]]=1,_xlfn.TEXTJOIN(",",TRUE,IF(M85=M85:M131,L85:L131,"")),""),"")</f>
        <v/>
      </c>
      <c r="D85" s="40" t="str" cm="1">
        <f t="array" ref="D85">IF(Table1[[#This Row],[Booking No]]&lt;&gt;"",IF(Table1[[#This Row],[INV QTY]]=1,_xlfn.TEXTJOIN(",",TRUE,IF(N85=N85:N131,K85:K131,"")),""),"")</f>
        <v/>
      </c>
      <c r="E85" s="39" t="str" cm="1">
        <f t="array" ref="E85">IF(Table1[[#This Row],[PO NO]]&lt;&gt;"",IF(Table1[[#This Row],[INV QTY]]=1,_xlfn.TEXTJOIN(",",TRUE,IF(M85=M85:M131,H85:H131,"")),""),"")</f>
        <v/>
      </c>
      <c r="F85" s="40" t="str" cm="1">
        <f t="array" ref="F85">IF(Table1[[#This Row],[PO NO]]&lt;&gt;"",IF(Table1[[#This Row],[INV QTY]]=1,_xlfn.TEXTJOIN(",",TRUE,IF(M85=M85:M131,G85:G131,"")),""),"")</f>
        <v/>
      </c>
      <c r="G85" s="69" t="str">
        <f>IF(Table1[[#This Row],[PO NO]]&lt;&gt;"",LEFT(Table1[[#This Row],[PO NO]],6)&amp;"*","")</f>
        <v/>
      </c>
      <c r="H85" s="63"/>
      <c r="I85" s="55"/>
      <c r="J85" s="41"/>
      <c r="K85" s="82"/>
      <c r="L85" s="83"/>
      <c r="M85" s="74"/>
      <c r="N85" s="43"/>
      <c r="O85" s="56"/>
      <c r="P85" s="46"/>
      <c r="Q85" s="56"/>
      <c r="R85" s="46"/>
      <c r="S85" s="47"/>
      <c r="T85" s="48"/>
      <c r="U85" s="57"/>
      <c r="V85" s="58"/>
      <c r="W85" s="57"/>
      <c r="X85" s="48"/>
      <c r="Y85" s="46"/>
      <c r="Z85" s="50"/>
      <c r="AA85" s="46"/>
      <c r="AB85" s="50"/>
      <c r="AC85" s="77"/>
      <c r="AD85" s="59"/>
      <c r="AE85" s="60"/>
      <c r="AF85" s="61"/>
      <c r="AG85" s="60"/>
      <c r="AH85" s="60"/>
    </row>
    <row r="86" spans="1:34" customFormat="1" x14ac:dyDescent="0.3">
      <c r="A86" s="53" t="str">
        <f>IF(Table1[[#This Row],[INVOICE NO]]&lt;&gt;"",ROWS($A$2:Table1[[#This Row],['#OREDER NO]]),"")</f>
        <v/>
      </c>
      <c r="B86" s="38" t="str">
        <f>IF(Table1[[#This Row],[INVOICE NO]]&lt;&gt;"",COUNTIF($M$2:M86,M86),"")</f>
        <v/>
      </c>
      <c r="C86" s="40" t="str" cm="1">
        <f t="array" ref="C86">IF(Table1[[#This Row],[BOOKING CONFIRMATION NO]]&lt;&gt;"",IF(Table1[[#This Row],[INV QTY]]=1,_xlfn.TEXTJOIN(",",TRUE,IF(M86=M86:M132,L86:L132,"")),""),"")</f>
        <v/>
      </c>
      <c r="D86" s="40" t="str" cm="1">
        <f t="array" ref="D86">IF(Table1[[#This Row],[Booking No]]&lt;&gt;"",IF(Table1[[#This Row],[INV QTY]]=1,_xlfn.TEXTJOIN(",",TRUE,IF(N86=N86:N132,K86:K132,"")),""),"")</f>
        <v/>
      </c>
      <c r="E86" s="39" t="str" cm="1">
        <f t="array" ref="E86">IF(Table1[[#This Row],[PO NO]]&lt;&gt;"",IF(Table1[[#This Row],[INV QTY]]=1,_xlfn.TEXTJOIN(",",TRUE,IF(M86=M86:M132,H86:H132,"")),""),"")</f>
        <v/>
      </c>
      <c r="F86" s="40" t="str" cm="1">
        <f t="array" ref="F86">IF(Table1[[#This Row],[PO NO]]&lt;&gt;"",IF(Table1[[#This Row],[INV QTY]]=1,_xlfn.TEXTJOIN(",",TRUE,IF(M86=M86:M132,G86:G132,"")),""),"")</f>
        <v/>
      </c>
      <c r="G86" s="69" t="str">
        <f>IF(Table1[[#This Row],[PO NO]]&lt;&gt;"",LEFT(Table1[[#This Row],[PO NO]],6)&amp;"*","")</f>
        <v/>
      </c>
      <c r="H86" s="63"/>
      <c r="I86" s="55"/>
      <c r="J86" s="41"/>
      <c r="K86" s="82"/>
      <c r="L86" s="83"/>
      <c r="M86" s="74"/>
      <c r="N86" s="43"/>
      <c r="O86" s="56"/>
      <c r="P86" s="46"/>
      <c r="Q86" s="56"/>
      <c r="R86" s="46"/>
      <c r="S86" s="47"/>
      <c r="T86" s="48"/>
      <c r="U86" s="57"/>
      <c r="V86" s="58"/>
      <c r="W86" s="57"/>
      <c r="X86" s="48"/>
      <c r="Y86" s="46"/>
      <c r="Z86" s="50"/>
      <c r="AA86" s="46"/>
      <c r="AB86" s="50"/>
      <c r="AC86" s="77"/>
      <c r="AD86" s="59"/>
      <c r="AE86" s="60"/>
      <c r="AF86" s="61"/>
      <c r="AG86" s="60"/>
      <c r="AH86" s="60"/>
    </row>
    <row r="87" spans="1:34" customFormat="1" x14ac:dyDescent="0.3">
      <c r="A87" s="53" t="str">
        <f>IF(Table1[[#This Row],[INVOICE NO]]&lt;&gt;"",ROWS($A$2:Table1[[#This Row],['#OREDER NO]]),"")</f>
        <v/>
      </c>
      <c r="B87" s="38" t="str">
        <f>IF(Table1[[#This Row],[INVOICE NO]]&lt;&gt;"",COUNTIF($M$2:M87,M87),"")</f>
        <v/>
      </c>
      <c r="C87" s="40" t="str" cm="1">
        <f t="array" ref="C87">IF(Table1[[#This Row],[BOOKING CONFIRMATION NO]]&lt;&gt;"",IF(Table1[[#This Row],[INV QTY]]=1,_xlfn.TEXTJOIN(",",TRUE,IF(M87=M87:M133,L87:L133,"")),""),"")</f>
        <v/>
      </c>
      <c r="D87" s="40" t="str" cm="1">
        <f t="array" ref="D87">IF(Table1[[#This Row],[Booking No]]&lt;&gt;"",IF(Table1[[#This Row],[INV QTY]]=1,_xlfn.TEXTJOIN(",",TRUE,IF(N87=N87:N133,K87:K133,"")),""),"")</f>
        <v/>
      </c>
      <c r="E87" s="39" t="str" cm="1">
        <f t="array" ref="E87">IF(Table1[[#This Row],[PO NO]]&lt;&gt;"",IF(Table1[[#This Row],[INV QTY]]=1,_xlfn.TEXTJOIN(",",TRUE,IF(M87=M87:M133,H87:H133,"")),""),"")</f>
        <v/>
      </c>
      <c r="F87" s="40" t="str" cm="1">
        <f t="array" ref="F87">IF(Table1[[#This Row],[PO NO]]&lt;&gt;"",IF(Table1[[#This Row],[INV QTY]]=1,_xlfn.TEXTJOIN(",",TRUE,IF(M87=M87:M133,G87:G133,"")),""),"")</f>
        <v/>
      </c>
      <c r="G87" s="69" t="str">
        <f>IF(Table1[[#This Row],[PO NO]]&lt;&gt;"",LEFT(Table1[[#This Row],[PO NO]],6)&amp;"*","")</f>
        <v/>
      </c>
      <c r="H87" s="63"/>
      <c r="I87" s="55"/>
      <c r="J87" s="41"/>
      <c r="K87" s="82"/>
      <c r="L87" s="83"/>
      <c r="M87" s="74"/>
      <c r="N87" s="43"/>
      <c r="O87" s="56"/>
      <c r="P87" s="46"/>
      <c r="Q87" s="56"/>
      <c r="R87" s="46"/>
      <c r="S87" s="47"/>
      <c r="T87" s="48"/>
      <c r="U87" s="57"/>
      <c r="V87" s="58"/>
      <c r="W87" s="57"/>
      <c r="X87" s="48"/>
      <c r="Y87" s="46"/>
      <c r="Z87" s="50"/>
      <c r="AA87" s="46"/>
      <c r="AB87" s="50"/>
      <c r="AC87" s="77"/>
      <c r="AD87" s="59"/>
      <c r="AE87" s="60"/>
      <c r="AF87" s="61"/>
      <c r="AG87" s="60"/>
      <c r="AH87" s="60"/>
    </row>
    <row r="88" spans="1:34" customFormat="1" x14ac:dyDescent="0.3">
      <c r="A88" s="53" t="str">
        <f>IF(Table1[[#This Row],[INVOICE NO]]&lt;&gt;"",ROWS($A$2:Table1[[#This Row],['#OREDER NO]]),"")</f>
        <v/>
      </c>
      <c r="B88" s="38" t="str">
        <f>IF(Table1[[#This Row],[INVOICE NO]]&lt;&gt;"",COUNTIF($M$2:M88,M88),"")</f>
        <v/>
      </c>
      <c r="C88" s="40" t="str" cm="1">
        <f t="array" ref="C88">IF(Table1[[#This Row],[BOOKING CONFIRMATION NO]]&lt;&gt;"",IF(Table1[[#This Row],[INV QTY]]=1,_xlfn.TEXTJOIN(",",TRUE,IF(M88=M88:M134,L88:L134,"")),""),"")</f>
        <v/>
      </c>
      <c r="D88" s="40" t="str" cm="1">
        <f t="array" ref="D88">IF(Table1[[#This Row],[Booking No]]&lt;&gt;"",IF(Table1[[#This Row],[INV QTY]]=1,_xlfn.TEXTJOIN(",",TRUE,IF(N88=N88:N134,K88:K134,"")),""),"")</f>
        <v/>
      </c>
      <c r="E88" s="39" t="str" cm="1">
        <f t="array" ref="E88">IF(Table1[[#This Row],[PO NO]]&lt;&gt;"",IF(Table1[[#This Row],[INV QTY]]=1,_xlfn.TEXTJOIN(",",TRUE,IF(M88=M88:M134,H88:H134,"")),""),"")</f>
        <v/>
      </c>
      <c r="F88" s="40" t="str" cm="1">
        <f t="array" ref="F88">IF(Table1[[#This Row],[PO NO]]&lt;&gt;"",IF(Table1[[#This Row],[INV QTY]]=1,_xlfn.TEXTJOIN(",",TRUE,IF(M88=M88:M134,G88:G134,"")),""),"")</f>
        <v/>
      </c>
      <c r="G88" s="69" t="str">
        <f>IF(Table1[[#This Row],[PO NO]]&lt;&gt;"",LEFT(Table1[[#This Row],[PO NO]],6)&amp;"*","")</f>
        <v/>
      </c>
      <c r="H88" s="63"/>
      <c r="I88" s="55"/>
      <c r="J88" s="41"/>
      <c r="K88" s="82"/>
      <c r="L88" s="83"/>
      <c r="M88" s="74"/>
      <c r="N88" s="43"/>
      <c r="O88" s="56"/>
      <c r="P88" s="46"/>
      <c r="Q88" s="56"/>
      <c r="R88" s="46"/>
      <c r="S88" s="47"/>
      <c r="T88" s="48"/>
      <c r="U88" s="57"/>
      <c r="V88" s="58"/>
      <c r="W88" s="57"/>
      <c r="X88" s="48"/>
      <c r="Y88" s="46"/>
      <c r="Z88" s="50"/>
      <c r="AA88" s="46"/>
      <c r="AB88" s="50"/>
      <c r="AC88" s="77"/>
      <c r="AD88" s="59"/>
      <c r="AE88" s="60"/>
      <c r="AF88" s="61"/>
      <c r="AG88" s="60"/>
      <c r="AH88" s="60"/>
    </row>
    <row r="89" spans="1:34" customFormat="1" x14ac:dyDescent="0.3">
      <c r="A89" s="53" t="str">
        <f>IF(Table1[[#This Row],[INVOICE NO]]&lt;&gt;"",ROWS($A$2:Table1[[#This Row],['#OREDER NO]]),"")</f>
        <v/>
      </c>
      <c r="B89" s="38" t="str">
        <f>IF(Table1[[#This Row],[INVOICE NO]]&lt;&gt;"",COUNTIF($M$2:M89,M89),"")</f>
        <v/>
      </c>
      <c r="C89" s="40" t="str" cm="1">
        <f t="array" ref="C89">IF(Table1[[#This Row],[BOOKING CONFIRMATION NO]]&lt;&gt;"",IF(Table1[[#This Row],[INV QTY]]=1,_xlfn.TEXTJOIN(",",TRUE,IF(M89=M89:M135,L89:L135,"")),""),"")</f>
        <v/>
      </c>
      <c r="D89" s="40" t="str" cm="1">
        <f t="array" ref="D89">IF(Table1[[#This Row],[Booking No]]&lt;&gt;"",IF(Table1[[#This Row],[INV QTY]]=1,_xlfn.TEXTJOIN(",",TRUE,IF(N89=N89:N135,K89:K135,"")),""),"")</f>
        <v/>
      </c>
      <c r="E89" s="39" t="str" cm="1">
        <f t="array" ref="E89">IF(Table1[[#This Row],[PO NO]]&lt;&gt;"",IF(Table1[[#This Row],[INV QTY]]=1,_xlfn.TEXTJOIN(",",TRUE,IF(M89=M89:M135,H89:H135,"")),""),"")</f>
        <v/>
      </c>
      <c r="F89" s="40" t="str" cm="1">
        <f t="array" ref="F89">IF(Table1[[#This Row],[PO NO]]&lt;&gt;"",IF(Table1[[#This Row],[INV QTY]]=1,_xlfn.TEXTJOIN(",",TRUE,IF(M89=M89:M135,G89:G135,"")),""),"")</f>
        <v/>
      </c>
      <c r="G89" s="69" t="str">
        <f>IF(Table1[[#This Row],[PO NO]]&lt;&gt;"",LEFT(Table1[[#This Row],[PO NO]],6)&amp;"*","")</f>
        <v/>
      </c>
      <c r="H89" s="63"/>
      <c r="I89" s="54"/>
      <c r="J89" s="41"/>
      <c r="K89" s="82"/>
      <c r="L89" s="83"/>
      <c r="M89" s="75"/>
      <c r="N89" s="43"/>
      <c r="O89" s="56"/>
      <c r="P89" s="46"/>
      <c r="Q89" s="56"/>
      <c r="R89" s="46"/>
      <c r="S89" s="47"/>
      <c r="T89" s="48"/>
      <c r="U89" s="57"/>
      <c r="V89" s="58"/>
      <c r="W89" s="57"/>
      <c r="X89" s="48"/>
      <c r="Y89" s="46"/>
      <c r="Z89" s="50"/>
      <c r="AA89" s="46"/>
      <c r="AB89" s="50"/>
      <c r="AC89" s="77"/>
      <c r="AD89" s="59"/>
      <c r="AE89" s="61"/>
      <c r="AF89" s="61"/>
      <c r="AG89" s="60"/>
      <c r="AH89" s="60"/>
    </row>
    <row r="90" spans="1:34" customFormat="1" x14ac:dyDescent="0.3">
      <c r="A90" s="53" t="str">
        <f>IF(Table1[[#This Row],[INVOICE NO]]&lt;&gt;"",ROWS($A$2:Table1[[#This Row],['#OREDER NO]]),"")</f>
        <v/>
      </c>
      <c r="B90" s="38" t="str">
        <f>IF(Table1[[#This Row],[INVOICE NO]]&lt;&gt;"",COUNTIF($M$2:M90,M90),"")</f>
        <v/>
      </c>
      <c r="C90" s="40" t="str" cm="1">
        <f t="array" ref="C90">IF(Table1[[#This Row],[BOOKING CONFIRMATION NO]]&lt;&gt;"",IF(Table1[[#This Row],[INV QTY]]=1,_xlfn.TEXTJOIN(",",TRUE,IF(M90=M90:M136,L90:L136,"")),""),"")</f>
        <v/>
      </c>
      <c r="D90" s="40" t="str" cm="1">
        <f t="array" ref="D90">IF(Table1[[#This Row],[Booking No]]&lt;&gt;"",IF(Table1[[#This Row],[INV QTY]]=1,_xlfn.TEXTJOIN(",",TRUE,IF(N90=N90:N136,K90:K136,"")),""),"")</f>
        <v/>
      </c>
      <c r="E90" s="39" t="str" cm="1">
        <f t="array" ref="E90">IF(Table1[[#This Row],[PO NO]]&lt;&gt;"",IF(Table1[[#This Row],[INV QTY]]=1,_xlfn.TEXTJOIN(",",TRUE,IF(M90=M90:M136,H90:H136,"")),""),"")</f>
        <v/>
      </c>
      <c r="F90" s="40" t="str" cm="1">
        <f t="array" ref="F90">IF(Table1[[#This Row],[PO NO]]&lt;&gt;"",IF(Table1[[#This Row],[INV QTY]]=1,_xlfn.TEXTJOIN(",",TRUE,IF(M90=M90:M136,G90:G136,"")),""),"")</f>
        <v/>
      </c>
      <c r="G90" s="69" t="str">
        <f>IF(Table1[[#This Row],[PO NO]]&lt;&gt;"",LEFT(Table1[[#This Row],[PO NO]],6)&amp;"*","")</f>
        <v/>
      </c>
      <c r="H90" s="63"/>
      <c r="I90" s="54"/>
      <c r="J90" s="41"/>
      <c r="K90" s="82"/>
      <c r="L90" s="83"/>
      <c r="M90" s="75"/>
      <c r="N90" s="43"/>
      <c r="O90" s="56"/>
      <c r="P90" s="46"/>
      <c r="Q90" s="56"/>
      <c r="R90" s="46"/>
      <c r="S90" s="47"/>
      <c r="T90" s="48"/>
      <c r="U90" s="57"/>
      <c r="V90" s="58"/>
      <c r="W90" s="57"/>
      <c r="X90" s="48"/>
      <c r="Y90" s="46"/>
      <c r="Z90" s="50"/>
      <c r="AA90" s="46"/>
      <c r="AB90" s="50"/>
      <c r="AC90" s="77"/>
      <c r="AD90" s="59"/>
      <c r="AE90" s="61"/>
      <c r="AF90" s="61"/>
      <c r="AG90" s="60"/>
      <c r="AH90" s="60"/>
    </row>
    <row r="91" spans="1:34" customFormat="1" x14ac:dyDescent="0.3">
      <c r="A91" s="53" t="str">
        <f>IF(Table1[[#This Row],[INVOICE NO]]&lt;&gt;"",ROWS($A$2:Table1[[#This Row],['#OREDER NO]]),"")</f>
        <v/>
      </c>
      <c r="B91" s="38" t="str">
        <f>IF(Table1[[#This Row],[INVOICE NO]]&lt;&gt;"",COUNTIF($M$2:M91,M91),"")</f>
        <v/>
      </c>
      <c r="C91" s="40" t="str" cm="1">
        <f t="array" ref="C91">IF(Table1[[#This Row],[BOOKING CONFIRMATION NO]]&lt;&gt;"",IF(Table1[[#This Row],[INV QTY]]=1,_xlfn.TEXTJOIN(",",TRUE,IF(M91=M91:M137,L91:L137,"")),""),"")</f>
        <v/>
      </c>
      <c r="D91" s="40" t="str" cm="1">
        <f t="array" ref="D91">IF(Table1[[#This Row],[Booking No]]&lt;&gt;"",IF(Table1[[#This Row],[INV QTY]]=1,_xlfn.TEXTJOIN(",",TRUE,IF(N91=N91:N137,K91:K137,"")),""),"")</f>
        <v/>
      </c>
      <c r="E91" s="39" t="str" cm="1">
        <f t="array" ref="E91">IF(Table1[[#This Row],[PO NO]]&lt;&gt;"",IF(Table1[[#This Row],[INV QTY]]=1,_xlfn.TEXTJOIN(",",TRUE,IF(M91=M91:M137,H91:H137,"")),""),"")</f>
        <v/>
      </c>
      <c r="F91" s="40" t="str" cm="1">
        <f t="array" ref="F91">IF(Table1[[#This Row],[PO NO]]&lt;&gt;"",IF(Table1[[#This Row],[INV QTY]]=1,_xlfn.TEXTJOIN(",",TRUE,IF(M91=M91:M137,G91:G137,"")),""),"")</f>
        <v/>
      </c>
      <c r="G91" s="69" t="str">
        <f>IF(Table1[[#This Row],[PO NO]]&lt;&gt;"",LEFT(Table1[[#This Row],[PO NO]],6)&amp;"*","")</f>
        <v/>
      </c>
      <c r="H91" s="63"/>
      <c r="I91" s="54"/>
      <c r="J91" s="41"/>
      <c r="K91" s="82"/>
      <c r="L91" s="83"/>
      <c r="M91" s="75"/>
      <c r="N91" s="43"/>
      <c r="O91" s="56"/>
      <c r="P91" s="46"/>
      <c r="Q91" s="56"/>
      <c r="R91" s="46"/>
      <c r="S91" s="47"/>
      <c r="T91" s="48"/>
      <c r="U91" s="57"/>
      <c r="V91" s="58"/>
      <c r="W91" s="57"/>
      <c r="X91" s="48"/>
      <c r="Y91" s="46"/>
      <c r="Z91" s="50"/>
      <c r="AA91" s="46"/>
      <c r="AB91" s="50"/>
      <c r="AC91" s="77"/>
      <c r="AD91" s="59"/>
      <c r="AE91" s="61"/>
      <c r="AF91" s="61"/>
      <c r="AG91" s="60"/>
      <c r="AH91" s="60"/>
    </row>
    <row r="92" spans="1:34" customFormat="1" x14ac:dyDescent="0.3">
      <c r="A92" s="53" t="str">
        <f>IF(Table1[[#This Row],[INVOICE NO]]&lt;&gt;"",ROWS($A$2:Table1[[#This Row],['#OREDER NO]]),"")</f>
        <v/>
      </c>
      <c r="B92" s="38" t="str">
        <f>IF(Table1[[#This Row],[INVOICE NO]]&lt;&gt;"",COUNTIF($M$2:M92,M92),"")</f>
        <v/>
      </c>
      <c r="C92" s="40" t="str" cm="1">
        <f t="array" ref="C92">IF(Table1[[#This Row],[BOOKING CONFIRMATION NO]]&lt;&gt;"",IF(Table1[[#This Row],[INV QTY]]=1,_xlfn.TEXTJOIN(",",TRUE,IF(M92=M92:M144,L92:L144,"")),""),"")</f>
        <v/>
      </c>
      <c r="D92" s="40" t="str" cm="1">
        <f t="array" ref="D92">IF(Table1[[#This Row],[Booking No]]&lt;&gt;"",IF(Table1[[#This Row],[INV QTY]]=1,_xlfn.TEXTJOIN(",",TRUE,IF(N92=N92:N144,K92:K144,"")),""),"")</f>
        <v/>
      </c>
      <c r="E92" s="39" t="str" cm="1">
        <f t="array" ref="E92">IF(Table1[[#This Row],[PO NO]]&lt;&gt;"",IF(Table1[[#This Row],[INV QTY]]=1,_xlfn.TEXTJOIN(",",TRUE,IF(M92=M92:M144,H92:H144,"")),""),"")</f>
        <v/>
      </c>
      <c r="F92" s="40" t="str" cm="1">
        <f t="array" ref="F92">IF(Table1[[#This Row],[PO NO]]&lt;&gt;"",IF(Table1[[#This Row],[INV QTY]]=1,_xlfn.TEXTJOIN(",",TRUE,IF(M92=M92:M144,G92:G144,"")),""),"")</f>
        <v/>
      </c>
      <c r="G92" s="69" t="str">
        <f>IF(Table1[[#This Row],[PO NO]]&lt;&gt;"",LEFT(Table1[[#This Row],[PO NO]],6)&amp;"*","")</f>
        <v/>
      </c>
      <c r="H92" s="63"/>
      <c r="I92" s="54"/>
      <c r="J92" s="41"/>
      <c r="K92" s="82"/>
      <c r="L92" s="83"/>
      <c r="M92" s="75"/>
      <c r="N92" s="43"/>
      <c r="O92" s="56"/>
      <c r="P92" s="46"/>
      <c r="Q92" s="56"/>
      <c r="R92" s="46"/>
      <c r="S92" s="47"/>
      <c r="T92" s="48"/>
      <c r="U92" s="57"/>
      <c r="V92" s="58"/>
      <c r="W92" s="57"/>
      <c r="X92" s="48"/>
      <c r="Y92" s="46"/>
      <c r="Z92" s="50"/>
      <c r="AA92" s="46"/>
      <c r="AB92" s="50"/>
      <c r="AC92" s="77"/>
      <c r="AD92" s="59"/>
      <c r="AE92" s="61"/>
      <c r="AF92" s="61"/>
      <c r="AG92" s="60"/>
      <c r="AH92" s="60"/>
    </row>
    <row r="93" spans="1:34" customFormat="1" x14ac:dyDescent="0.3">
      <c r="A93" s="53" t="str">
        <f>IF(Table1[[#This Row],[INVOICE NO]]&lt;&gt;"",ROWS($A$2:Table1[[#This Row],['#OREDER NO]]),"")</f>
        <v/>
      </c>
      <c r="B93" s="38" t="str">
        <f>IF(Table1[[#This Row],[INVOICE NO]]&lt;&gt;"",COUNTIF($M$2:M93,M93),"")</f>
        <v/>
      </c>
      <c r="C93" s="40" t="str" cm="1">
        <f t="array" ref="C93">IF(Table1[[#This Row],[BOOKING CONFIRMATION NO]]&lt;&gt;"",IF(Table1[[#This Row],[INV QTY]]=1,_xlfn.TEXTJOIN(",",TRUE,IF(M93=M93:M145,L93:L145,"")),""),"")</f>
        <v/>
      </c>
      <c r="D93" s="40" t="str" cm="1">
        <f t="array" ref="D93">IF(Table1[[#This Row],[Booking No]]&lt;&gt;"",IF(Table1[[#This Row],[INV QTY]]=1,_xlfn.TEXTJOIN(",",TRUE,IF(N93=N93:N145,K93:K145,"")),""),"")</f>
        <v/>
      </c>
      <c r="E93" s="39" t="str" cm="1">
        <f t="array" ref="E93">IF(Table1[[#This Row],[PO NO]]&lt;&gt;"",IF(Table1[[#This Row],[INV QTY]]=1,_xlfn.TEXTJOIN(",",TRUE,IF(M93=M93:M145,H93:H145,"")),""),"")</f>
        <v/>
      </c>
      <c r="F93" s="40" t="str" cm="1">
        <f t="array" ref="F93">IF(Table1[[#This Row],[PO NO]]&lt;&gt;"",IF(Table1[[#This Row],[INV QTY]]=1,_xlfn.TEXTJOIN(",",TRUE,IF(M93=M93:M145,G93:G145,"")),""),"")</f>
        <v/>
      </c>
      <c r="G93" s="69" t="str">
        <f>IF(Table1[[#This Row],[PO NO]]&lt;&gt;"",LEFT(Table1[[#This Row],[PO NO]],6)&amp;"*","")</f>
        <v/>
      </c>
      <c r="H93" s="63"/>
      <c r="I93" s="54"/>
      <c r="J93" s="41"/>
      <c r="K93" s="82"/>
      <c r="L93" s="83"/>
      <c r="M93" s="75"/>
      <c r="N93" s="43"/>
      <c r="O93" s="56"/>
      <c r="P93" s="46"/>
      <c r="Q93" s="56"/>
      <c r="R93" s="46"/>
      <c r="S93" s="47"/>
      <c r="T93" s="48"/>
      <c r="U93" s="57"/>
      <c r="V93" s="58"/>
      <c r="W93" s="57"/>
      <c r="X93" s="48"/>
      <c r="Y93" s="46"/>
      <c r="Z93" s="50"/>
      <c r="AA93" s="46"/>
      <c r="AB93" s="50"/>
      <c r="AC93" s="77"/>
      <c r="AD93" s="59"/>
      <c r="AE93" s="61"/>
      <c r="AF93" s="61"/>
      <c r="AG93" s="60"/>
      <c r="AH93" s="60"/>
    </row>
    <row r="94" spans="1:34" customFormat="1" x14ac:dyDescent="0.3">
      <c r="A94" s="53" t="str">
        <f>IF(Table1[[#This Row],[INVOICE NO]]&lt;&gt;"",ROWS($A$2:Table1[[#This Row],['#OREDER NO]]),"")</f>
        <v/>
      </c>
      <c r="B94" s="38" t="str">
        <f>IF(Table1[[#This Row],[INVOICE NO]]&lt;&gt;"",COUNTIF($M$2:M94,M94),"")</f>
        <v/>
      </c>
      <c r="C94" s="40" t="str" cm="1">
        <f t="array" ref="C94">IF(Table1[[#This Row],[BOOKING CONFIRMATION NO]]&lt;&gt;"",IF(Table1[[#This Row],[INV QTY]]=1,_xlfn.TEXTJOIN(",",TRUE,IF(M94=M94:M146,L94:L146,"")),""),"")</f>
        <v/>
      </c>
      <c r="D94" s="40" t="str" cm="1">
        <f t="array" ref="D94">IF(Table1[[#This Row],[Booking No]]&lt;&gt;"",IF(Table1[[#This Row],[INV QTY]]=1,_xlfn.TEXTJOIN(",",TRUE,IF(N94=N94:N146,K94:K146,"")),""),"")</f>
        <v/>
      </c>
      <c r="E94" s="39" t="str" cm="1">
        <f t="array" ref="E94">IF(Table1[[#This Row],[PO NO]]&lt;&gt;"",IF(Table1[[#This Row],[INV QTY]]=1,_xlfn.TEXTJOIN(",",TRUE,IF(M94=M94:M146,H94:H146,"")),""),"")</f>
        <v/>
      </c>
      <c r="F94" s="40" t="str" cm="1">
        <f t="array" ref="F94">IF(Table1[[#This Row],[PO NO]]&lt;&gt;"",IF(Table1[[#This Row],[INV QTY]]=1,_xlfn.TEXTJOIN(",",TRUE,IF(M94=M94:M146,G94:G146,"")),""),"")</f>
        <v/>
      </c>
      <c r="G94" s="69" t="str">
        <f>IF(Table1[[#This Row],[PO NO]]&lt;&gt;"",LEFT(Table1[[#This Row],[PO NO]],6)&amp;"*","")</f>
        <v/>
      </c>
      <c r="H94" s="63"/>
      <c r="I94" s="54"/>
      <c r="J94" s="41"/>
      <c r="K94" s="82"/>
      <c r="L94" s="83"/>
      <c r="M94" s="75"/>
      <c r="N94" s="43"/>
      <c r="O94" s="56"/>
      <c r="P94" s="46"/>
      <c r="Q94" s="56"/>
      <c r="R94" s="46"/>
      <c r="S94" s="47"/>
      <c r="T94" s="48"/>
      <c r="U94" s="57"/>
      <c r="V94" s="58"/>
      <c r="W94" s="57"/>
      <c r="X94" s="48"/>
      <c r="Y94" s="46"/>
      <c r="Z94" s="50"/>
      <c r="AA94" s="46"/>
      <c r="AB94" s="50"/>
      <c r="AC94" s="77"/>
      <c r="AD94" s="59"/>
      <c r="AE94" s="61"/>
      <c r="AF94" s="61"/>
      <c r="AG94" s="60"/>
      <c r="AH94" s="60"/>
    </row>
    <row r="95" spans="1:34" customFormat="1" x14ac:dyDescent="0.3">
      <c r="A95" s="53" t="str">
        <f>IF(Table1[[#This Row],[INVOICE NO]]&lt;&gt;"",ROWS($A$2:Table1[[#This Row],['#OREDER NO]]),"")</f>
        <v/>
      </c>
      <c r="B95" s="38" t="str">
        <f>IF(Table1[[#This Row],[INVOICE NO]]&lt;&gt;"",COUNTIF($M$2:M95,M95),"")</f>
        <v/>
      </c>
      <c r="C95" s="40" t="str" cm="1">
        <f t="array" ref="C95">IF(Table1[[#This Row],[BOOKING CONFIRMATION NO]]&lt;&gt;"",IF(Table1[[#This Row],[INV QTY]]=1,_xlfn.TEXTJOIN(",",TRUE,IF(M95=M95:M147,L95:L147,"")),""),"")</f>
        <v/>
      </c>
      <c r="D95" s="40" t="str" cm="1">
        <f t="array" ref="D95">IF(Table1[[#This Row],[Booking No]]&lt;&gt;"",IF(Table1[[#This Row],[INV QTY]]=1,_xlfn.TEXTJOIN(",",TRUE,IF(N95=N95:N147,K95:K147,"")),""),"")</f>
        <v/>
      </c>
      <c r="E95" s="39" t="str" cm="1">
        <f t="array" ref="E95">IF(Table1[[#This Row],[PO NO]]&lt;&gt;"",IF(Table1[[#This Row],[INV QTY]]=1,_xlfn.TEXTJOIN(",",TRUE,IF(M95=M95:M147,H95:H147,"")),""),"")</f>
        <v/>
      </c>
      <c r="F95" s="40" t="str" cm="1">
        <f t="array" ref="F95">IF(Table1[[#This Row],[PO NO]]&lt;&gt;"",IF(Table1[[#This Row],[INV QTY]]=1,_xlfn.TEXTJOIN(",",TRUE,IF(M95=M95:M147,G95:G147,"")),""),"")</f>
        <v/>
      </c>
      <c r="G95" s="69" t="str">
        <f>IF(Table1[[#This Row],[PO NO]]&lt;&gt;"",LEFT(Table1[[#This Row],[PO NO]],6)&amp;"*","")</f>
        <v/>
      </c>
      <c r="H95" s="63"/>
      <c r="I95" s="54"/>
      <c r="J95" s="41"/>
      <c r="K95" s="82"/>
      <c r="L95" s="83"/>
      <c r="M95" s="75"/>
      <c r="N95" s="43"/>
      <c r="O95" s="56"/>
      <c r="P95" s="46"/>
      <c r="Q95" s="56"/>
      <c r="R95" s="46"/>
      <c r="S95" s="47"/>
      <c r="T95" s="48"/>
      <c r="U95" s="57"/>
      <c r="V95" s="58"/>
      <c r="W95" s="57"/>
      <c r="X95" s="48"/>
      <c r="Y95" s="46"/>
      <c r="Z95" s="50"/>
      <c r="AA95" s="46"/>
      <c r="AB95" s="50"/>
      <c r="AC95" s="77"/>
      <c r="AD95" s="59"/>
      <c r="AE95" s="61"/>
      <c r="AF95" s="61"/>
      <c r="AG95" s="60"/>
      <c r="AH95" s="60"/>
    </row>
    <row r="96" spans="1:34" customFormat="1" x14ac:dyDescent="0.3">
      <c r="A96" s="53" t="str">
        <f>IF(Table1[[#This Row],[INVOICE NO]]&lt;&gt;"",ROWS($A$2:Table1[[#This Row],['#OREDER NO]]),"")</f>
        <v/>
      </c>
      <c r="B96" s="38" t="str">
        <f>IF(Table1[[#This Row],[INVOICE NO]]&lt;&gt;"",COUNTIF($M$2:M96,M96),"")</f>
        <v/>
      </c>
      <c r="C96" s="40" t="str" cm="1">
        <f t="array" ref="C96">IF(Table1[[#This Row],[BOOKING CONFIRMATION NO]]&lt;&gt;"",IF(Table1[[#This Row],[INV QTY]]=1,_xlfn.TEXTJOIN(",",TRUE,IF(M96=M96:M148,L96:L148,"")),""),"")</f>
        <v/>
      </c>
      <c r="D96" s="40" t="str" cm="1">
        <f t="array" ref="D96">IF(Table1[[#This Row],[Booking No]]&lt;&gt;"",IF(Table1[[#This Row],[INV QTY]]=1,_xlfn.TEXTJOIN(",",TRUE,IF(N96=N96:N148,K96:K148,"")),""),"")</f>
        <v/>
      </c>
      <c r="E96" s="39" t="str" cm="1">
        <f t="array" ref="E96">IF(Table1[[#This Row],[PO NO]]&lt;&gt;"",IF(Table1[[#This Row],[INV QTY]]=1,_xlfn.TEXTJOIN(",",TRUE,IF(M96=M96:M148,H96:H148,"")),""),"")</f>
        <v/>
      </c>
      <c r="F96" s="40" t="str" cm="1">
        <f t="array" ref="F96">IF(Table1[[#This Row],[PO NO]]&lt;&gt;"",IF(Table1[[#This Row],[INV QTY]]=1,_xlfn.TEXTJOIN(",",TRUE,IF(M96=M96:M148,G96:G148,"")),""),"")</f>
        <v/>
      </c>
      <c r="G96" s="69" t="str">
        <f>IF(Table1[[#This Row],[PO NO]]&lt;&gt;"",LEFT(Table1[[#This Row],[PO NO]],6)&amp;"*","")</f>
        <v/>
      </c>
      <c r="H96" s="63"/>
      <c r="I96" s="54"/>
      <c r="J96" s="41"/>
      <c r="K96" s="82"/>
      <c r="L96" s="83"/>
      <c r="M96" s="75"/>
      <c r="N96" s="43"/>
      <c r="O96" s="56"/>
      <c r="P96" s="46"/>
      <c r="Q96" s="56"/>
      <c r="R96" s="46"/>
      <c r="S96" s="47"/>
      <c r="T96" s="48"/>
      <c r="U96" s="57"/>
      <c r="V96" s="58"/>
      <c r="W96" s="57"/>
      <c r="X96" s="48"/>
      <c r="Y96" s="46"/>
      <c r="Z96" s="50"/>
      <c r="AA96" s="46"/>
      <c r="AB96" s="50"/>
      <c r="AC96" s="77"/>
      <c r="AD96" s="59"/>
      <c r="AE96" s="61"/>
      <c r="AF96" s="61"/>
      <c r="AG96" s="60"/>
      <c r="AH96" s="60"/>
    </row>
    <row r="97" spans="1:34" customFormat="1" x14ac:dyDescent="0.3">
      <c r="A97" s="53" t="str">
        <f>IF(Table1[[#This Row],[INVOICE NO]]&lt;&gt;"",ROWS($A$2:Table1[[#This Row],['#OREDER NO]]),"")</f>
        <v/>
      </c>
      <c r="B97" s="38" t="str">
        <f>IF(Table1[[#This Row],[INVOICE NO]]&lt;&gt;"",COUNTIF($M$2:M97,M97),"")</f>
        <v/>
      </c>
      <c r="C97" s="40" t="str" cm="1">
        <f t="array" ref="C97">IF(Table1[[#This Row],[BOOKING CONFIRMATION NO]]&lt;&gt;"",IF(Table1[[#This Row],[INV QTY]]=1,_xlfn.TEXTJOIN(",",TRUE,IF(M97=M97:M149,L97:L149,"")),""),"")</f>
        <v/>
      </c>
      <c r="D97" s="40" t="str" cm="1">
        <f t="array" ref="D97">IF(Table1[[#This Row],[Booking No]]&lt;&gt;"",IF(Table1[[#This Row],[INV QTY]]=1,_xlfn.TEXTJOIN(",",TRUE,IF(N97=N97:N149,K97:K149,"")),""),"")</f>
        <v/>
      </c>
      <c r="E97" s="39" t="str" cm="1">
        <f t="array" ref="E97">IF(Table1[[#This Row],[PO NO]]&lt;&gt;"",IF(Table1[[#This Row],[INV QTY]]=1,_xlfn.TEXTJOIN(",",TRUE,IF(M97=M97:M149,H97:H149,"")),""),"")</f>
        <v/>
      </c>
      <c r="F97" s="40" t="str" cm="1">
        <f t="array" ref="F97">IF(Table1[[#This Row],[PO NO]]&lt;&gt;"",IF(Table1[[#This Row],[INV QTY]]=1,_xlfn.TEXTJOIN(",",TRUE,IF(M97=M97:M149,G97:G149,"")),""),"")</f>
        <v/>
      </c>
      <c r="G97" s="69" t="str">
        <f>IF(Table1[[#This Row],[PO NO]]&lt;&gt;"",LEFT(Table1[[#This Row],[PO NO]],6)&amp;"*","")</f>
        <v/>
      </c>
      <c r="H97" s="63"/>
      <c r="I97" s="54"/>
      <c r="J97" s="41"/>
      <c r="K97" s="82"/>
      <c r="L97" s="83"/>
      <c r="M97" s="75"/>
      <c r="N97" s="43"/>
      <c r="O97" s="56"/>
      <c r="P97" s="46"/>
      <c r="Q97" s="56"/>
      <c r="R97" s="46"/>
      <c r="S97" s="47"/>
      <c r="T97" s="48"/>
      <c r="U97" s="57"/>
      <c r="V97" s="58"/>
      <c r="W97" s="57"/>
      <c r="X97" s="48"/>
      <c r="Y97" s="46"/>
      <c r="Z97" s="50"/>
      <c r="AA97" s="46"/>
      <c r="AB97" s="50"/>
      <c r="AC97" s="77"/>
      <c r="AD97" s="59"/>
      <c r="AE97" s="61"/>
      <c r="AF97" s="61"/>
      <c r="AG97" s="60"/>
      <c r="AH97" s="60"/>
    </row>
    <row r="98" spans="1:34" customFormat="1" x14ac:dyDescent="0.3">
      <c r="A98" s="53" t="str">
        <f>IF(Table1[[#This Row],[INVOICE NO]]&lt;&gt;"",ROWS($A$2:Table1[[#This Row],['#OREDER NO]]),"")</f>
        <v/>
      </c>
      <c r="B98" s="38" t="str">
        <f>IF(Table1[[#This Row],[INVOICE NO]]&lt;&gt;"",COUNTIF($M$2:M98,M98),"")</f>
        <v/>
      </c>
      <c r="C98" s="40" t="str" cm="1">
        <f t="array" ref="C98">IF(Table1[[#This Row],[BOOKING CONFIRMATION NO]]&lt;&gt;"",IF(Table1[[#This Row],[INV QTY]]=1,_xlfn.TEXTJOIN(",",TRUE,IF(M98=M98:M150,L98:L150,"")),""),"")</f>
        <v/>
      </c>
      <c r="D98" s="40" t="str" cm="1">
        <f t="array" ref="D98">IF(Table1[[#This Row],[Booking No]]&lt;&gt;"",IF(Table1[[#This Row],[INV QTY]]=1,_xlfn.TEXTJOIN(",",TRUE,IF(N98=N98:N150,K98:K150,"")),""),"")</f>
        <v/>
      </c>
      <c r="E98" s="39" t="str" cm="1">
        <f t="array" ref="E98">IF(Table1[[#This Row],[PO NO]]&lt;&gt;"",IF(Table1[[#This Row],[INV QTY]]=1,_xlfn.TEXTJOIN(",",TRUE,IF(M98=M98:M150,H98:H150,"")),""),"")</f>
        <v/>
      </c>
      <c r="F98" s="40" t="str" cm="1">
        <f t="array" ref="F98">IF(Table1[[#This Row],[PO NO]]&lt;&gt;"",IF(Table1[[#This Row],[INV QTY]]=1,_xlfn.TEXTJOIN(",",TRUE,IF(M98=M98:M150,G98:G150,"")),""),"")</f>
        <v/>
      </c>
      <c r="G98" s="69" t="str">
        <f>IF(Table1[[#This Row],[PO NO]]&lt;&gt;"",LEFT(Table1[[#This Row],[PO NO]],6)&amp;"*","")</f>
        <v/>
      </c>
      <c r="H98" s="63"/>
      <c r="I98" s="54"/>
      <c r="J98" s="41"/>
      <c r="K98" s="82"/>
      <c r="L98" s="83"/>
      <c r="M98" s="75"/>
      <c r="N98" s="43"/>
      <c r="O98" s="56"/>
      <c r="P98" s="46"/>
      <c r="Q98" s="56"/>
      <c r="R98" s="46"/>
      <c r="S98" s="47"/>
      <c r="T98" s="48"/>
      <c r="U98" s="57"/>
      <c r="V98" s="58"/>
      <c r="W98" s="57"/>
      <c r="X98" s="48"/>
      <c r="Y98" s="46"/>
      <c r="Z98" s="50"/>
      <c r="AA98" s="46"/>
      <c r="AB98" s="50"/>
      <c r="AC98" s="77"/>
      <c r="AD98" s="59"/>
      <c r="AE98" s="61"/>
      <c r="AF98" s="61"/>
      <c r="AG98" s="60"/>
      <c r="AH98" s="60"/>
    </row>
    <row r="99" spans="1:34" customFormat="1" x14ac:dyDescent="0.3">
      <c r="A99" s="53" t="str">
        <f>IF(Table1[[#This Row],[INVOICE NO]]&lt;&gt;"",ROWS($A$2:Table1[[#This Row],['#OREDER NO]]),"")</f>
        <v/>
      </c>
      <c r="B99" s="38" t="str">
        <f>IF(Table1[[#This Row],[INVOICE NO]]&lt;&gt;"",COUNTIF($M$2:M99,M99),"")</f>
        <v/>
      </c>
      <c r="C99" s="40" t="str" cm="1">
        <f t="array" ref="C99">IF(Table1[[#This Row],[BOOKING CONFIRMATION NO]]&lt;&gt;"",IF(Table1[[#This Row],[INV QTY]]=1,_xlfn.TEXTJOIN(",",TRUE,IF(M99=M99:M151,L99:L151,"")),""),"")</f>
        <v/>
      </c>
      <c r="D99" s="40" t="str" cm="1">
        <f t="array" ref="D99">IF(Table1[[#This Row],[Booking No]]&lt;&gt;"",IF(Table1[[#This Row],[INV QTY]]=1,_xlfn.TEXTJOIN(",",TRUE,IF(N99=N99:N151,K99:K151,"")),""),"")</f>
        <v/>
      </c>
      <c r="E99" s="39" t="str" cm="1">
        <f t="array" ref="E99">IF(Table1[[#This Row],[PO NO]]&lt;&gt;"",IF(Table1[[#This Row],[INV QTY]]=1,_xlfn.TEXTJOIN(",",TRUE,IF(M99=M99:M151,H99:H151,"")),""),"")</f>
        <v/>
      </c>
      <c r="F99" s="40" t="str" cm="1">
        <f t="array" ref="F99">IF(Table1[[#This Row],[PO NO]]&lt;&gt;"",IF(Table1[[#This Row],[INV QTY]]=1,_xlfn.TEXTJOIN(",",TRUE,IF(M99=M99:M151,G99:G151,"")),""),"")</f>
        <v/>
      </c>
      <c r="G99" s="69" t="str">
        <f>IF(Table1[[#This Row],[PO NO]]&lt;&gt;"",LEFT(Table1[[#This Row],[PO NO]],6)&amp;"*","")</f>
        <v/>
      </c>
      <c r="H99" s="63"/>
      <c r="I99" s="54"/>
      <c r="J99" s="41"/>
      <c r="K99" s="82"/>
      <c r="L99" s="83"/>
      <c r="M99" s="75"/>
      <c r="N99" s="43"/>
      <c r="O99" s="56"/>
      <c r="P99" s="46"/>
      <c r="Q99" s="56"/>
      <c r="R99" s="46"/>
      <c r="S99" s="47"/>
      <c r="T99" s="48"/>
      <c r="U99" s="57"/>
      <c r="V99" s="58"/>
      <c r="W99" s="57"/>
      <c r="X99" s="48"/>
      <c r="Y99" s="46"/>
      <c r="Z99" s="50"/>
      <c r="AA99" s="46"/>
      <c r="AB99" s="50"/>
      <c r="AC99" s="77"/>
      <c r="AD99" s="59"/>
      <c r="AE99" s="61"/>
      <c r="AF99" s="61"/>
      <c r="AG99" s="60"/>
      <c r="AH99" s="60"/>
    </row>
    <row r="100" spans="1:34" customFormat="1" x14ac:dyDescent="0.3">
      <c r="A100" s="53" t="str">
        <f>IF(Table1[[#This Row],[INVOICE NO]]&lt;&gt;"",ROWS($A$2:Table1[[#This Row],['#OREDER NO]]),"")</f>
        <v/>
      </c>
      <c r="B100" s="38" t="str">
        <f>IF(Table1[[#This Row],[INVOICE NO]]&lt;&gt;"",COUNTIF($M$2:M100,M100),"")</f>
        <v/>
      </c>
      <c r="C100" s="40" t="str" cm="1">
        <f t="array" ref="C100">IF(Table1[[#This Row],[BOOKING CONFIRMATION NO]]&lt;&gt;"",IF(Table1[[#This Row],[INV QTY]]=1,_xlfn.TEXTJOIN(",",TRUE,IF(M100=M100:M152,L100:L152,"")),""),"")</f>
        <v/>
      </c>
      <c r="D100" s="40" t="str" cm="1">
        <f t="array" ref="D100">IF(Table1[[#This Row],[Booking No]]&lt;&gt;"",IF(Table1[[#This Row],[INV QTY]]=1,_xlfn.TEXTJOIN(",",TRUE,IF(N100=N100:N152,K100:K152,"")),""),"")</f>
        <v/>
      </c>
      <c r="E100" s="39" t="str" cm="1">
        <f t="array" ref="E100">IF(Table1[[#This Row],[PO NO]]&lt;&gt;"",IF(Table1[[#This Row],[INV QTY]]=1,_xlfn.TEXTJOIN(",",TRUE,IF(M100=M100:M152,H100:H152,"")),""),"")</f>
        <v/>
      </c>
      <c r="F100" s="40" t="str" cm="1">
        <f t="array" ref="F100">IF(Table1[[#This Row],[PO NO]]&lt;&gt;"",IF(Table1[[#This Row],[INV QTY]]=1,_xlfn.TEXTJOIN(",",TRUE,IF(M100=M100:M152,G100:G152,"")),""),"")</f>
        <v/>
      </c>
      <c r="G100" s="69" t="str">
        <f>IF(Table1[[#This Row],[PO NO]]&lt;&gt;"",LEFT(Table1[[#This Row],[PO NO]],6)&amp;"*","")</f>
        <v/>
      </c>
      <c r="H100" s="63"/>
      <c r="I100" s="54"/>
      <c r="J100" s="41"/>
      <c r="K100" s="82"/>
      <c r="L100" s="83"/>
      <c r="M100" s="75"/>
      <c r="N100" s="43"/>
      <c r="O100" s="56"/>
      <c r="P100" s="46"/>
      <c r="Q100" s="56"/>
      <c r="R100" s="46"/>
      <c r="S100" s="47"/>
      <c r="T100" s="48"/>
      <c r="U100" s="57"/>
      <c r="V100" s="58"/>
      <c r="W100" s="57"/>
      <c r="X100" s="48"/>
      <c r="Y100" s="46"/>
      <c r="Z100" s="50"/>
      <c r="AA100" s="46"/>
      <c r="AB100" s="50"/>
      <c r="AC100" s="77"/>
      <c r="AD100" s="59"/>
      <c r="AE100" s="61"/>
      <c r="AF100" s="61"/>
      <c r="AG100" s="60"/>
      <c r="AH100" s="60"/>
    </row>
    <row r="101" spans="1:34" customFormat="1" x14ac:dyDescent="0.3">
      <c r="A101" s="53" t="str">
        <f>IF(Table1[[#This Row],[INVOICE NO]]&lt;&gt;"",ROWS($A$2:Table1[[#This Row],['#OREDER NO]]),"")</f>
        <v/>
      </c>
      <c r="B101" s="38" t="str">
        <f>IF(Table1[[#This Row],[INVOICE NO]]&lt;&gt;"",COUNTIF($M$2:M101,M101),"")</f>
        <v/>
      </c>
      <c r="C101" s="40" t="str" cm="1">
        <f t="array" ref="C101">IF(Table1[[#This Row],[BOOKING CONFIRMATION NO]]&lt;&gt;"",IF(Table1[[#This Row],[INV QTY]]=1,_xlfn.TEXTJOIN(",",TRUE,IF(M101=M101:M153,L101:L153,"")),""),"")</f>
        <v/>
      </c>
      <c r="D101" s="40" t="str" cm="1">
        <f t="array" ref="D101">IF(Table1[[#This Row],[Booking No]]&lt;&gt;"",IF(Table1[[#This Row],[INV QTY]]=1,_xlfn.TEXTJOIN(",",TRUE,IF(N101=N101:N153,K101:K153,"")),""),"")</f>
        <v/>
      </c>
      <c r="E101" s="39" t="str" cm="1">
        <f t="array" ref="E101">IF(Table1[[#This Row],[PO NO]]&lt;&gt;"",IF(Table1[[#This Row],[INV QTY]]=1,_xlfn.TEXTJOIN(",",TRUE,IF(M101=M101:M153,H101:H153,"")),""),"")</f>
        <v/>
      </c>
      <c r="F101" s="40" t="str" cm="1">
        <f t="array" ref="F101">IF(Table1[[#This Row],[PO NO]]&lt;&gt;"",IF(Table1[[#This Row],[INV QTY]]=1,_xlfn.TEXTJOIN(",",TRUE,IF(M101=M101:M153,G101:G153,"")),""),"")</f>
        <v/>
      </c>
      <c r="G101" s="69" t="str">
        <f>IF(Table1[[#This Row],[PO NO]]&lt;&gt;"",LEFT(Table1[[#This Row],[PO NO]],6)&amp;"*","")</f>
        <v/>
      </c>
      <c r="H101" s="63"/>
      <c r="I101" s="54"/>
      <c r="J101" s="41"/>
      <c r="K101" s="82"/>
      <c r="L101" s="83"/>
      <c r="M101" s="75"/>
      <c r="N101" s="43"/>
      <c r="O101" s="56"/>
      <c r="P101" s="46"/>
      <c r="Q101" s="56"/>
      <c r="R101" s="46"/>
      <c r="S101" s="47"/>
      <c r="T101" s="48"/>
      <c r="U101" s="57"/>
      <c r="V101" s="58"/>
      <c r="W101" s="57"/>
      <c r="X101" s="48"/>
      <c r="Y101" s="46"/>
      <c r="Z101" s="50"/>
      <c r="AA101" s="46"/>
      <c r="AB101" s="50"/>
      <c r="AC101" s="77"/>
      <c r="AD101" s="59"/>
      <c r="AE101" s="61"/>
      <c r="AF101" s="61"/>
      <c r="AG101" s="60"/>
      <c r="AH101" s="60"/>
    </row>
    <row r="102" spans="1:34" customFormat="1" x14ac:dyDescent="0.3">
      <c r="A102" s="53" t="str">
        <f>IF(Table1[[#This Row],[INVOICE NO]]&lt;&gt;"",ROWS($A$2:Table1[[#This Row],['#OREDER NO]]),"")</f>
        <v/>
      </c>
      <c r="B102" s="38" t="str">
        <f>IF(Table1[[#This Row],[INVOICE NO]]&lt;&gt;"",COUNTIF($M$2:M102,M102),"")</f>
        <v/>
      </c>
      <c r="C102" s="40" t="str" cm="1">
        <f t="array" ref="C102">IF(Table1[[#This Row],[BOOKING CONFIRMATION NO]]&lt;&gt;"",IF(Table1[[#This Row],[INV QTY]]=1,_xlfn.TEXTJOIN(",",TRUE,IF(M102=M102:M154,L102:L154,"")),""),"")</f>
        <v/>
      </c>
      <c r="D102" s="40" t="str" cm="1">
        <f t="array" ref="D102">IF(Table1[[#This Row],[Booking No]]&lt;&gt;"",IF(Table1[[#This Row],[INV QTY]]=1,_xlfn.TEXTJOIN(",",TRUE,IF(N102=N102:N154,K102:K154,"")),""),"")</f>
        <v/>
      </c>
      <c r="E102" s="39" t="str" cm="1">
        <f t="array" ref="E102">IF(Table1[[#This Row],[PO NO]]&lt;&gt;"",IF(Table1[[#This Row],[INV QTY]]=1,_xlfn.TEXTJOIN(",",TRUE,IF(M102=M102:M154,H102:H154,"")),""),"")</f>
        <v/>
      </c>
      <c r="F102" s="40" t="str" cm="1">
        <f t="array" ref="F102">IF(Table1[[#This Row],[PO NO]]&lt;&gt;"",IF(Table1[[#This Row],[INV QTY]]=1,_xlfn.TEXTJOIN(",",TRUE,IF(M102=M102:M154,G102:G154,"")),""),"")</f>
        <v/>
      </c>
      <c r="G102" s="69" t="str">
        <f>IF(Table1[[#This Row],[PO NO]]&lt;&gt;"",LEFT(Table1[[#This Row],[PO NO]],6)&amp;"*","")</f>
        <v/>
      </c>
      <c r="H102" s="63"/>
      <c r="I102" s="54"/>
      <c r="J102" s="41"/>
      <c r="K102" s="82"/>
      <c r="L102" s="83"/>
      <c r="M102" s="75"/>
      <c r="N102" s="43"/>
      <c r="O102" s="56"/>
      <c r="P102" s="46"/>
      <c r="Q102" s="56"/>
      <c r="R102" s="46"/>
      <c r="S102" s="47"/>
      <c r="T102" s="48"/>
      <c r="U102" s="57"/>
      <c r="V102" s="58"/>
      <c r="W102" s="57"/>
      <c r="X102" s="48"/>
      <c r="Y102" s="46"/>
      <c r="Z102" s="50"/>
      <c r="AA102" s="46"/>
      <c r="AB102" s="50"/>
      <c r="AC102" s="77"/>
      <c r="AD102" s="59"/>
      <c r="AE102" s="61"/>
      <c r="AF102" s="61"/>
      <c r="AG102" s="60"/>
      <c r="AH102" s="60"/>
    </row>
    <row r="103" spans="1:34" customFormat="1" x14ac:dyDescent="0.3">
      <c r="A103" s="53" t="str">
        <f>IF(Table1[[#This Row],[INVOICE NO]]&lt;&gt;"",ROWS($A$2:Table1[[#This Row],['#OREDER NO]]),"")</f>
        <v/>
      </c>
      <c r="B103" s="38" t="str">
        <f>IF(Table1[[#This Row],[INVOICE NO]]&lt;&gt;"",COUNTIF($M$2:M103,M103),"")</f>
        <v/>
      </c>
      <c r="C103" s="40" t="str" cm="1">
        <f t="array" ref="C103">IF(Table1[[#This Row],[BOOKING CONFIRMATION NO]]&lt;&gt;"",IF(Table1[[#This Row],[INV QTY]]=1,_xlfn.TEXTJOIN(",",TRUE,IF(M103=M103:M155,L103:L155,"")),""),"")</f>
        <v/>
      </c>
      <c r="D103" s="40" t="str" cm="1">
        <f t="array" ref="D103">IF(Table1[[#This Row],[Booking No]]&lt;&gt;"",IF(Table1[[#This Row],[INV QTY]]=1,_xlfn.TEXTJOIN(",",TRUE,IF(N103=N103:N155,K103:K155,"")),""),"")</f>
        <v/>
      </c>
      <c r="E103" s="39" t="str" cm="1">
        <f t="array" ref="E103">IF(Table1[[#This Row],[PO NO]]&lt;&gt;"",IF(Table1[[#This Row],[INV QTY]]=1,_xlfn.TEXTJOIN(",",TRUE,IF(M103=M103:M155,H103:H155,"")),""),"")</f>
        <v/>
      </c>
      <c r="F103" s="40" t="str" cm="1">
        <f t="array" ref="F103">IF(Table1[[#This Row],[PO NO]]&lt;&gt;"",IF(Table1[[#This Row],[INV QTY]]=1,_xlfn.TEXTJOIN(",",TRUE,IF(M103=M103:M155,G103:G155,"")),""),"")</f>
        <v/>
      </c>
      <c r="G103" s="69" t="str">
        <f>IF(Table1[[#This Row],[PO NO]]&lt;&gt;"",LEFT(Table1[[#This Row],[PO NO]],6)&amp;"*","")</f>
        <v/>
      </c>
      <c r="H103" s="63"/>
      <c r="I103" s="54"/>
      <c r="J103" s="41"/>
      <c r="K103" s="82"/>
      <c r="L103" s="83"/>
      <c r="M103" s="75"/>
      <c r="N103" s="43"/>
      <c r="O103" s="56"/>
      <c r="P103" s="46"/>
      <c r="Q103" s="56"/>
      <c r="R103" s="46"/>
      <c r="S103" s="47"/>
      <c r="T103" s="48"/>
      <c r="U103" s="57"/>
      <c r="V103" s="58"/>
      <c r="W103" s="57"/>
      <c r="X103" s="48"/>
      <c r="Y103" s="46"/>
      <c r="Z103" s="50"/>
      <c r="AA103" s="46"/>
      <c r="AB103" s="50"/>
      <c r="AC103" s="77"/>
      <c r="AD103" s="59"/>
      <c r="AE103" s="61"/>
      <c r="AF103" s="61"/>
      <c r="AG103" s="60"/>
      <c r="AH103" s="60"/>
    </row>
    <row r="104" spans="1:34" x14ac:dyDescent="0.3">
      <c r="A104" s="53" t="str">
        <f>IF(Table1[[#This Row],[INVOICE NO]]&lt;&gt;"",ROWS($A$2:Table1[[#This Row],['#OREDER NO]]),"")</f>
        <v/>
      </c>
      <c r="B104" s="38" t="str">
        <f>IF(Table1[[#This Row],[INVOICE NO]]&lt;&gt;"",COUNTIF($M$2:M104,M104),"")</f>
        <v/>
      </c>
      <c r="C104" s="40" t="str" cm="1">
        <f t="array" ref="C104">IF(Table1[[#This Row],[BOOKING CONFIRMATION NO]]&lt;&gt;"",IF(Table1[[#This Row],[INV QTY]]=1,_xlfn.TEXTJOIN(",",TRUE,IF(M104=M104:M156,L104:L156,"")),""),"")</f>
        <v/>
      </c>
      <c r="D104" s="40" t="str" cm="1">
        <f t="array" ref="D104">IF(Table1[[#This Row],[Booking No]]&lt;&gt;"",IF(Table1[[#This Row],[INV QTY]]=1,_xlfn.TEXTJOIN(",",TRUE,IF(N104=N104:N156,K104:K156,"")),""),"")</f>
        <v/>
      </c>
      <c r="E104" s="39" t="str" cm="1">
        <f t="array" ref="E104">IF(Table1[[#This Row],[PO NO]]&lt;&gt;"",IF(Table1[[#This Row],[INV QTY]]=1,_xlfn.TEXTJOIN(",",TRUE,IF(M104=M104:M156,H104:H156,"")),""),"")</f>
        <v/>
      </c>
      <c r="F104" s="40" t="str" cm="1">
        <f t="array" ref="F104">IF(Table1[[#This Row],[PO NO]]&lt;&gt;"",IF(Table1[[#This Row],[INV QTY]]=1,_xlfn.TEXTJOIN(",",TRUE,IF(M104=M104:M156,G104:G156,"")),""),"")</f>
        <v/>
      </c>
      <c r="G104" s="69" t="str">
        <f>IF(Table1[[#This Row],[PO NO]]&lt;&gt;"",LEFT(Table1[[#This Row],[PO NO]],6)&amp;"*","")</f>
        <v/>
      </c>
      <c r="H104" s="63"/>
      <c r="I104" s="54"/>
      <c r="J104" s="41"/>
      <c r="K104" s="82"/>
      <c r="L104" s="83"/>
      <c r="M104" s="75"/>
      <c r="N104" s="43"/>
      <c r="O104" s="56"/>
      <c r="P104" s="46"/>
      <c r="Q104" s="56"/>
      <c r="R104" s="46"/>
      <c r="S104" s="47"/>
      <c r="T104" s="48"/>
      <c r="U104" s="57"/>
      <c r="V104" s="58"/>
      <c r="W104" s="57"/>
      <c r="X104" s="48"/>
      <c r="Y104" s="46"/>
      <c r="Z104" s="50"/>
      <c r="AA104" s="46"/>
      <c r="AB104" s="50"/>
      <c r="AC104" s="77"/>
      <c r="AD104" s="59"/>
      <c r="AE104" s="61"/>
      <c r="AF104" s="61"/>
      <c r="AG104" s="60"/>
      <c r="AH104" s="60"/>
    </row>
    <row r="105" spans="1:34" x14ac:dyDescent="0.3">
      <c r="A105" s="53" t="str">
        <f>IF(Table1[[#This Row],[INVOICE NO]]&lt;&gt;"",ROWS($A$2:Table1[[#This Row],['#OREDER NO]]),"")</f>
        <v/>
      </c>
      <c r="B105" s="38" t="str">
        <f>IF(Table1[[#This Row],[INVOICE NO]]&lt;&gt;"",COUNTIF($M$2:M105,M105),"")</f>
        <v/>
      </c>
      <c r="C105" s="40" t="str" cm="1">
        <f t="array" ref="C105">IF(Table1[[#This Row],[BOOKING CONFIRMATION NO]]&lt;&gt;"",IF(Table1[[#This Row],[INV QTY]]=1,_xlfn.TEXTJOIN(",",TRUE,IF(M105=M105:M157,L105:L157,"")),""),"")</f>
        <v/>
      </c>
      <c r="D105" s="40" t="str" cm="1">
        <f t="array" ref="D105">IF(Table1[[#This Row],[Booking No]]&lt;&gt;"",IF(Table1[[#This Row],[INV QTY]]=1,_xlfn.TEXTJOIN(",",TRUE,IF(N105=N105:N157,K105:K157,"")),""),"")</f>
        <v/>
      </c>
      <c r="E105" s="39" t="str" cm="1">
        <f t="array" ref="E105">IF(Table1[[#This Row],[PO NO]]&lt;&gt;"",IF(Table1[[#This Row],[INV QTY]]=1,_xlfn.TEXTJOIN(",",TRUE,IF(M105=M105:M157,H105:H157,"")),""),"")</f>
        <v/>
      </c>
      <c r="F105" s="40" t="str" cm="1">
        <f t="array" ref="F105">IF(Table1[[#This Row],[PO NO]]&lt;&gt;"",IF(Table1[[#This Row],[INV QTY]]=1,_xlfn.TEXTJOIN(",",TRUE,IF(M105=M105:M157,G105:G157,"")),""),"")</f>
        <v/>
      </c>
      <c r="G105" s="69" t="str">
        <f>IF(Table1[[#This Row],[PO NO]]&lt;&gt;"",LEFT(Table1[[#This Row],[PO NO]],6)&amp;"*","")</f>
        <v/>
      </c>
      <c r="H105" s="63"/>
      <c r="I105" s="54"/>
      <c r="J105" s="41"/>
      <c r="K105" s="82"/>
      <c r="L105" s="83"/>
      <c r="M105" s="75"/>
      <c r="N105" s="43"/>
      <c r="O105" s="56"/>
      <c r="P105" s="46"/>
      <c r="Q105" s="56"/>
      <c r="R105" s="46"/>
      <c r="S105" s="47"/>
      <c r="T105" s="48"/>
      <c r="U105" s="57"/>
      <c r="V105" s="58"/>
      <c r="W105" s="57"/>
      <c r="X105" s="48"/>
      <c r="Y105" s="46"/>
      <c r="Z105" s="50"/>
      <c r="AA105" s="46"/>
      <c r="AB105" s="50"/>
      <c r="AC105" s="77"/>
      <c r="AD105" s="59"/>
      <c r="AE105" s="61"/>
      <c r="AF105" s="61"/>
      <c r="AG105" s="60"/>
      <c r="AH105" s="60"/>
    </row>
    <row r="106" spans="1:34" x14ac:dyDescent="0.3">
      <c r="A106" s="53" t="str">
        <f>IF(Table1[[#This Row],[INVOICE NO]]&lt;&gt;"",ROWS($A$2:Table1[[#This Row],['#OREDER NO]]),"")</f>
        <v/>
      </c>
      <c r="B106" s="38" t="str">
        <f>IF(Table1[[#This Row],[INVOICE NO]]&lt;&gt;"",COUNTIF($M$2:M106,M106),"")</f>
        <v/>
      </c>
      <c r="C106" s="40" t="str" cm="1">
        <f t="array" ref="C106">IF(Table1[[#This Row],[BOOKING CONFIRMATION NO]]&lt;&gt;"",IF(Table1[[#This Row],[INV QTY]]=1,_xlfn.TEXTJOIN(",",TRUE,IF(M106=M106:M158,L106:L158,"")),""),"")</f>
        <v/>
      </c>
      <c r="D106" s="40" t="str" cm="1">
        <f t="array" ref="D106">IF(Table1[[#This Row],[Booking No]]&lt;&gt;"",IF(Table1[[#This Row],[INV QTY]]=1,_xlfn.TEXTJOIN(",",TRUE,IF(N106=N106:N158,K106:K158,"")),""),"")</f>
        <v/>
      </c>
      <c r="E106" s="39" t="str" cm="1">
        <f t="array" ref="E106">IF(Table1[[#This Row],[PO NO]]&lt;&gt;"",IF(Table1[[#This Row],[INV QTY]]=1,_xlfn.TEXTJOIN(",",TRUE,IF(M106=M106:M158,H106:H158,"")),""),"")</f>
        <v/>
      </c>
      <c r="F106" s="40" t="str" cm="1">
        <f t="array" ref="F106">IF(Table1[[#This Row],[PO NO]]&lt;&gt;"",IF(Table1[[#This Row],[INV QTY]]=1,_xlfn.TEXTJOIN(",",TRUE,IF(M106=M106:M158,G106:G158,"")),""),"")</f>
        <v/>
      </c>
      <c r="G106" s="69" t="str">
        <f>IF(Table1[[#This Row],[PO NO]]&lt;&gt;"",LEFT(Table1[[#This Row],[PO NO]],6)&amp;"*","")</f>
        <v/>
      </c>
      <c r="H106" s="63"/>
      <c r="I106" s="54"/>
      <c r="J106" s="41"/>
      <c r="K106" s="82"/>
      <c r="L106" s="83"/>
      <c r="M106" s="75"/>
      <c r="N106" s="43"/>
      <c r="O106" s="56"/>
      <c r="P106" s="46"/>
      <c r="Q106" s="56"/>
      <c r="R106" s="46"/>
      <c r="S106" s="47"/>
      <c r="T106" s="48"/>
      <c r="U106" s="57"/>
      <c r="V106" s="58"/>
      <c r="W106" s="57"/>
      <c r="X106" s="48"/>
      <c r="Y106" s="46"/>
      <c r="Z106" s="50"/>
      <c r="AA106" s="46"/>
      <c r="AB106" s="50"/>
      <c r="AC106" s="77"/>
      <c r="AD106" s="59"/>
      <c r="AE106" s="61"/>
      <c r="AF106" s="61"/>
      <c r="AG106" s="60"/>
      <c r="AH106" s="60"/>
    </row>
    <row r="107" spans="1:34" x14ac:dyDescent="0.3">
      <c r="A107" s="53" t="str">
        <f>IF(Table1[[#This Row],[INVOICE NO]]&lt;&gt;"",ROWS($A$2:Table1[[#This Row],['#OREDER NO]]),"")</f>
        <v/>
      </c>
      <c r="B107" s="38" t="str">
        <f>IF(Table1[[#This Row],[INVOICE NO]]&lt;&gt;"",COUNTIF($M$2:M107,M107),"")</f>
        <v/>
      </c>
      <c r="C107" s="40" t="str" cm="1">
        <f t="array" ref="C107">IF(Table1[[#This Row],[BOOKING CONFIRMATION NO]]&lt;&gt;"",IF(Table1[[#This Row],[INV QTY]]=1,_xlfn.TEXTJOIN(",",TRUE,IF(M107=M107:M159,L107:L159,"")),""),"")</f>
        <v/>
      </c>
      <c r="D107" s="40" t="str" cm="1">
        <f t="array" ref="D107">IF(Table1[[#This Row],[Booking No]]&lt;&gt;"",IF(Table1[[#This Row],[INV QTY]]=1,_xlfn.TEXTJOIN(",",TRUE,IF(N107=N107:N159,K107:K159,"")),""),"")</f>
        <v/>
      </c>
      <c r="E107" s="39" t="str" cm="1">
        <f t="array" ref="E107">IF(Table1[[#This Row],[PO NO]]&lt;&gt;"",IF(Table1[[#This Row],[INV QTY]]=1,_xlfn.TEXTJOIN(",",TRUE,IF(M107=M107:M159,H107:H159,"")),""),"")</f>
        <v/>
      </c>
      <c r="F107" s="40" t="str" cm="1">
        <f t="array" ref="F107">IF(Table1[[#This Row],[PO NO]]&lt;&gt;"",IF(Table1[[#This Row],[INV QTY]]=1,_xlfn.TEXTJOIN(",",TRUE,IF(M107=M107:M159,G107:G159,"")),""),"")</f>
        <v/>
      </c>
      <c r="G107" s="69" t="str">
        <f>IF(Table1[[#This Row],[PO NO]]&lt;&gt;"",LEFT(Table1[[#This Row],[PO NO]],6)&amp;"*","")</f>
        <v/>
      </c>
      <c r="H107" s="63"/>
      <c r="I107" s="54"/>
      <c r="J107" s="41"/>
      <c r="K107" s="82"/>
      <c r="L107" s="83"/>
      <c r="M107" s="75"/>
      <c r="N107" s="43"/>
      <c r="O107" s="56"/>
      <c r="P107" s="46"/>
      <c r="Q107" s="56"/>
      <c r="R107" s="46"/>
      <c r="S107" s="47"/>
      <c r="T107" s="48"/>
      <c r="U107" s="57"/>
      <c r="V107" s="58"/>
      <c r="W107" s="57"/>
      <c r="X107" s="48"/>
      <c r="Y107" s="46"/>
      <c r="Z107" s="50"/>
      <c r="AA107" s="46"/>
      <c r="AB107" s="50"/>
      <c r="AC107" s="77"/>
      <c r="AD107" s="59"/>
      <c r="AE107" s="61"/>
      <c r="AF107" s="61"/>
      <c r="AG107" s="60"/>
      <c r="AH107" s="60"/>
    </row>
    <row r="108" spans="1:34" x14ac:dyDescent="0.3">
      <c r="A108" s="53" t="str">
        <f>IF(Table1[[#This Row],[INVOICE NO]]&lt;&gt;"",ROWS($A$2:Table1[[#This Row],['#OREDER NO]]),"")</f>
        <v/>
      </c>
      <c r="B108" s="38" t="str">
        <f>IF(Table1[[#This Row],[INVOICE NO]]&lt;&gt;"",COUNTIF($M$2:M108,M108),"")</f>
        <v/>
      </c>
      <c r="C108" s="40" t="str" cm="1">
        <f t="array" ref="C108">IF(Table1[[#This Row],[BOOKING CONFIRMATION NO]]&lt;&gt;"",IF(Table1[[#This Row],[INV QTY]]=1,_xlfn.TEXTJOIN(",",TRUE,IF(M108=M108:M160,L108:L160,"")),""),"")</f>
        <v/>
      </c>
      <c r="D108" s="40" t="str" cm="1">
        <f t="array" ref="D108">IF(Table1[[#This Row],[Booking No]]&lt;&gt;"",IF(Table1[[#This Row],[INV QTY]]=1,_xlfn.TEXTJOIN(",",TRUE,IF(N108=N108:N160,K108:K160,"")),""),"")</f>
        <v/>
      </c>
      <c r="E108" s="39" t="str" cm="1">
        <f t="array" ref="E108">IF(Table1[[#This Row],[PO NO]]&lt;&gt;"",IF(Table1[[#This Row],[INV QTY]]=1,_xlfn.TEXTJOIN(",",TRUE,IF(M108=M108:M160,H108:H160,"")),""),"")</f>
        <v/>
      </c>
      <c r="F108" s="40" t="str" cm="1">
        <f t="array" ref="F108">IF(Table1[[#This Row],[PO NO]]&lt;&gt;"",IF(Table1[[#This Row],[INV QTY]]=1,_xlfn.TEXTJOIN(",",TRUE,IF(M108=M108:M160,G108:G160,"")),""),"")</f>
        <v/>
      </c>
      <c r="G108" s="69" t="str">
        <f>IF(Table1[[#This Row],[PO NO]]&lt;&gt;"",LEFT(Table1[[#This Row],[PO NO]],6)&amp;"*","")</f>
        <v/>
      </c>
      <c r="H108" s="63"/>
      <c r="I108" s="54"/>
      <c r="J108" s="41"/>
      <c r="K108" s="82"/>
      <c r="L108" s="83"/>
      <c r="M108" s="75"/>
      <c r="N108" s="43"/>
      <c r="O108" s="56"/>
      <c r="P108" s="46"/>
      <c r="Q108" s="56"/>
      <c r="R108" s="46"/>
      <c r="S108" s="47"/>
      <c r="T108" s="48"/>
      <c r="U108" s="57"/>
      <c r="V108" s="58"/>
      <c r="W108" s="57"/>
      <c r="X108" s="48"/>
      <c r="Y108" s="46"/>
      <c r="Z108" s="50"/>
      <c r="AA108" s="46"/>
      <c r="AB108" s="50"/>
      <c r="AC108" s="77"/>
      <c r="AD108" s="59"/>
      <c r="AE108" s="61"/>
      <c r="AF108" s="61"/>
      <c r="AG108" s="60"/>
      <c r="AH108" s="60"/>
    </row>
    <row r="109" spans="1:34" x14ac:dyDescent="0.3">
      <c r="A109" s="53" t="str">
        <f>IF(Table1[[#This Row],[INVOICE NO]]&lt;&gt;"",ROWS($A$2:Table1[[#This Row],['#OREDER NO]]),"")</f>
        <v/>
      </c>
      <c r="B109" s="38" t="str">
        <f>IF(Table1[[#This Row],[INVOICE NO]]&lt;&gt;"",COUNTIF($M$2:M109,M109),"")</f>
        <v/>
      </c>
      <c r="C109" s="40" t="str" cm="1">
        <f t="array" ref="C109">IF(Table1[[#This Row],[BOOKING CONFIRMATION NO]]&lt;&gt;"",IF(Table1[[#This Row],[INV QTY]]=1,_xlfn.TEXTJOIN(",",TRUE,IF(M109=M109:M161,L109:L161,"")),""),"")</f>
        <v/>
      </c>
      <c r="D109" s="40" t="str" cm="1">
        <f t="array" ref="D109">IF(Table1[[#This Row],[Booking No]]&lt;&gt;"",IF(Table1[[#This Row],[INV QTY]]=1,_xlfn.TEXTJOIN(",",TRUE,IF(N109=N109:N161,K109:K161,"")),""),"")</f>
        <v/>
      </c>
      <c r="E109" s="39" t="str" cm="1">
        <f t="array" ref="E109">IF(Table1[[#This Row],[PO NO]]&lt;&gt;"",IF(Table1[[#This Row],[INV QTY]]=1,_xlfn.TEXTJOIN(",",TRUE,IF(M109=M109:M161,H109:H161,"")),""),"")</f>
        <v/>
      </c>
      <c r="F109" s="40" t="str" cm="1">
        <f t="array" ref="F109">IF(Table1[[#This Row],[PO NO]]&lt;&gt;"",IF(Table1[[#This Row],[INV QTY]]=1,_xlfn.TEXTJOIN(",",TRUE,IF(M109=M109:M161,G109:G161,"")),""),"")</f>
        <v/>
      </c>
      <c r="G109" s="69" t="str">
        <f>IF(Table1[[#This Row],[PO NO]]&lt;&gt;"",LEFT(Table1[[#This Row],[PO NO]],6)&amp;"*","")</f>
        <v/>
      </c>
      <c r="H109" s="63"/>
      <c r="I109" s="54"/>
      <c r="J109" s="41"/>
      <c r="K109" s="82"/>
      <c r="L109" s="83"/>
      <c r="M109" s="75"/>
      <c r="N109" s="43"/>
      <c r="O109" s="56"/>
      <c r="P109" s="46"/>
      <c r="Q109" s="56"/>
      <c r="R109" s="46"/>
      <c r="S109" s="47"/>
      <c r="T109" s="48"/>
      <c r="U109" s="57"/>
      <c r="V109" s="58"/>
      <c r="W109" s="57"/>
      <c r="X109" s="48"/>
      <c r="Y109" s="46"/>
      <c r="Z109" s="50"/>
      <c r="AA109" s="46"/>
      <c r="AB109" s="50"/>
      <c r="AC109" s="77"/>
      <c r="AD109" s="59"/>
      <c r="AE109" s="61"/>
      <c r="AF109" s="61"/>
      <c r="AG109" s="60"/>
      <c r="AH109" s="60"/>
    </row>
    <row r="110" spans="1:34" x14ac:dyDescent="0.3">
      <c r="A110" s="53" t="str">
        <f>IF(Table1[[#This Row],[INVOICE NO]]&lt;&gt;"",ROWS($A$2:Table1[[#This Row],['#OREDER NO]]),"")</f>
        <v/>
      </c>
      <c r="B110" s="38" t="str">
        <f>IF(Table1[[#This Row],[INVOICE NO]]&lt;&gt;"",COUNTIF($M$2:M110,M110),"")</f>
        <v/>
      </c>
      <c r="C110" s="40" t="str" cm="1">
        <f t="array" ref="C110">IF(Table1[[#This Row],[BOOKING CONFIRMATION NO]]&lt;&gt;"",IF(Table1[[#This Row],[INV QTY]]=1,_xlfn.TEXTJOIN(",",TRUE,IF(M110=M110:M162,L110:L162,"")),""),"")</f>
        <v/>
      </c>
      <c r="D110" s="40" t="str" cm="1">
        <f t="array" ref="D110">IF(Table1[[#This Row],[Booking No]]&lt;&gt;"",IF(Table1[[#This Row],[INV QTY]]=1,_xlfn.TEXTJOIN(",",TRUE,IF(N110=N110:N162,K110:K162,"")),""),"")</f>
        <v/>
      </c>
      <c r="E110" s="39" t="str" cm="1">
        <f t="array" ref="E110">IF(Table1[[#This Row],[PO NO]]&lt;&gt;"",IF(Table1[[#This Row],[INV QTY]]=1,_xlfn.TEXTJOIN(",",TRUE,IF(M110=M110:M162,H110:H162,"")),""),"")</f>
        <v/>
      </c>
      <c r="F110" s="40" t="str" cm="1">
        <f t="array" ref="F110">IF(Table1[[#This Row],[PO NO]]&lt;&gt;"",IF(Table1[[#This Row],[INV QTY]]=1,_xlfn.TEXTJOIN(",",TRUE,IF(M110=M110:M162,G110:G162,"")),""),"")</f>
        <v/>
      </c>
      <c r="G110" s="69" t="str">
        <f>IF(Table1[[#This Row],[PO NO]]&lt;&gt;"",LEFT(Table1[[#This Row],[PO NO]],6)&amp;"*","")</f>
        <v/>
      </c>
      <c r="H110" s="63"/>
      <c r="I110" s="54"/>
      <c r="J110" s="41"/>
      <c r="K110" s="82"/>
      <c r="L110" s="83"/>
      <c r="M110" s="75"/>
      <c r="N110" s="43"/>
      <c r="O110" s="56"/>
      <c r="P110" s="46"/>
      <c r="Q110" s="56"/>
      <c r="R110" s="46"/>
      <c r="S110" s="47"/>
      <c r="T110" s="48"/>
      <c r="U110" s="57"/>
      <c r="V110" s="58"/>
      <c r="W110" s="57"/>
      <c r="X110" s="48"/>
      <c r="Y110" s="46"/>
      <c r="Z110" s="50"/>
      <c r="AA110" s="46"/>
      <c r="AB110" s="50"/>
      <c r="AC110" s="77"/>
      <c r="AD110" s="59"/>
      <c r="AE110" s="61"/>
      <c r="AF110" s="61"/>
      <c r="AG110" s="60"/>
      <c r="AH110" s="60"/>
    </row>
    <row r="111" spans="1:34" x14ac:dyDescent="0.3">
      <c r="A111" s="53" t="str">
        <f>IF(Table1[[#This Row],[INVOICE NO]]&lt;&gt;"",ROWS($A$2:Table1[[#This Row],['#OREDER NO]]),"")</f>
        <v/>
      </c>
      <c r="B111" s="38" t="str">
        <f>IF(Table1[[#This Row],[INVOICE NO]]&lt;&gt;"",COUNTIF($M$2:M111,M111),"")</f>
        <v/>
      </c>
      <c r="C111" s="40" t="str" cm="1">
        <f t="array" ref="C111">IF(Table1[[#This Row],[BOOKING CONFIRMATION NO]]&lt;&gt;"",IF(Table1[[#This Row],[INV QTY]]=1,_xlfn.TEXTJOIN(",",TRUE,IF(M111=M111:M163,L111:L163,"")),""),"")</f>
        <v/>
      </c>
      <c r="D111" s="40" t="str" cm="1">
        <f t="array" ref="D111">IF(Table1[[#This Row],[Booking No]]&lt;&gt;"",IF(Table1[[#This Row],[INV QTY]]=1,_xlfn.TEXTJOIN(",",TRUE,IF(N111=N111:N163,K111:K163,"")),""),"")</f>
        <v/>
      </c>
      <c r="E111" s="39" t="str" cm="1">
        <f t="array" ref="E111">IF(Table1[[#This Row],[PO NO]]&lt;&gt;"",IF(Table1[[#This Row],[INV QTY]]=1,_xlfn.TEXTJOIN(",",TRUE,IF(M111=M111:M163,H111:H163,"")),""),"")</f>
        <v/>
      </c>
      <c r="F111" s="40" t="str" cm="1">
        <f t="array" ref="F111">IF(Table1[[#This Row],[PO NO]]&lt;&gt;"",IF(Table1[[#This Row],[INV QTY]]=1,_xlfn.TEXTJOIN(",",TRUE,IF(M111=M111:M163,G111:G163,"")),""),"")</f>
        <v/>
      </c>
      <c r="G111" s="69" t="str">
        <f>IF(Table1[[#This Row],[PO NO]]&lt;&gt;"",LEFT(Table1[[#This Row],[PO NO]],6)&amp;"*","")</f>
        <v/>
      </c>
      <c r="H111" s="63"/>
      <c r="I111" s="54"/>
      <c r="J111" s="41"/>
      <c r="K111" s="82"/>
      <c r="L111" s="83"/>
      <c r="M111" s="75"/>
      <c r="N111" s="43"/>
      <c r="O111" s="56"/>
      <c r="P111" s="46"/>
      <c r="Q111" s="56"/>
      <c r="R111" s="46"/>
      <c r="S111" s="47"/>
      <c r="T111" s="48"/>
      <c r="U111" s="57"/>
      <c r="V111" s="58"/>
      <c r="W111" s="57"/>
      <c r="X111" s="48"/>
      <c r="Y111" s="46"/>
      <c r="Z111" s="50"/>
      <c r="AA111" s="46"/>
      <c r="AB111" s="50"/>
      <c r="AC111" s="77"/>
      <c r="AD111" s="59"/>
      <c r="AE111" s="61"/>
      <c r="AF111" s="61"/>
      <c r="AG111" s="60"/>
      <c r="AH111" s="60"/>
    </row>
    <row r="112" spans="1:34" x14ac:dyDescent="0.3">
      <c r="A112" s="53" t="str">
        <f>IF(Table1[[#This Row],[INVOICE NO]]&lt;&gt;"",ROWS($A$2:Table1[[#This Row],['#OREDER NO]]),"")</f>
        <v/>
      </c>
      <c r="B112" s="38" t="str">
        <f>IF(Table1[[#This Row],[INVOICE NO]]&lt;&gt;"",COUNTIF($M$2:M112,M112),"")</f>
        <v/>
      </c>
      <c r="C112" s="40" t="str" cm="1">
        <f t="array" ref="C112">IF(Table1[[#This Row],[BOOKING CONFIRMATION NO]]&lt;&gt;"",IF(Table1[[#This Row],[INV QTY]]=1,_xlfn.TEXTJOIN(",",TRUE,IF(M112=M112:M164,L112:L164,"")),""),"")</f>
        <v/>
      </c>
      <c r="D112" s="40" t="str" cm="1">
        <f t="array" ref="D112">IF(Table1[[#This Row],[Booking No]]&lt;&gt;"",IF(Table1[[#This Row],[INV QTY]]=1,_xlfn.TEXTJOIN(",",TRUE,IF(N112=N112:N164,K112:K164,"")),""),"")</f>
        <v/>
      </c>
      <c r="E112" s="39" t="str" cm="1">
        <f t="array" ref="E112">IF(Table1[[#This Row],[PO NO]]&lt;&gt;"",IF(Table1[[#This Row],[INV QTY]]=1,_xlfn.TEXTJOIN(",",TRUE,IF(M112=M112:M164,H112:H164,"")),""),"")</f>
        <v/>
      </c>
      <c r="F112" s="40" t="str" cm="1">
        <f t="array" ref="F112">IF(Table1[[#This Row],[PO NO]]&lt;&gt;"",IF(Table1[[#This Row],[INV QTY]]=1,_xlfn.TEXTJOIN(",",TRUE,IF(M112=M112:M164,G112:G164,"")),""),"")</f>
        <v/>
      </c>
      <c r="G112" s="69" t="str">
        <f>IF(Table1[[#This Row],[PO NO]]&lt;&gt;"",LEFT(Table1[[#This Row],[PO NO]],6)&amp;"*","")</f>
        <v/>
      </c>
      <c r="H112" s="63"/>
      <c r="I112" s="54"/>
      <c r="J112" s="41"/>
      <c r="K112" s="82"/>
      <c r="L112" s="83"/>
      <c r="M112" s="75"/>
      <c r="N112" s="43"/>
      <c r="O112" s="56"/>
      <c r="P112" s="46"/>
      <c r="Q112" s="56"/>
      <c r="R112" s="46"/>
      <c r="S112" s="47"/>
      <c r="T112" s="48"/>
      <c r="U112" s="57"/>
      <c r="V112" s="58"/>
      <c r="W112" s="57"/>
      <c r="X112" s="48"/>
      <c r="Y112" s="46"/>
      <c r="Z112" s="50"/>
      <c r="AA112" s="46"/>
      <c r="AB112" s="50"/>
      <c r="AC112" s="77"/>
      <c r="AD112" s="59"/>
      <c r="AE112" s="61"/>
      <c r="AF112" s="61"/>
      <c r="AG112" s="60"/>
      <c r="AH112" s="60"/>
    </row>
    <row r="113" spans="1:34" x14ac:dyDescent="0.3">
      <c r="A113" s="53" t="str">
        <f>IF(Table1[[#This Row],[INVOICE NO]]&lt;&gt;"",ROWS($A$2:Table1[[#This Row],['#OREDER NO]]),"")</f>
        <v/>
      </c>
      <c r="B113" s="38" t="str">
        <f>IF(Table1[[#This Row],[INVOICE NO]]&lt;&gt;"",COUNTIF($M$2:M113,M113),"")</f>
        <v/>
      </c>
      <c r="C113" s="40" t="str" cm="1">
        <f t="array" ref="C113">IF(Table1[[#This Row],[BOOKING CONFIRMATION NO]]&lt;&gt;"",IF(Table1[[#This Row],[INV QTY]]=1,_xlfn.TEXTJOIN(",",TRUE,IF(M113=M113:M165,L113:L165,"")),""),"")</f>
        <v/>
      </c>
      <c r="D113" s="40" t="str" cm="1">
        <f t="array" ref="D113">IF(Table1[[#This Row],[Booking No]]&lt;&gt;"",IF(Table1[[#This Row],[INV QTY]]=1,_xlfn.TEXTJOIN(",",TRUE,IF(N113=N113:N165,K113:K165,"")),""),"")</f>
        <v/>
      </c>
      <c r="E113" s="39" t="str" cm="1">
        <f t="array" ref="E113">IF(Table1[[#This Row],[PO NO]]&lt;&gt;"",IF(Table1[[#This Row],[INV QTY]]=1,_xlfn.TEXTJOIN(",",TRUE,IF(M113=M113:M165,H113:H165,"")),""),"")</f>
        <v/>
      </c>
      <c r="F113" s="40" t="str" cm="1">
        <f t="array" ref="F113">IF(Table1[[#This Row],[PO NO]]&lt;&gt;"",IF(Table1[[#This Row],[INV QTY]]=1,_xlfn.TEXTJOIN(",",TRUE,IF(M113=M113:M165,G113:G165,"")),""),"")</f>
        <v/>
      </c>
      <c r="G113" s="69" t="str">
        <f>IF(Table1[[#This Row],[PO NO]]&lt;&gt;"",LEFT(Table1[[#This Row],[PO NO]],6)&amp;"*","")</f>
        <v/>
      </c>
      <c r="H113" s="63"/>
      <c r="I113" s="54"/>
      <c r="J113" s="41"/>
      <c r="K113" s="82"/>
      <c r="L113" s="83"/>
      <c r="M113" s="75"/>
      <c r="N113" s="43"/>
      <c r="O113" s="56"/>
      <c r="P113" s="46"/>
      <c r="Q113" s="56"/>
      <c r="R113" s="46"/>
      <c r="S113" s="47"/>
      <c r="T113" s="48"/>
      <c r="U113" s="57"/>
      <c r="V113" s="58"/>
      <c r="W113" s="57"/>
      <c r="X113" s="48"/>
      <c r="Y113" s="46"/>
      <c r="Z113" s="50"/>
      <c r="AA113" s="46"/>
      <c r="AB113" s="50"/>
      <c r="AC113" s="77"/>
      <c r="AD113" s="59"/>
      <c r="AE113" s="61"/>
      <c r="AF113" s="61"/>
      <c r="AG113" s="60"/>
      <c r="AH113" s="60"/>
    </row>
    <row r="114" spans="1:34" x14ac:dyDescent="0.3">
      <c r="A114" s="53" t="str">
        <f>IF(Table1[[#This Row],[INVOICE NO]]&lt;&gt;"",ROWS($A$2:Table1[[#This Row],['#OREDER NO]]),"")</f>
        <v/>
      </c>
      <c r="B114" s="38" t="str">
        <f>IF(Table1[[#This Row],[INVOICE NO]]&lt;&gt;"",COUNTIF($M$2:M114,M114),"")</f>
        <v/>
      </c>
      <c r="C114" s="40" t="str" cm="1">
        <f t="array" ref="C114">IF(Table1[[#This Row],[BOOKING CONFIRMATION NO]]&lt;&gt;"",IF(Table1[[#This Row],[INV QTY]]=1,_xlfn.TEXTJOIN(",",TRUE,IF(M114=M114:M166,L114:L166,"")),""),"")</f>
        <v/>
      </c>
      <c r="D114" s="40" t="str" cm="1">
        <f t="array" ref="D114">IF(Table1[[#This Row],[Booking No]]&lt;&gt;"",IF(Table1[[#This Row],[INV QTY]]=1,_xlfn.TEXTJOIN(",",TRUE,IF(N114=N114:N166,K114:K166,"")),""),"")</f>
        <v/>
      </c>
      <c r="E114" s="39" t="str" cm="1">
        <f t="array" ref="E114">IF(Table1[[#This Row],[PO NO]]&lt;&gt;"",IF(Table1[[#This Row],[INV QTY]]=1,_xlfn.TEXTJOIN(",",TRUE,IF(M114=M114:M166,H114:H166,"")),""),"")</f>
        <v/>
      </c>
      <c r="F114" s="40" t="str" cm="1">
        <f t="array" ref="F114">IF(Table1[[#This Row],[PO NO]]&lt;&gt;"",IF(Table1[[#This Row],[INV QTY]]=1,_xlfn.TEXTJOIN(",",TRUE,IF(M114=M114:M166,G114:G166,"")),""),"")</f>
        <v/>
      </c>
      <c r="G114" s="69" t="str">
        <f>IF(Table1[[#This Row],[PO NO]]&lt;&gt;"",LEFT(Table1[[#This Row],[PO NO]],6)&amp;"*","")</f>
        <v/>
      </c>
      <c r="H114" s="63"/>
      <c r="I114" s="54"/>
      <c r="J114" s="41"/>
      <c r="K114" s="82"/>
      <c r="L114" s="83"/>
      <c r="M114" s="75"/>
      <c r="N114" s="43"/>
      <c r="O114" s="56"/>
      <c r="P114" s="46"/>
      <c r="Q114" s="56"/>
      <c r="R114" s="46"/>
      <c r="S114" s="47"/>
      <c r="T114" s="48"/>
      <c r="U114" s="57"/>
      <c r="V114" s="58"/>
      <c r="W114" s="57"/>
      <c r="X114" s="48"/>
      <c r="Y114" s="46"/>
      <c r="Z114" s="50"/>
      <c r="AA114" s="46"/>
      <c r="AB114" s="50"/>
      <c r="AC114" s="77"/>
      <c r="AD114" s="59"/>
      <c r="AE114" s="61"/>
      <c r="AF114" s="61"/>
      <c r="AG114" s="60"/>
      <c r="AH114" s="60"/>
    </row>
    <row r="115" spans="1:34" x14ac:dyDescent="0.3">
      <c r="A115" s="53" t="str">
        <f>IF(Table1[[#This Row],[INVOICE NO]]&lt;&gt;"",ROWS($A$2:Table1[[#This Row],['#OREDER NO]]),"")</f>
        <v/>
      </c>
      <c r="B115" s="38" t="str">
        <f>IF(Table1[[#This Row],[INVOICE NO]]&lt;&gt;"",COUNTIF($M$2:M115,M115),"")</f>
        <v/>
      </c>
      <c r="C115" s="40" t="str" cm="1">
        <f t="array" ref="C115">IF(Table1[[#This Row],[BOOKING CONFIRMATION NO]]&lt;&gt;"",IF(Table1[[#This Row],[INV QTY]]=1,_xlfn.TEXTJOIN(",",TRUE,IF(M115=M115:M167,L115:L167,"")),""),"")</f>
        <v/>
      </c>
      <c r="D115" s="40" t="str" cm="1">
        <f t="array" ref="D115">IF(Table1[[#This Row],[Booking No]]&lt;&gt;"",IF(Table1[[#This Row],[INV QTY]]=1,_xlfn.TEXTJOIN(",",TRUE,IF(N115=N115:N167,K115:K167,"")),""),"")</f>
        <v/>
      </c>
      <c r="E115" s="39" t="str" cm="1">
        <f t="array" ref="E115">IF(Table1[[#This Row],[PO NO]]&lt;&gt;"",IF(Table1[[#This Row],[INV QTY]]=1,_xlfn.TEXTJOIN(",",TRUE,IF(M115=M115:M167,H115:H167,"")),""),"")</f>
        <v/>
      </c>
      <c r="F115" s="40" t="str" cm="1">
        <f t="array" ref="F115">IF(Table1[[#This Row],[PO NO]]&lt;&gt;"",IF(Table1[[#This Row],[INV QTY]]=1,_xlfn.TEXTJOIN(",",TRUE,IF(M115=M115:M167,G115:G167,"")),""),"")</f>
        <v/>
      </c>
      <c r="G115" s="69" t="str">
        <f>IF(Table1[[#This Row],[PO NO]]&lt;&gt;"",LEFT(Table1[[#This Row],[PO NO]],6)&amp;"*","")</f>
        <v/>
      </c>
      <c r="H115" s="63"/>
      <c r="I115" s="54"/>
      <c r="J115" s="41"/>
      <c r="K115" s="82"/>
      <c r="L115" s="83"/>
      <c r="M115" s="75"/>
      <c r="N115" s="43"/>
      <c r="O115" s="56"/>
      <c r="P115" s="46"/>
      <c r="Q115" s="56"/>
      <c r="R115" s="46"/>
      <c r="S115" s="47"/>
      <c r="T115" s="48"/>
      <c r="U115" s="57"/>
      <c r="V115" s="58"/>
      <c r="W115" s="57"/>
      <c r="X115" s="48"/>
      <c r="Y115" s="46"/>
      <c r="Z115" s="50"/>
      <c r="AA115" s="46"/>
      <c r="AB115" s="50"/>
      <c r="AC115" s="77"/>
      <c r="AD115" s="59"/>
      <c r="AE115" s="61"/>
      <c r="AF115" s="61"/>
      <c r="AG115" s="60"/>
      <c r="AH115" s="60"/>
    </row>
    <row r="116" spans="1:34" x14ac:dyDescent="0.3">
      <c r="A116" s="53" t="str">
        <f>IF(Table1[[#This Row],[INVOICE NO]]&lt;&gt;"",ROWS($A$2:Table1[[#This Row],['#OREDER NO]]),"")</f>
        <v/>
      </c>
      <c r="B116" s="38" t="str">
        <f>IF(Table1[[#This Row],[INVOICE NO]]&lt;&gt;"",COUNTIF($M$2:M116,M116),"")</f>
        <v/>
      </c>
      <c r="C116" s="40" t="str" cm="1">
        <f t="array" ref="C116">IF(Table1[[#This Row],[BOOKING CONFIRMATION NO]]&lt;&gt;"",IF(Table1[[#This Row],[INV QTY]]=1,_xlfn.TEXTJOIN(",",TRUE,IF(M116=M116:M168,L116:L168,"")),""),"")</f>
        <v/>
      </c>
      <c r="D116" s="40" t="str" cm="1">
        <f t="array" ref="D116">IF(Table1[[#This Row],[Booking No]]&lt;&gt;"",IF(Table1[[#This Row],[INV QTY]]=1,_xlfn.TEXTJOIN(",",TRUE,IF(N116=N116:N168,K116:K168,"")),""),"")</f>
        <v/>
      </c>
      <c r="E116" s="39" t="str" cm="1">
        <f t="array" ref="E116">IF(Table1[[#This Row],[PO NO]]&lt;&gt;"",IF(Table1[[#This Row],[INV QTY]]=1,_xlfn.TEXTJOIN(",",TRUE,IF(M116=M116:M168,H116:H168,"")),""),"")</f>
        <v/>
      </c>
      <c r="F116" s="40" t="str" cm="1">
        <f t="array" ref="F116">IF(Table1[[#This Row],[PO NO]]&lt;&gt;"",IF(Table1[[#This Row],[INV QTY]]=1,_xlfn.TEXTJOIN(",",TRUE,IF(M116=M116:M168,G116:G168,"")),""),"")</f>
        <v/>
      </c>
      <c r="G116" s="69" t="str">
        <f>IF(Table1[[#This Row],[PO NO]]&lt;&gt;"",LEFT(Table1[[#This Row],[PO NO]],6)&amp;"*","")</f>
        <v/>
      </c>
      <c r="H116" s="63"/>
      <c r="I116" s="54"/>
      <c r="J116" s="41"/>
      <c r="K116" s="82"/>
      <c r="L116" s="83"/>
      <c r="M116" s="75"/>
      <c r="N116" s="43"/>
      <c r="O116" s="56"/>
      <c r="P116" s="46"/>
      <c r="Q116" s="56"/>
      <c r="R116" s="46"/>
      <c r="S116" s="47"/>
      <c r="T116" s="48"/>
      <c r="U116" s="57"/>
      <c r="V116" s="58"/>
      <c r="W116" s="57"/>
      <c r="X116" s="48"/>
      <c r="Y116" s="46"/>
      <c r="Z116" s="50"/>
      <c r="AA116" s="46"/>
      <c r="AB116" s="50"/>
      <c r="AC116" s="77"/>
      <c r="AD116" s="59"/>
      <c r="AE116" s="61"/>
      <c r="AF116" s="61"/>
      <c r="AG116" s="60"/>
      <c r="AH116" s="60"/>
    </row>
    <row r="117" spans="1:34" x14ac:dyDescent="0.3">
      <c r="A117" s="53" t="str">
        <f>IF(Table1[[#This Row],[INVOICE NO]]&lt;&gt;"",ROWS($A$2:Table1[[#This Row],['#OREDER NO]]),"")</f>
        <v/>
      </c>
      <c r="B117" s="38" t="str">
        <f>IF(Table1[[#This Row],[INVOICE NO]]&lt;&gt;"",COUNTIF($M$2:M117,M117),"")</f>
        <v/>
      </c>
      <c r="C117" s="40" t="str" cm="1">
        <f t="array" ref="C117">IF(Table1[[#This Row],[BOOKING CONFIRMATION NO]]&lt;&gt;"",IF(Table1[[#This Row],[INV QTY]]=1,_xlfn.TEXTJOIN(",",TRUE,IF(M117=M117:M169,L117:L169,"")),""),"")</f>
        <v/>
      </c>
      <c r="D117" s="40" t="str" cm="1">
        <f t="array" ref="D117">IF(Table1[[#This Row],[Booking No]]&lt;&gt;"",IF(Table1[[#This Row],[INV QTY]]=1,_xlfn.TEXTJOIN(",",TRUE,IF(N117=N117:N169,K117:K169,"")),""),"")</f>
        <v/>
      </c>
      <c r="E117" s="39" t="str" cm="1">
        <f t="array" ref="E117">IF(Table1[[#This Row],[PO NO]]&lt;&gt;"",IF(Table1[[#This Row],[INV QTY]]=1,_xlfn.TEXTJOIN(",",TRUE,IF(M117=M117:M169,H117:H169,"")),""),"")</f>
        <v/>
      </c>
      <c r="F117" s="40" t="str" cm="1">
        <f t="array" ref="F117">IF(Table1[[#This Row],[PO NO]]&lt;&gt;"",IF(Table1[[#This Row],[INV QTY]]=1,_xlfn.TEXTJOIN(",",TRUE,IF(M117=M117:M169,G117:G169,"")),""),"")</f>
        <v/>
      </c>
      <c r="G117" s="69" t="str">
        <f>IF(Table1[[#This Row],[PO NO]]&lt;&gt;"",LEFT(Table1[[#This Row],[PO NO]],6)&amp;"*","")</f>
        <v/>
      </c>
      <c r="H117" s="63"/>
      <c r="I117" s="54"/>
      <c r="J117" s="41"/>
      <c r="K117" s="82"/>
      <c r="L117" s="83"/>
      <c r="M117" s="75"/>
      <c r="N117" s="43"/>
      <c r="O117" s="56"/>
      <c r="P117" s="46"/>
      <c r="Q117" s="56"/>
      <c r="R117" s="46"/>
      <c r="S117" s="47"/>
      <c r="T117" s="48"/>
      <c r="U117" s="57"/>
      <c r="V117" s="58"/>
      <c r="W117" s="57"/>
      <c r="X117" s="48"/>
      <c r="Y117" s="46"/>
      <c r="Z117" s="50"/>
      <c r="AA117" s="46"/>
      <c r="AB117" s="50"/>
      <c r="AC117" s="77"/>
      <c r="AD117" s="59"/>
      <c r="AE117" s="61"/>
      <c r="AF117" s="61"/>
      <c r="AG117" s="60"/>
      <c r="AH117" s="60"/>
    </row>
    <row r="118" spans="1:34" x14ac:dyDescent="0.3">
      <c r="A118" s="53" t="str">
        <f>IF(Table1[[#This Row],[INVOICE NO]]&lt;&gt;"",ROWS($A$2:Table1[[#This Row],['#OREDER NO]]),"")</f>
        <v/>
      </c>
      <c r="B118" s="38" t="str">
        <f>IF(Table1[[#This Row],[INVOICE NO]]&lt;&gt;"",COUNTIF($M$2:M118,M118),"")</f>
        <v/>
      </c>
      <c r="C118" s="40" t="str" cm="1">
        <f t="array" ref="C118">IF(Table1[[#This Row],[BOOKING CONFIRMATION NO]]&lt;&gt;"",IF(Table1[[#This Row],[INV QTY]]=1,_xlfn.TEXTJOIN(",",TRUE,IF(M118=M118:M170,L118:L170,"")),""),"")</f>
        <v/>
      </c>
      <c r="D118" s="40" t="str" cm="1">
        <f t="array" ref="D118">IF(Table1[[#This Row],[Booking No]]&lt;&gt;"",IF(Table1[[#This Row],[INV QTY]]=1,_xlfn.TEXTJOIN(",",TRUE,IF(N118=N118:N170,K118:K170,"")),""),"")</f>
        <v/>
      </c>
      <c r="E118" s="39" t="str" cm="1">
        <f t="array" ref="E118">IF(Table1[[#This Row],[PO NO]]&lt;&gt;"",IF(Table1[[#This Row],[INV QTY]]=1,_xlfn.TEXTJOIN(",",TRUE,IF(M118=M118:M170,H118:H170,"")),""),"")</f>
        <v/>
      </c>
      <c r="F118" s="40" t="str" cm="1">
        <f t="array" ref="F118">IF(Table1[[#This Row],[PO NO]]&lt;&gt;"",IF(Table1[[#This Row],[INV QTY]]=1,_xlfn.TEXTJOIN(",",TRUE,IF(M118=M118:M170,G118:G170,"")),""),"")</f>
        <v/>
      </c>
      <c r="G118" s="69" t="str">
        <f>IF(Table1[[#This Row],[PO NO]]&lt;&gt;"",LEFT(Table1[[#This Row],[PO NO]],6)&amp;"*","")</f>
        <v/>
      </c>
      <c r="H118" s="63"/>
      <c r="I118" s="54"/>
      <c r="J118" s="41"/>
      <c r="K118" s="82"/>
      <c r="L118" s="83"/>
      <c r="M118" s="75"/>
      <c r="N118" s="43"/>
      <c r="O118" s="56"/>
      <c r="P118" s="46"/>
      <c r="Q118" s="56"/>
      <c r="R118" s="46"/>
      <c r="S118" s="47"/>
      <c r="T118" s="48"/>
      <c r="U118" s="57"/>
      <c r="V118" s="58"/>
      <c r="W118" s="57"/>
      <c r="X118" s="48"/>
      <c r="Y118" s="46"/>
      <c r="Z118" s="50"/>
      <c r="AA118" s="46"/>
      <c r="AB118" s="50"/>
      <c r="AC118" s="77"/>
      <c r="AD118" s="59"/>
      <c r="AE118" s="61"/>
      <c r="AF118" s="61"/>
      <c r="AG118" s="60"/>
      <c r="AH118" s="60"/>
    </row>
    <row r="119" spans="1:34" x14ac:dyDescent="0.3">
      <c r="A119" s="53" t="str">
        <f>IF(Table1[[#This Row],[INVOICE NO]]&lt;&gt;"",ROWS($A$2:Table1[[#This Row],['#OREDER NO]]),"")</f>
        <v/>
      </c>
      <c r="B119" s="38" t="str">
        <f>IF(Table1[[#This Row],[INVOICE NO]]&lt;&gt;"",COUNTIF($M$2:M119,M119),"")</f>
        <v/>
      </c>
      <c r="C119" s="40" t="str" cm="1">
        <f t="array" ref="C119">IF(Table1[[#This Row],[BOOKING CONFIRMATION NO]]&lt;&gt;"",IF(Table1[[#This Row],[INV QTY]]=1,_xlfn.TEXTJOIN(",",TRUE,IF(M119=M119:M171,L119:L171,"")),""),"")</f>
        <v/>
      </c>
      <c r="D119" s="40" t="str" cm="1">
        <f t="array" ref="D119">IF(Table1[[#This Row],[Booking No]]&lt;&gt;"",IF(Table1[[#This Row],[INV QTY]]=1,_xlfn.TEXTJOIN(",",TRUE,IF(N119=N119:N171,K119:K171,"")),""),"")</f>
        <v/>
      </c>
      <c r="E119" s="39" t="str" cm="1">
        <f t="array" ref="E119">IF(Table1[[#This Row],[PO NO]]&lt;&gt;"",IF(Table1[[#This Row],[INV QTY]]=1,_xlfn.TEXTJOIN(",",TRUE,IF(M119=M119:M171,H119:H171,"")),""),"")</f>
        <v/>
      </c>
      <c r="F119" s="40" t="str" cm="1">
        <f t="array" ref="F119">IF(Table1[[#This Row],[PO NO]]&lt;&gt;"",IF(Table1[[#This Row],[INV QTY]]=1,_xlfn.TEXTJOIN(",",TRUE,IF(M119=M119:M171,G119:G171,"")),""),"")</f>
        <v/>
      </c>
      <c r="G119" s="69" t="str">
        <f>IF(Table1[[#This Row],[PO NO]]&lt;&gt;"",LEFT(Table1[[#This Row],[PO NO]],6)&amp;"*","")</f>
        <v/>
      </c>
      <c r="H119" s="63"/>
      <c r="I119" s="54"/>
      <c r="J119" s="41"/>
      <c r="K119" s="82"/>
      <c r="L119" s="83"/>
      <c r="M119" s="75"/>
      <c r="N119" s="43"/>
      <c r="O119" s="56"/>
      <c r="P119" s="46"/>
      <c r="Q119" s="56"/>
      <c r="R119" s="46"/>
      <c r="S119" s="47"/>
      <c r="T119" s="48"/>
      <c r="U119" s="57"/>
      <c r="V119" s="58"/>
      <c r="W119" s="57"/>
      <c r="X119" s="48"/>
      <c r="Y119" s="46"/>
      <c r="Z119" s="50"/>
      <c r="AA119" s="46"/>
      <c r="AB119" s="50"/>
      <c r="AC119" s="77"/>
      <c r="AD119" s="59"/>
      <c r="AE119" s="61"/>
      <c r="AF119" s="61"/>
      <c r="AG119" s="60"/>
      <c r="AH119" s="60"/>
    </row>
    <row r="120" spans="1:34" x14ac:dyDescent="0.3">
      <c r="A120" s="53" t="str">
        <f>IF(Table1[[#This Row],[INVOICE NO]]&lt;&gt;"",ROWS($A$2:Table1[[#This Row],['#OREDER NO]]),"")</f>
        <v/>
      </c>
      <c r="B120" s="38" t="str">
        <f>IF(Table1[[#This Row],[INVOICE NO]]&lt;&gt;"",COUNTIF($M$2:M120,M120),"")</f>
        <v/>
      </c>
      <c r="C120" s="40" t="str" cm="1">
        <f t="array" ref="C120">IF(Table1[[#This Row],[BOOKING CONFIRMATION NO]]&lt;&gt;"",IF(Table1[[#This Row],[INV QTY]]=1,_xlfn.TEXTJOIN(",",TRUE,IF(M120=M120:M172,L120:L172,"")),""),"")</f>
        <v/>
      </c>
      <c r="D120" s="40" t="str" cm="1">
        <f t="array" ref="D120">IF(Table1[[#This Row],[Booking No]]&lt;&gt;"",IF(Table1[[#This Row],[INV QTY]]=1,_xlfn.TEXTJOIN(",",TRUE,IF(N120=N120:N172,K120:K172,"")),""),"")</f>
        <v/>
      </c>
      <c r="E120" s="39" t="str" cm="1">
        <f t="array" ref="E120">IF(Table1[[#This Row],[PO NO]]&lt;&gt;"",IF(Table1[[#This Row],[INV QTY]]=1,_xlfn.TEXTJOIN(",",TRUE,IF(M120=M120:M172,H120:H172,"")),""),"")</f>
        <v/>
      </c>
      <c r="F120" s="40" t="str" cm="1">
        <f t="array" ref="F120">IF(Table1[[#This Row],[PO NO]]&lt;&gt;"",IF(Table1[[#This Row],[INV QTY]]=1,_xlfn.TEXTJOIN(",",TRUE,IF(M120=M120:M172,G120:G172,"")),""),"")</f>
        <v/>
      </c>
      <c r="G120" s="69" t="str">
        <f>IF(Table1[[#This Row],[PO NO]]&lt;&gt;"",LEFT(Table1[[#This Row],[PO NO]],6)&amp;"*","")</f>
        <v/>
      </c>
      <c r="H120" s="63"/>
      <c r="I120" s="54"/>
      <c r="J120" s="41"/>
      <c r="K120" s="82"/>
      <c r="L120" s="83"/>
      <c r="M120" s="75"/>
      <c r="N120" s="43"/>
      <c r="O120" s="56"/>
      <c r="P120" s="46"/>
      <c r="Q120" s="56"/>
      <c r="R120" s="46"/>
      <c r="S120" s="47"/>
      <c r="T120" s="48"/>
      <c r="U120" s="57"/>
      <c r="V120" s="58"/>
      <c r="W120" s="57"/>
      <c r="X120" s="48"/>
      <c r="Y120" s="46"/>
      <c r="Z120" s="50"/>
      <c r="AA120" s="46"/>
      <c r="AB120" s="50"/>
      <c r="AC120" s="77"/>
      <c r="AD120" s="59"/>
      <c r="AE120" s="61"/>
      <c r="AF120" s="61"/>
      <c r="AG120" s="60"/>
      <c r="AH120" s="60"/>
    </row>
    <row r="121" spans="1:34" x14ac:dyDescent="0.3">
      <c r="A121" s="53" t="str">
        <f>IF(Table1[[#This Row],[INVOICE NO]]&lt;&gt;"",ROWS($A$2:Table1[[#This Row],['#OREDER NO]]),"")</f>
        <v/>
      </c>
      <c r="B121" s="38" t="str">
        <f>IF(Table1[[#This Row],[INVOICE NO]]&lt;&gt;"",COUNTIF($M$2:M121,M121),"")</f>
        <v/>
      </c>
      <c r="C121" s="40" t="str" cm="1">
        <f t="array" ref="C121">IF(Table1[[#This Row],[BOOKING CONFIRMATION NO]]&lt;&gt;"",IF(Table1[[#This Row],[INV QTY]]=1,_xlfn.TEXTJOIN(",",TRUE,IF(M121=M121:M173,L121:L173,"")),""),"")</f>
        <v/>
      </c>
      <c r="D121" s="40" t="str" cm="1">
        <f t="array" ref="D121">IF(Table1[[#This Row],[Booking No]]&lt;&gt;"",IF(Table1[[#This Row],[INV QTY]]=1,_xlfn.TEXTJOIN(",",TRUE,IF(N121=N121:N173,K121:K173,"")),""),"")</f>
        <v/>
      </c>
      <c r="E121" s="39" t="str" cm="1">
        <f t="array" ref="E121">IF(Table1[[#This Row],[PO NO]]&lt;&gt;"",IF(Table1[[#This Row],[INV QTY]]=1,_xlfn.TEXTJOIN(",",TRUE,IF(M121=M121:M173,H121:H173,"")),""),"")</f>
        <v/>
      </c>
      <c r="F121" s="40" t="str" cm="1">
        <f t="array" ref="F121">IF(Table1[[#This Row],[PO NO]]&lt;&gt;"",IF(Table1[[#This Row],[INV QTY]]=1,_xlfn.TEXTJOIN(",",TRUE,IF(M121=M121:M173,G121:G173,"")),""),"")</f>
        <v/>
      </c>
      <c r="G121" s="69" t="str">
        <f>IF(Table1[[#This Row],[PO NO]]&lt;&gt;"",LEFT(Table1[[#This Row],[PO NO]],6)&amp;"*","")</f>
        <v/>
      </c>
      <c r="H121" s="63"/>
      <c r="I121" s="54"/>
      <c r="J121" s="41"/>
      <c r="K121" s="82"/>
      <c r="L121" s="83"/>
      <c r="M121" s="75"/>
      <c r="N121" s="43"/>
      <c r="O121" s="56"/>
      <c r="P121" s="46"/>
      <c r="Q121" s="56"/>
      <c r="R121" s="46"/>
      <c r="S121" s="47"/>
      <c r="T121" s="48"/>
      <c r="U121" s="57"/>
      <c r="V121" s="58"/>
      <c r="W121" s="57"/>
      <c r="X121" s="48"/>
      <c r="Y121" s="46"/>
      <c r="Z121" s="50"/>
      <c r="AA121" s="46"/>
      <c r="AB121" s="50"/>
      <c r="AC121" s="77"/>
      <c r="AD121" s="59"/>
      <c r="AE121" s="61"/>
      <c r="AF121" s="61"/>
      <c r="AG121" s="60"/>
      <c r="AH121" s="60"/>
    </row>
    <row r="122" spans="1:34" x14ac:dyDescent="0.3">
      <c r="A122" s="53" t="str">
        <f>IF(Table1[[#This Row],[INVOICE NO]]&lt;&gt;"",ROWS($A$2:Table1[[#This Row],['#OREDER NO]]),"")</f>
        <v/>
      </c>
      <c r="B122" s="38" t="str">
        <f>IF(Table1[[#This Row],[INVOICE NO]]&lt;&gt;"",COUNTIF($M$2:M122,M122),"")</f>
        <v/>
      </c>
      <c r="C122" s="40" t="str" cm="1">
        <f t="array" ref="C122">IF(Table1[[#This Row],[BOOKING CONFIRMATION NO]]&lt;&gt;"",IF(Table1[[#This Row],[INV QTY]]=1,_xlfn.TEXTJOIN(",",TRUE,IF(M122=M122:M174,L122:L174,"")),""),"")</f>
        <v/>
      </c>
      <c r="D122" s="40" t="str" cm="1">
        <f t="array" ref="D122">IF(Table1[[#This Row],[Booking No]]&lt;&gt;"",IF(Table1[[#This Row],[INV QTY]]=1,_xlfn.TEXTJOIN(",",TRUE,IF(N122=N122:N174,K122:K174,"")),""),"")</f>
        <v/>
      </c>
      <c r="E122" s="39" t="str" cm="1">
        <f t="array" ref="E122">IF(Table1[[#This Row],[PO NO]]&lt;&gt;"",IF(Table1[[#This Row],[INV QTY]]=1,_xlfn.TEXTJOIN(",",TRUE,IF(M122=M122:M174,H122:H174,"")),""),"")</f>
        <v/>
      </c>
      <c r="F122" s="40" t="str" cm="1">
        <f t="array" ref="F122">IF(Table1[[#This Row],[PO NO]]&lt;&gt;"",IF(Table1[[#This Row],[INV QTY]]=1,_xlfn.TEXTJOIN(",",TRUE,IF(M122=M122:M174,G122:G174,"")),""),"")</f>
        <v/>
      </c>
      <c r="G122" s="69" t="str">
        <f>IF(Table1[[#This Row],[PO NO]]&lt;&gt;"",LEFT(Table1[[#This Row],[PO NO]],6)&amp;"*","")</f>
        <v/>
      </c>
      <c r="H122" s="63"/>
      <c r="I122" s="54"/>
      <c r="J122" s="41"/>
      <c r="K122" s="82"/>
      <c r="L122" s="83"/>
      <c r="M122" s="75"/>
      <c r="N122" s="43"/>
      <c r="O122" s="56"/>
      <c r="P122" s="46"/>
      <c r="Q122" s="56"/>
      <c r="R122" s="46"/>
      <c r="S122" s="47"/>
      <c r="T122" s="48"/>
      <c r="U122" s="57"/>
      <c r="V122" s="58"/>
      <c r="W122" s="57"/>
      <c r="X122" s="48"/>
      <c r="Y122" s="46"/>
      <c r="Z122" s="50"/>
      <c r="AA122" s="46"/>
      <c r="AB122" s="50"/>
      <c r="AC122" s="77"/>
      <c r="AD122" s="59"/>
      <c r="AE122" s="61"/>
      <c r="AF122" s="61"/>
      <c r="AG122" s="60"/>
      <c r="AH122" s="60"/>
    </row>
    <row r="123" spans="1:34" x14ac:dyDescent="0.3">
      <c r="A123" s="53" t="str">
        <f>IF(Table1[[#This Row],[INVOICE NO]]&lt;&gt;"",ROWS($A$2:Table1[[#This Row],['#OREDER NO]]),"")</f>
        <v/>
      </c>
      <c r="B123" s="38" t="str">
        <f>IF(Table1[[#This Row],[INVOICE NO]]&lt;&gt;"",COUNTIF($M$2:M123,M123),"")</f>
        <v/>
      </c>
      <c r="C123" s="40" t="str" cm="1">
        <f t="array" ref="C123">IF(Table1[[#This Row],[BOOKING CONFIRMATION NO]]&lt;&gt;"",IF(Table1[[#This Row],[INV QTY]]=1,_xlfn.TEXTJOIN(",",TRUE,IF(M123=M123:M175,L123:L175,"")),""),"")</f>
        <v/>
      </c>
      <c r="D123" s="40" t="str" cm="1">
        <f t="array" ref="D123">IF(Table1[[#This Row],[Booking No]]&lt;&gt;"",IF(Table1[[#This Row],[INV QTY]]=1,_xlfn.TEXTJOIN(",",TRUE,IF(N123=N123:N175,K123:K175,"")),""),"")</f>
        <v/>
      </c>
      <c r="E123" s="39" t="str" cm="1">
        <f t="array" ref="E123">IF(Table1[[#This Row],[PO NO]]&lt;&gt;"",IF(Table1[[#This Row],[INV QTY]]=1,_xlfn.TEXTJOIN(",",TRUE,IF(M123=M123:M175,H123:H175,"")),""),"")</f>
        <v/>
      </c>
      <c r="F123" s="40" t="str" cm="1">
        <f t="array" ref="F123">IF(Table1[[#This Row],[PO NO]]&lt;&gt;"",IF(Table1[[#This Row],[INV QTY]]=1,_xlfn.TEXTJOIN(",",TRUE,IF(M123=M123:M175,G123:G175,"")),""),"")</f>
        <v/>
      </c>
      <c r="G123" s="69" t="str">
        <f>IF(Table1[[#This Row],[PO NO]]&lt;&gt;"",LEFT(Table1[[#This Row],[PO NO]],6)&amp;"*","")</f>
        <v/>
      </c>
      <c r="H123" s="63"/>
      <c r="I123" s="54"/>
      <c r="J123" s="41"/>
      <c r="K123" s="82"/>
      <c r="L123" s="83"/>
      <c r="M123" s="75"/>
      <c r="N123" s="43"/>
      <c r="O123" s="56"/>
      <c r="P123" s="46"/>
      <c r="Q123" s="56"/>
      <c r="R123" s="46"/>
      <c r="S123" s="47"/>
      <c r="T123" s="48"/>
      <c r="U123" s="57"/>
      <c r="V123" s="58"/>
      <c r="W123" s="57"/>
      <c r="X123" s="48"/>
      <c r="Y123" s="46"/>
      <c r="Z123" s="50"/>
      <c r="AA123" s="46"/>
      <c r="AB123" s="50"/>
      <c r="AC123" s="77"/>
      <c r="AD123" s="59"/>
      <c r="AE123" s="61"/>
      <c r="AF123" s="61"/>
      <c r="AG123" s="60"/>
      <c r="AH123" s="60"/>
    </row>
    <row r="124" spans="1:34" x14ac:dyDescent="0.3">
      <c r="A124" s="53" t="str">
        <f>IF(Table1[[#This Row],[INVOICE NO]]&lt;&gt;"",ROWS($A$2:Table1[[#This Row],['#OREDER NO]]),"")</f>
        <v/>
      </c>
      <c r="B124" s="38" t="str">
        <f>IF(Table1[[#This Row],[INVOICE NO]]&lt;&gt;"",COUNTIF($M$2:M124,M124),"")</f>
        <v/>
      </c>
      <c r="C124" s="40" t="str" cm="1">
        <f t="array" ref="C124">IF(Table1[[#This Row],[BOOKING CONFIRMATION NO]]&lt;&gt;"",IF(Table1[[#This Row],[INV QTY]]=1,_xlfn.TEXTJOIN(",",TRUE,IF(M124=M124:M176,L124:L176,"")),""),"")</f>
        <v/>
      </c>
      <c r="D124" s="40" t="str" cm="1">
        <f t="array" ref="D124">IF(Table1[[#This Row],[Booking No]]&lt;&gt;"",IF(Table1[[#This Row],[INV QTY]]=1,_xlfn.TEXTJOIN(",",TRUE,IF(N124=N124:N176,K124:K176,"")),""),"")</f>
        <v/>
      </c>
      <c r="E124" s="39" t="str" cm="1">
        <f t="array" ref="E124">IF(Table1[[#This Row],[PO NO]]&lt;&gt;"",IF(Table1[[#This Row],[INV QTY]]=1,_xlfn.TEXTJOIN(",",TRUE,IF(M124=M124:M176,H124:H176,"")),""),"")</f>
        <v/>
      </c>
      <c r="F124" s="40" t="str" cm="1">
        <f t="array" ref="F124">IF(Table1[[#This Row],[PO NO]]&lt;&gt;"",IF(Table1[[#This Row],[INV QTY]]=1,_xlfn.TEXTJOIN(",",TRUE,IF(M124=M124:M176,G124:G176,"")),""),"")</f>
        <v/>
      </c>
      <c r="G124" s="69" t="str">
        <f>IF(Table1[[#This Row],[PO NO]]&lt;&gt;"",LEFT(Table1[[#This Row],[PO NO]],6)&amp;"*","")</f>
        <v/>
      </c>
      <c r="H124" s="63"/>
      <c r="I124" s="54"/>
      <c r="J124" s="41"/>
      <c r="K124" s="82"/>
      <c r="L124" s="83"/>
      <c r="M124" s="75"/>
      <c r="N124" s="43"/>
      <c r="O124" s="56"/>
      <c r="P124" s="46"/>
      <c r="Q124" s="56"/>
      <c r="R124" s="46"/>
      <c r="S124" s="47"/>
      <c r="T124" s="48"/>
      <c r="U124" s="57"/>
      <c r="V124" s="58"/>
      <c r="W124" s="57"/>
      <c r="X124" s="48"/>
      <c r="Y124" s="46"/>
      <c r="Z124" s="50"/>
      <c r="AA124" s="46"/>
      <c r="AB124" s="50"/>
      <c r="AC124" s="77"/>
      <c r="AD124" s="59"/>
      <c r="AE124" s="61"/>
      <c r="AF124" s="61"/>
      <c r="AG124" s="60"/>
      <c r="AH124" s="60"/>
    </row>
    <row r="125" spans="1:34" x14ac:dyDescent="0.3">
      <c r="A125" s="53" t="str">
        <f>IF(Table1[[#This Row],[INVOICE NO]]&lt;&gt;"",ROWS($A$2:Table1[[#This Row],['#OREDER NO]]),"")</f>
        <v/>
      </c>
      <c r="B125" s="38" t="str">
        <f>IF(Table1[[#This Row],[INVOICE NO]]&lt;&gt;"",COUNTIF($M$2:M125,M125),"")</f>
        <v/>
      </c>
      <c r="C125" s="40" t="str" cm="1">
        <f t="array" ref="C125">IF(Table1[[#This Row],[BOOKING CONFIRMATION NO]]&lt;&gt;"",IF(Table1[[#This Row],[INV QTY]]=1,_xlfn.TEXTJOIN(",",TRUE,IF(M125=M125:M177,L125:L177,"")),""),"")</f>
        <v/>
      </c>
      <c r="D125" s="40" t="str" cm="1">
        <f t="array" ref="D125">IF(Table1[[#This Row],[Booking No]]&lt;&gt;"",IF(Table1[[#This Row],[INV QTY]]=1,_xlfn.TEXTJOIN(",",TRUE,IF(N125=N125:N177,K125:K177,"")),""),"")</f>
        <v/>
      </c>
      <c r="E125" s="39" t="str" cm="1">
        <f t="array" ref="E125">IF(Table1[[#This Row],[PO NO]]&lt;&gt;"",IF(Table1[[#This Row],[INV QTY]]=1,_xlfn.TEXTJOIN(",",TRUE,IF(M125=M125:M177,H125:H177,"")),""),"")</f>
        <v/>
      </c>
      <c r="F125" s="40" t="str" cm="1">
        <f t="array" ref="F125">IF(Table1[[#This Row],[PO NO]]&lt;&gt;"",IF(Table1[[#This Row],[INV QTY]]=1,_xlfn.TEXTJOIN(",",TRUE,IF(M125=M125:M177,G125:G177,"")),""),"")</f>
        <v/>
      </c>
      <c r="G125" s="69" t="str">
        <f>IF(Table1[[#This Row],[PO NO]]&lt;&gt;"",LEFT(Table1[[#This Row],[PO NO]],6)&amp;"*","")</f>
        <v/>
      </c>
      <c r="H125" s="63"/>
      <c r="I125" s="54"/>
      <c r="J125" s="41"/>
      <c r="K125" s="82"/>
      <c r="L125" s="83"/>
      <c r="M125" s="75"/>
      <c r="N125" s="43"/>
      <c r="O125" s="56"/>
      <c r="P125" s="46"/>
      <c r="Q125" s="56"/>
      <c r="R125" s="46"/>
      <c r="S125" s="47"/>
      <c r="T125" s="48"/>
      <c r="U125" s="57"/>
      <c r="V125" s="58"/>
      <c r="W125" s="57"/>
      <c r="X125" s="48"/>
      <c r="Y125" s="46"/>
      <c r="Z125" s="50"/>
      <c r="AA125" s="46"/>
      <c r="AB125" s="50"/>
      <c r="AC125" s="77"/>
      <c r="AD125" s="59"/>
      <c r="AE125" s="61"/>
      <c r="AF125" s="61"/>
      <c r="AG125" s="60"/>
      <c r="AH125" s="60"/>
    </row>
    <row r="126" spans="1:34" x14ac:dyDescent="0.3">
      <c r="A126" s="53" t="str">
        <f>IF(Table1[[#This Row],[INVOICE NO]]&lt;&gt;"",ROWS($A$2:Table1[[#This Row],['#OREDER NO]]),"")</f>
        <v/>
      </c>
      <c r="B126" s="38" t="str">
        <f>IF(Table1[[#This Row],[INVOICE NO]]&lt;&gt;"",COUNTIF($M$2:M126,M126),"")</f>
        <v/>
      </c>
      <c r="C126" s="40" t="str" cm="1">
        <f t="array" ref="C126">IF(Table1[[#This Row],[BOOKING CONFIRMATION NO]]&lt;&gt;"",IF(Table1[[#This Row],[INV QTY]]=1,_xlfn.TEXTJOIN(",",TRUE,IF(M126=M126:M178,L126:L178,"")),""),"")</f>
        <v/>
      </c>
      <c r="D126" s="40" t="str" cm="1">
        <f t="array" ref="D126">IF(Table1[[#This Row],[Booking No]]&lt;&gt;"",IF(Table1[[#This Row],[INV QTY]]=1,_xlfn.TEXTJOIN(",",TRUE,IF(N126=N126:N178,K126:K178,"")),""),"")</f>
        <v/>
      </c>
      <c r="E126" s="39" t="str" cm="1">
        <f t="array" ref="E126">IF(Table1[[#This Row],[PO NO]]&lt;&gt;"",IF(Table1[[#This Row],[INV QTY]]=1,_xlfn.TEXTJOIN(",",TRUE,IF(M126=M126:M178,H126:H178,"")),""),"")</f>
        <v/>
      </c>
      <c r="F126" s="40" t="str" cm="1">
        <f t="array" ref="F126">IF(Table1[[#This Row],[PO NO]]&lt;&gt;"",IF(Table1[[#This Row],[INV QTY]]=1,_xlfn.TEXTJOIN(",",TRUE,IF(M126=M126:M178,G126:G178,"")),""),"")</f>
        <v/>
      </c>
      <c r="G126" s="69" t="str">
        <f>IF(Table1[[#This Row],[PO NO]]&lt;&gt;"",LEFT(Table1[[#This Row],[PO NO]],6)&amp;"*","")</f>
        <v/>
      </c>
      <c r="H126" s="63"/>
      <c r="I126" s="54"/>
      <c r="J126" s="41"/>
      <c r="K126" s="82"/>
      <c r="L126" s="83"/>
      <c r="M126" s="75"/>
      <c r="N126" s="43"/>
      <c r="O126" s="56"/>
      <c r="P126" s="46"/>
      <c r="Q126" s="56"/>
      <c r="R126" s="46"/>
      <c r="S126" s="47"/>
      <c r="T126" s="48"/>
      <c r="U126" s="57"/>
      <c r="V126" s="58"/>
      <c r="W126" s="57"/>
      <c r="X126" s="48"/>
      <c r="Y126" s="46"/>
      <c r="Z126" s="50"/>
      <c r="AA126" s="46"/>
      <c r="AB126" s="50"/>
      <c r="AC126" s="77"/>
      <c r="AD126" s="59"/>
      <c r="AE126" s="61"/>
      <c r="AF126" s="61"/>
      <c r="AG126" s="60"/>
      <c r="AH126" s="60"/>
    </row>
    <row r="127" spans="1:34" x14ac:dyDescent="0.3">
      <c r="A127" s="53" t="str">
        <f>IF(Table1[[#This Row],[INVOICE NO]]&lt;&gt;"",ROWS($A$2:Table1[[#This Row],['#OREDER NO]]),"")</f>
        <v/>
      </c>
      <c r="B127" s="38" t="str">
        <f>IF(Table1[[#This Row],[INVOICE NO]]&lt;&gt;"",COUNTIF($M$2:M127,M127),"")</f>
        <v/>
      </c>
      <c r="C127" s="40" t="str" cm="1">
        <f t="array" ref="C127">IF(Table1[[#This Row],[BOOKING CONFIRMATION NO]]&lt;&gt;"",IF(Table1[[#This Row],[INV QTY]]=1,_xlfn.TEXTJOIN(",",TRUE,IF(M127=M127:M179,L127:L179,"")),""),"")</f>
        <v/>
      </c>
      <c r="D127" s="40" t="str" cm="1">
        <f t="array" ref="D127">IF(Table1[[#This Row],[Booking No]]&lt;&gt;"",IF(Table1[[#This Row],[INV QTY]]=1,_xlfn.TEXTJOIN(",",TRUE,IF(N127=N127:N179,K127:K179,"")),""),"")</f>
        <v/>
      </c>
      <c r="E127" s="39" t="str" cm="1">
        <f t="array" ref="E127">IF(Table1[[#This Row],[PO NO]]&lt;&gt;"",IF(Table1[[#This Row],[INV QTY]]=1,_xlfn.TEXTJOIN(",",TRUE,IF(M127=M127:M179,H127:H179,"")),""),"")</f>
        <v/>
      </c>
      <c r="F127" s="40" t="str" cm="1">
        <f t="array" ref="F127">IF(Table1[[#This Row],[PO NO]]&lt;&gt;"",IF(Table1[[#This Row],[INV QTY]]=1,_xlfn.TEXTJOIN(",",TRUE,IF(M127=M127:M179,G127:G179,"")),""),"")</f>
        <v/>
      </c>
      <c r="G127" s="69" t="str">
        <f>IF(Table1[[#This Row],[PO NO]]&lt;&gt;"",LEFT(Table1[[#This Row],[PO NO]],6)&amp;"*","")</f>
        <v/>
      </c>
      <c r="H127" s="63"/>
      <c r="I127" s="54"/>
      <c r="J127" s="41"/>
      <c r="K127" s="82"/>
      <c r="L127" s="83"/>
      <c r="M127" s="75"/>
      <c r="N127" s="43"/>
      <c r="O127" s="56"/>
      <c r="P127" s="46"/>
      <c r="Q127" s="56"/>
      <c r="R127" s="46"/>
      <c r="S127" s="47"/>
      <c r="T127" s="48"/>
      <c r="U127" s="57"/>
      <c r="V127" s="58"/>
      <c r="W127" s="57"/>
      <c r="X127" s="48"/>
      <c r="Y127" s="46"/>
      <c r="Z127" s="50"/>
      <c r="AA127" s="46"/>
      <c r="AB127" s="50"/>
      <c r="AC127" s="77"/>
      <c r="AD127" s="59"/>
      <c r="AE127" s="61"/>
      <c r="AF127" s="61"/>
      <c r="AG127" s="60"/>
      <c r="AH127" s="60"/>
    </row>
    <row r="128" spans="1:34" x14ac:dyDescent="0.3">
      <c r="A128" s="53" t="str">
        <f>IF(Table1[[#This Row],[INVOICE NO]]&lt;&gt;"",ROWS($A$2:Table1[[#This Row],['#OREDER NO]]),"")</f>
        <v/>
      </c>
      <c r="B128" s="38" t="str">
        <f>IF(Table1[[#This Row],[INVOICE NO]]&lt;&gt;"",COUNTIF($M$2:M128,M128),"")</f>
        <v/>
      </c>
      <c r="C128" s="40" t="str" cm="1">
        <f t="array" ref="C128">IF(Table1[[#This Row],[BOOKING CONFIRMATION NO]]&lt;&gt;"",IF(Table1[[#This Row],[INV QTY]]=1,_xlfn.TEXTJOIN(",",TRUE,IF(M128=M128:M180,L128:L180,"")),""),"")</f>
        <v/>
      </c>
      <c r="D128" s="40" t="str" cm="1">
        <f t="array" ref="D128">IF(Table1[[#This Row],[Booking No]]&lt;&gt;"",IF(Table1[[#This Row],[INV QTY]]=1,_xlfn.TEXTJOIN(",",TRUE,IF(N128=N128:N180,K128:K180,"")),""),"")</f>
        <v/>
      </c>
      <c r="E128" s="39" t="str" cm="1">
        <f t="array" ref="E128">IF(Table1[[#This Row],[PO NO]]&lt;&gt;"",IF(Table1[[#This Row],[INV QTY]]=1,_xlfn.TEXTJOIN(",",TRUE,IF(M128=M128:M180,H128:H180,"")),""),"")</f>
        <v/>
      </c>
      <c r="F128" s="40" t="str" cm="1">
        <f t="array" ref="F128">IF(Table1[[#This Row],[PO NO]]&lt;&gt;"",IF(Table1[[#This Row],[INV QTY]]=1,_xlfn.TEXTJOIN(",",TRUE,IF(M128=M128:M180,G128:G180,"")),""),"")</f>
        <v/>
      </c>
      <c r="G128" s="69" t="str">
        <f>IF(Table1[[#This Row],[PO NO]]&lt;&gt;"",LEFT(Table1[[#This Row],[PO NO]],6)&amp;"*","")</f>
        <v/>
      </c>
      <c r="H128" s="63"/>
      <c r="I128" s="54"/>
      <c r="J128" s="41"/>
      <c r="K128" s="82"/>
      <c r="L128" s="83"/>
      <c r="M128" s="75"/>
      <c r="N128" s="43"/>
      <c r="O128" s="56"/>
      <c r="P128" s="46"/>
      <c r="Q128" s="56"/>
      <c r="R128" s="46"/>
      <c r="S128" s="47"/>
      <c r="T128" s="48"/>
      <c r="U128" s="57"/>
      <c r="V128" s="58"/>
      <c r="W128" s="57"/>
      <c r="X128" s="48"/>
      <c r="Y128" s="46"/>
      <c r="Z128" s="50"/>
      <c r="AA128" s="46"/>
      <c r="AB128" s="50"/>
      <c r="AC128" s="77"/>
      <c r="AD128" s="59"/>
      <c r="AE128" s="61"/>
      <c r="AF128" s="61"/>
      <c r="AG128" s="60"/>
      <c r="AH128" s="60"/>
    </row>
    <row r="129" spans="1:34" x14ac:dyDescent="0.3">
      <c r="A129" s="53" t="str">
        <f>IF(Table1[[#This Row],[INVOICE NO]]&lt;&gt;"",ROWS($A$2:Table1[[#This Row],['#OREDER NO]]),"")</f>
        <v/>
      </c>
      <c r="B129" s="38" t="str">
        <f>IF(Table1[[#This Row],[INVOICE NO]]&lt;&gt;"",COUNTIF($M$2:M129,M129),"")</f>
        <v/>
      </c>
      <c r="C129" s="40" t="str" cm="1">
        <f t="array" ref="C129">IF(Table1[[#This Row],[BOOKING CONFIRMATION NO]]&lt;&gt;"",IF(Table1[[#This Row],[INV QTY]]=1,_xlfn.TEXTJOIN(",",TRUE,IF(M129=M129:M181,L129:L181,"")),""),"")</f>
        <v/>
      </c>
      <c r="D129" s="40" t="str" cm="1">
        <f t="array" ref="D129">IF(Table1[[#This Row],[Booking No]]&lt;&gt;"",IF(Table1[[#This Row],[INV QTY]]=1,_xlfn.TEXTJOIN(",",TRUE,IF(N129=N129:N181,K129:K181,"")),""),"")</f>
        <v/>
      </c>
      <c r="E129" s="39" t="str" cm="1">
        <f t="array" ref="E129">IF(Table1[[#This Row],[PO NO]]&lt;&gt;"",IF(Table1[[#This Row],[INV QTY]]=1,_xlfn.TEXTJOIN(",",TRUE,IF(M129=M129:M181,H129:H181,"")),""),"")</f>
        <v/>
      </c>
      <c r="F129" s="40" t="str" cm="1">
        <f t="array" ref="F129">IF(Table1[[#This Row],[PO NO]]&lt;&gt;"",IF(Table1[[#This Row],[INV QTY]]=1,_xlfn.TEXTJOIN(",",TRUE,IF(M129=M129:M181,G129:G181,"")),""),"")</f>
        <v/>
      </c>
      <c r="G129" s="69" t="str">
        <f>IF(Table1[[#This Row],[PO NO]]&lt;&gt;"",LEFT(Table1[[#This Row],[PO NO]],6)&amp;"*","")</f>
        <v/>
      </c>
      <c r="H129" s="63"/>
      <c r="I129" s="54"/>
      <c r="J129" s="41"/>
      <c r="K129" s="82"/>
      <c r="L129" s="83"/>
      <c r="M129" s="75"/>
      <c r="N129" s="43"/>
      <c r="O129" s="56"/>
      <c r="P129" s="46"/>
      <c r="Q129" s="56"/>
      <c r="R129" s="46"/>
      <c r="S129" s="47"/>
      <c r="T129" s="48"/>
      <c r="U129" s="57"/>
      <c r="V129" s="58"/>
      <c r="W129" s="57"/>
      <c r="X129" s="48"/>
      <c r="Y129" s="46"/>
      <c r="Z129" s="50"/>
      <c r="AA129" s="46"/>
      <c r="AB129" s="50"/>
      <c r="AC129" s="77"/>
      <c r="AD129" s="59"/>
      <c r="AE129" s="61"/>
      <c r="AF129" s="61"/>
      <c r="AG129" s="60"/>
      <c r="AH129" s="60"/>
    </row>
    <row r="130" spans="1:34" x14ac:dyDescent="0.3">
      <c r="A130" s="53" t="str">
        <f>IF(Table1[[#This Row],[INVOICE NO]]&lt;&gt;"",ROWS($A$2:Table1[[#This Row],['#OREDER NO]]),"")</f>
        <v/>
      </c>
      <c r="B130" s="38" t="str">
        <f>IF(Table1[[#This Row],[INVOICE NO]]&lt;&gt;"",COUNTIF($M$2:M130,M130),"")</f>
        <v/>
      </c>
      <c r="C130" s="40" t="str" cm="1">
        <f t="array" ref="C130">IF(Table1[[#This Row],[BOOKING CONFIRMATION NO]]&lt;&gt;"",IF(Table1[[#This Row],[INV QTY]]=1,_xlfn.TEXTJOIN(",",TRUE,IF(M130=M130:M182,L130:L182,"")),""),"")</f>
        <v/>
      </c>
      <c r="D130" s="40" t="str" cm="1">
        <f t="array" ref="D130">IF(Table1[[#This Row],[Booking No]]&lt;&gt;"",IF(Table1[[#This Row],[INV QTY]]=1,_xlfn.TEXTJOIN(",",TRUE,IF(N130=N130:N182,K130:K182,"")),""),"")</f>
        <v/>
      </c>
      <c r="E130" s="39" t="str" cm="1">
        <f t="array" ref="E130">IF(Table1[[#This Row],[PO NO]]&lt;&gt;"",IF(Table1[[#This Row],[INV QTY]]=1,_xlfn.TEXTJOIN(",",TRUE,IF(M130=M130:M182,H130:H182,"")),""),"")</f>
        <v/>
      </c>
      <c r="F130" s="40" t="str" cm="1">
        <f t="array" ref="F130">IF(Table1[[#This Row],[PO NO]]&lt;&gt;"",IF(Table1[[#This Row],[INV QTY]]=1,_xlfn.TEXTJOIN(",",TRUE,IF(M130=M130:M182,G130:G182,"")),""),"")</f>
        <v/>
      </c>
      <c r="G130" s="69" t="str">
        <f>IF(Table1[[#This Row],[PO NO]]&lt;&gt;"",LEFT(Table1[[#This Row],[PO NO]],6)&amp;"*","")</f>
        <v/>
      </c>
      <c r="H130" s="63"/>
      <c r="I130" s="54"/>
      <c r="J130" s="41"/>
      <c r="K130" s="82"/>
      <c r="L130" s="83"/>
      <c r="M130" s="75"/>
      <c r="N130" s="43"/>
      <c r="O130" s="56"/>
      <c r="P130" s="46"/>
      <c r="Q130" s="56"/>
      <c r="R130" s="46"/>
      <c r="S130" s="47"/>
      <c r="T130" s="48"/>
      <c r="U130" s="57"/>
      <c r="V130" s="58"/>
      <c r="W130" s="57"/>
      <c r="X130" s="48"/>
      <c r="Y130" s="46"/>
      <c r="Z130" s="50"/>
      <c r="AA130" s="46"/>
      <c r="AB130" s="50"/>
      <c r="AC130" s="77"/>
      <c r="AD130" s="59"/>
      <c r="AE130" s="61"/>
      <c r="AF130" s="61"/>
      <c r="AG130" s="60"/>
      <c r="AH130" s="60"/>
    </row>
    <row r="131" spans="1:34" x14ac:dyDescent="0.3">
      <c r="A131" s="53" t="str">
        <f>IF(Table1[[#This Row],[INVOICE NO]]&lt;&gt;"",ROWS($A$2:Table1[[#This Row],['#OREDER NO]]),"")</f>
        <v/>
      </c>
      <c r="B131" s="38" t="str">
        <f>IF(Table1[[#This Row],[INVOICE NO]]&lt;&gt;"",COUNTIF($M$2:M131,M131),"")</f>
        <v/>
      </c>
      <c r="C131" s="40" t="str" cm="1">
        <f t="array" ref="C131">IF(Table1[[#This Row],[BOOKING CONFIRMATION NO]]&lt;&gt;"",IF(Table1[[#This Row],[INV QTY]]=1,_xlfn.TEXTJOIN(",",TRUE,IF(M131=M131:M183,L131:L183,"")),""),"")</f>
        <v/>
      </c>
      <c r="D131" s="40" t="str" cm="1">
        <f t="array" ref="D131">IF(Table1[[#This Row],[Booking No]]&lt;&gt;"",IF(Table1[[#This Row],[INV QTY]]=1,_xlfn.TEXTJOIN(",",TRUE,IF(N131=N131:N183,K131:K183,"")),""),"")</f>
        <v/>
      </c>
      <c r="E131" s="39" t="str" cm="1">
        <f t="array" ref="E131">IF(Table1[[#This Row],[PO NO]]&lt;&gt;"",IF(Table1[[#This Row],[INV QTY]]=1,_xlfn.TEXTJOIN(",",TRUE,IF(M131=M131:M183,H131:H183,"")),""),"")</f>
        <v/>
      </c>
      <c r="F131" s="40" t="str" cm="1">
        <f t="array" ref="F131">IF(Table1[[#This Row],[PO NO]]&lt;&gt;"",IF(Table1[[#This Row],[INV QTY]]=1,_xlfn.TEXTJOIN(",",TRUE,IF(M131=M131:M183,G131:G183,"")),""),"")</f>
        <v/>
      </c>
      <c r="G131" s="69" t="str">
        <f>IF(Table1[[#This Row],[PO NO]]&lt;&gt;"",LEFT(Table1[[#This Row],[PO NO]],6)&amp;"*","")</f>
        <v/>
      </c>
      <c r="H131" s="63"/>
      <c r="I131" s="54"/>
      <c r="J131" s="41"/>
      <c r="K131" s="82"/>
      <c r="L131" s="83"/>
      <c r="M131" s="75"/>
      <c r="N131" s="43"/>
      <c r="O131" s="56"/>
      <c r="P131" s="46"/>
      <c r="Q131" s="56"/>
      <c r="R131" s="46"/>
      <c r="S131" s="47"/>
      <c r="T131" s="48"/>
      <c r="U131" s="57"/>
      <c r="V131" s="58"/>
      <c r="W131" s="57"/>
      <c r="X131" s="48"/>
      <c r="Y131" s="46"/>
      <c r="Z131" s="50"/>
      <c r="AA131" s="46"/>
      <c r="AB131" s="50"/>
      <c r="AC131" s="77"/>
      <c r="AD131" s="59"/>
      <c r="AE131" s="61"/>
      <c r="AF131" s="61"/>
      <c r="AG131" s="60"/>
      <c r="AH131" s="60"/>
    </row>
    <row r="132" spans="1:34" x14ac:dyDescent="0.3">
      <c r="A132" s="53" t="str">
        <f>IF(Table1[[#This Row],[INVOICE NO]]&lt;&gt;"",ROWS($A$2:Table1[[#This Row],['#OREDER NO]]),"")</f>
        <v/>
      </c>
      <c r="B132" s="38" t="str">
        <f>IF(Table1[[#This Row],[INVOICE NO]]&lt;&gt;"",COUNTIF($M$2:M132,M132),"")</f>
        <v/>
      </c>
      <c r="C132" s="40" t="str" cm="1">
        <f t="array" ref="C132">IF(Table1[[#This Row],[BOOKING CONFIRMATION NO]]&lt;&gt;"",IF(Table1[[#This Row],[INV QTY]]=1,_xlfn.TEXTJOIN(",",TRUE,IF(M132=M132:M184,L132:L184,"")),""),"")</f>
        <v/>
      </c>
      <c r="D132" s="40" t="str" cm="1">
        <f t="array" ref="D132">IF(Table1[[#This Row],[Booking No]]&lt;&gt;"",IF(Table1[[#This Row],[INV QTY]]=1,_xlfn.TEXTJOIN(",",TRUE,IF(N132=N132:N184,K132:K184,"")),""),"")</f>
        <v/>
      </c>
      <c r="E132" s="39" t="str" cm="1">
        <f t="array" ref="E132">IF(Table1[[#This Row],[PO NO]]&lt;&gt;"",IF(Table1[[#This Row],[INV QTY]]=1,_xlfn.TEXTJOIN(",",TRUE,IF(M132=M132:M184,H132:H184,"")),""),"")</f>
        <v/>
      </c>
      <c r="F132" s="40" t="str" cm="1">
        <f t="array" ref="F132">IF(Table1[[#This Row],[PO NO]]&lt;&gt;"",IF(Table1[[#This Row],[INV QTY]]=1,_xlfn.TEXTJOIN(",",TRUE,IF(M132=M132:M184,G132:G184,"")),""),"")</f>
        <v/>
      </c>
      <c r="G132" s="69" t="str">
        <f>IF(Table1[[#This Row],[PO NO]]&lt;&gt;"",LEFT(Table1[[#This Row],[PO NO]],6)&amp;"*","")</f>
        <v/>
      </c>
      <c r="H132" s="63"/>
      <c r="I132" s="54"/>
      <c r="J132" s="41"/>
      <c r="K132" s="82"/>
      <c r="L132" s="83"/>
      <c r="M132" s="75"/>
      <c r="N132" s="43"/>
      <c r="O132" s="56"/>
      <c r="P132" s="46"/>
      <c r="Q132" s="56"/>
      <c r="R132" s="46"/>
      <c r="S132" s="47"/>
      <c r="T132" s="48"/>
      <c r="U132" s="57"/>
      <c r="V132" s="58"/>
      <c r="W132" s="57"/>
      <c r="X132" s="48"/>
      <c r="Y132" s="46"/>
      <c r="Z132" s="50"/>
      <c r="AA132" s="46"/>
      <c r="AB132" s="50"/>
      <c r="AC132" s="77"/>
      <c r="AD132" s="59"/>
      <c r="AE132" s="61"/>
      <c r="AF132" s="61"/>
      <c r="AG132" s="60"/>
      <c r="AH132" s="60"/>
    </row>
    <row r="133" spans="1:34" x14ac:dyDescent="0.3">
      <c r="A133" s="53" t="str">
        <f>IF(Table1[[#This Row],[INVOICE NO]]&lt;&gt;"",ROWS($A$2:Table1[[#This Row],['#OREDER NO]]),"")</f>
        <v/>
      </c>
      <c r="B133" s="38" t="str">
        <f>IF(Table1[[#This Row],[INVOICE NO]]&lt;&gt;"",COUNTIF($M$2:M133,M133),"")</f>
        <v/>
      </c>
      <c r="C133" s="40" t="str" cm="1">
        <f t="array" ref="C133">IF(Table1[[#This Row],[BOOKING CONFIRMATION NO]]&lt;&gt;"",IF(Table1[[#This Row],[INV QTY]]=1,_xlfn.TEXTJOIN(",",TRUE,IF(M133=M133:M185,L133:L185,"")),""),"")</f>
        <v/>
      </c>
      <c r="D133" s="40" t="str" cm="1">
        <f t="array" ref="D133">IF(Table1[[#This Row],[Booking No]]&lt;&gt;"",IF(Table1[[#This Row],[INV QTY]]=1,_xlfn.TEXTJOIN(",",TRUE,IF(N133=N133:N185,K133:K185,"")),""),"")</f>
        <v/>
      </c>
      <c r="E133" s="39" t="str" cm="1">
        <f t="array" ref="E133">IF(Table1[[#This Row],[PO NO]]&lt;&gt;"",IF(Table1[[#This Row],[INV QTY]]=1,_xlfn.TEXTJOIN(",",TRUE,IF(M133=M133:M185,H133:H185,"")),""),"")</f>
        <v/>
      </c>
      <c r="F133" s="40" t="str" cm="1">
        <f t="array" ref="F133">IF(Table1[[#This Row],[PO NO]]&lt;&gt;"",IF(Table1[[#This Row],[INV QTY]]=1,_xlfn.TEXTJOIN(",",TRUE,IF(M133=M133:M185,G133:G185,"")),""),"")</f>
        <v/>
      </c>
      <c r="G133" s="69" t="str">
        <f>IF(Table1[[#This Row],[PO NO]]&lt;&gt;"",LEFT(Table1[[#This Row],[PO NO]],6)&amp;"*","")</f>
        <v/>
      </c>
      <c r="H133" s="63"/>
      <c r="I133" s="54"/>
      <c r="J133" s="41"/>
      <c r="K133" s="82"/>
      <c r="L133" s="83"/>
      <c r="M133" s="75"/>
      <c r="N133" s="43"/>
      <c r="O133" s="56"/>
      <c r="P133" s="46"/>
      <c r="Q133" s="56"/>
      <c r="R133" s="46"/>
      <c r="S133" s="47"/>
      <c r="T133" s="48"/>
      <c r="U133" s="57"/>
      <c r="V133" s="58"/>
      <c r="W133" s="57"/>
      <c r="X133" s="48"/>
      <c r="Y133" s="46"/>
      <c r="Z133" s="50"/>
      <c r="AA133" s="46"/>
      <c r="AB133" s="50"/>
      <c r="AC133" s="77"/>
      <c r="AD133" s="59"/>
      <c r="AE133" s="61"/>
      <c r="AF133" s="61"/>
      <c r="AG133" s="60"/>
      <c r="AH133" s="60"/>
    </row>
    <row r="134" spans="1:34" x14ac:dyDescent="0.3">
      <c r="A134" s="53" t="str">
        <f>IF(Table1[[#This Row],[INVOICE NO]]&lt;&gt;"",ROWS($A$2:Table1[[#This Row],['#OREDER NO]]),"")</f>
        <v/>
      </c>
      <c r="B134" s="38" t="str">
        <f>IF(Table1[[#This Row],[INVOICE NO]]&lt;&gt;"",COUNTIF($M$2:M134,M134),"")</f>
        <v/>
      </c>
      <c r="C134" s="40" t="str" cm="1">
        <f t="array" ref="C134">IF(Table1[[#This Row],[BOOKING CONFIRMATION NO]]&lt;&gt;"",IF(Table1[[#This Row],[INV QTY]]=1,_xlfn.TEXTJOIN(",",TRUE,IF(M134=M134:M186,L134:L186,"")),""),"")</f>
        <v/>
      </c>
      <c r="D134" s="40" t="str" cm="1">
        <f t="array" ref="D134">IF(Table1[[#This Row],[Booking No]]&lt;&gt;"",IF(Table1[[#This Row],[INV QTY]]=1,_xlfn.TEXTJOIN(",",TRUE,IF(N134=N134:N186,K134:K186,"")),""),"")</f>
        <v/>
      </c>
      <c r="E134" s="39" t="str" cm="1">
        <f t="array" ref="E134">IF(Table1[[#This Row],[PO NO]]&lt;&gt;"",IF(Table1[[#This Row],[INV QTY]]=1,_xlfn.TEXTJOIN(",",TRUE,IF(M134=M134:M186,H134:H186,"")),""),"")</f>
        <v/>
      </c>
      <c r="F134" s="40" t="str" cm="1">
        <f t="array" ref="F134">IF(Table1[[#This Row],[PO NO]]&lt;&gt;"",IF(Table1[[#This Row],[INV QTY]]=1,_xlfn.TEXTJOIN(",",TRUE,IF(M134=M134:M186,G134:G186,"")),""),"")</f>
        <v/>
      </c>
      <c r="G134" s="69" t="str">
        <f>IF(Table1[[#This Row],[PO NO]]&lt;&gt;"",LEFT(Table1[[#This Row],[PO NO]],6)&amp;"*","")</f>
        <v/>
      </c>
      <c r="H134" s="63"/>
      <c r="I134" s="54"/>
      <c r="J134" s="41"/>
      <c r="K134" s="82"/>
      <c r="L134" s="83"/>
      <c r="M134" s="75"/>
      <c r="N134" s="43"/>
      <c r="O134" s="56"/>
      <c r="P134" s="46"/>
      <c r="Q134" s="56"/>
      <c r="R134" s="46"/>
      <c r="S134" s="47"/>
      <c r="T134" s="48"/>
      <c r="U134" s="57"/>
      <c r="V134" s="58"/>
      <c r="W134" s="57"/>
      <c r="X134" s="48"/>
      <c r="Y134" s="46"/>
      <c r="Z134" s="50"/>
      <c r="AA134" s="46"/>
      <c r="AB134" s="50"/>
      <c r="AC134" s="77"/>
      <c r="AD134" s="59"/>
      <c r="AE134" s="61"/>
      <c r="AF134" s="61"/>
      <c r="AG134" s="60"/>
      <c r="AH134" s="60"/>
    </row>
    <row r="135" spans="1:34" x14ac:dyDescent="0.3">
      <c r="A135" s="53" t="str">
        <f>IF(Table1[[#This Row],[INVOICE NO]]&lt;&gt;"",ROWS($A$2:Table1[[#This Row],['#OREDER NO]]),"")</f>
        <v/>
      </c>
      <c r="B135" s="38" t="str">
        <f>IF(Table1[[#This Row],[INVOICE NO]]&lt;&gt;"",COUNTIF($M$2:M135,M135),"")</f>
        <v/>
      </c>
      <c r="C135" s="40" t="str" cm="1">
        <f t="array" ref="C135">IF(Table1[[#This Row],[BOOKING CONFIRMATION NO]]&lt;&gt;"",IF(Table1[[#This Row],[INV QTY]]=1,_xlfn.TEXTJOIN(",",TRUE,IF(M135=M135:M187,L135:L187,"")),""),"")</f>
        <v/>
      </c>
      <c r="D135" s="40" t="str" cm="1">
        <f t="array" ref="D135">IF(Table1[[#This Row],[Booking No]]&lt;&gt;"",IF(Table1[[#This Row],[INV QTY]]=1,_xlfn.TEXTJOIN(",",TRUE,IF(N135=N135:N187,K135:K187,"")),""),"")</f>
        <v/>
      </c>
      <c r="E135" s="39" t="str" cm="1">
        <f t="array" ref="E135">IF(Table1[[#This Row],[PO NO]]&lt;&gt;"",IF(Table1[[#This Row],[INV QTY]]=1,_xlfn.TEXTJOIN(",",TRUE,IF(M135=M135:M187,H135:H187,"")),""),"")</f>
        <v/>
      </c>
      <c r="F135" s="40" t="str" cm="1">
        <f t="array" ref="F135">IF(Table1[[#This Row],[PO NO]]&lt;&gt;"",IF(Table1[[#This Row],[INV QTY]]=1,_xlfn.TEXTJOIN(",",TRUE,IF(M135=M135:M187,G135:G187,"")),""),"")</f>
        <v/>
      </c>
      <c r="G135" s="69" t="str">
        <f>IF(Table1[[#This Row],[PO NO]]&lt;&gt;"",LEFT(Table1[[#This Row],[PO NO]],6)&amp;"*","")</f>
        <v/>
      </c>
      <c r="H135" s="63"/>
      <c r="I135" s="54"/>
      <c r="J135" s="41"/>
      <c r="K135" s="82"/>
      <c r="L135" s="83"/>
      <c r="M135" s="75"/>
      <c r="N135" s="43"/>
      <c r="O135" s="56"/>
      <c r="P135" s="46"/>
      <c r="Q135" s="56"/>
      <c r="R135" s="46"/>
      <c r="S135" s="47"/>
      <c r="T135" s="48"/>
      <c r="U135" s="57"/>
      <c r="V135" s="58"/>
      <c r="W135" s="57"/>
      <c r="X135" s="48"/>
      <c r="Y135" s="46"/>
      <c r="Z135" s="50"/>
      <c r="AA135" s="46"/>
      <c r="AB135" s="50"/>
      <c r="AC135" s="77"/>
      <c r="AD135" s="59"/>
      <c r="AE135" s="61"/>
      <c r="AF135" s="61"/>
      <c r="AG135" s="60"/>
      <c r="AH135" s="60"/>
    </row>
    <row r="136" spans="1:34" x14ac:dyDescent="0.3">
      <c r="A136" s="53" t="str">
        <f>IF(Table1[[#This Row],[INVOICE NO]]&lt;&gt;"",ROWS($A$2:Table1[[#This Row],['#OREDER NO]]),"")</f>
        <v/>
      </c>
      <c r="B136" s="38" t="str">
        <f>IF(Table1[[#This Row],[INVOICE NO]]&lt;&gt;"",COUNTIF($M$2:M136,M136),"")</f>
        <v/>
      </c>
      <c r="C136" s="40" t="str" cm="1">
        <f t="array" ref="C136">IF(Table1[[#This Row],[BOOKING CONFIRMATION NO]]&lt;&gt;"",IF(Table1[[#This Row],[INV QTY]]=1,_xlfn.TEXTJOIN(",",TRUE,IF(M136=M136:M188,L136:L188,"")),""),"")</f>
        <v/>
      </c>
      <c r="D136" s="40" t="str" cm="1">
        <f t="array" ref="D136">IF(Table1[[#This Row],[Booking No]]&lt;&gt;"",IF(Table1[[#This Row],[INV QTY]]=1,_xlfn.TEXTJOIN(",",TRUE,IF(N136=N136:N188,K136:K188,"")),""),"")</f>
        <v/>
      </c>
      <c r="E136" s="39" t="str" cm="1">
        <f t="array" ref="E136">IF(Table1[[#This Row],[PO NO]]&lt;&gt;"",IF(Table1[[#This Row],[INV QTY]]=1,_xlfn.TEXTJOIN(",",TRUE,IF(M136=M136:M188,H136:H188,"")),""),"")</f>
        <v/>
      </c>
      <c r="F136" s="40" t="str" cm="1">
        <f t="array" ref="F136">IF(Table1[[#This Row],[PO NO]]&lt;&gt;"",IF(Table1[[#This Row],[INV QTY]]=1,_xlfn.TEXTJOIN(",",TRUE,IF(M136=M136:M188,G136:G188,"")),""),"")</f>
        <v/>
      </c>
      <c r="G136" s="69" t="str">
        <f>IF(Table1[[#This Row],[PO NO]]&lt;&gt;"",LEFT(Table1[[#This Row],[PO NO]],6)&amp;"*","")</f>
        <v/>
      </c>
      <c r="H136" s="63"/>
      <c r="I136" s="54"/>
      <c r="J136" s="41"/>
      <c r="K136" s="82"/>
      <c r="L136" s="83"/>
      <c r="M136" s="75"/>
      <c r="N136" s="43"/>
      <c r="O136" s="56"/>
      <c r="P136" s="46"/>
      <c r="Q136" s="56"/>
      <c r="R136" s="46"/>
      <c r="S136" s="47"/>
      <c r="T136" s="48"/>
      <c r="U136" s="57"/>
      <c r="V136" s="58"/>
      <c r="W136" s="57"/>
      <c r="X136" s="48"/>
      <c r="Y136" s="46"/>
      <c r="Z136" s="50"/>
      <c r="AA136" s="46"/>
      <c r="AB136" s="50"/>
      <c r="AC136" s="77"/>
      <c r="AD136" s="59"/>
      <c r="AE136" s="61"/>
      <c r="AF136" s="61"/>
      <c r="AG136" s="60"/>
      <c r="AH136" s="60"/>
    </row>
    <row r="137" spans="1:34" x14ac:dyDescent="0.3">
      <c r="A137" s="53" t="str">
        <f>IF(Table1[[#This Row],[INVOICE NO]]&lt;&gt;"",ROWS($A$2:Table1[[#This Row],['#OREDER NO]]),"")</f>
        <v/>
      </c>
      <c r="B137" s="78" t="str">
        <f>IF(Table1[[#This Row],[INVOICE NO]]&lt;&gt;"",COUNTIF($M$2:M386,M137),"")</f>
        <v/>
      </c>
      <c r="C137" s="40" t="str" cm="1">
        <f t="array" ref="C137">IF(Table1[[#This Row],[BOOKING CONFIRMATION NO]]&lt;&gt;"",IF(Table1[[#This Row],[INV QTY]]=1,_xlfn.TEXTJOIN(",",TRUE,IF(M137=M137:M189,L137:L189,"")),""),"")</f>
        <v/>
      </c>
      <c r="D137" s="40" t="str" cm="1">
        <f t="array" ref="D137">IF(Table1[[#This Row],[Booking No]]&lt;&gt;"",IF(Table1[[#This Row],[INV QTY]]=1,_xlfn.TEXTJOIN(",",TRUE,IF(N137=N137:N189,K137:K189,"")),""),"")</f>
        <v/>
      </c>
      <c r="E137" s="39" t="str" cm="1">
        <f t="array" ref="E137">IF(Table1[[#This Row],[PO NO]]&lt;&gt;"",IF(Table1[[#This Row],[INV QTY]]=1,_xlfn.TEXTJOIN(",",TRUE,IF(M137=M137:M189,H137:H189,"")),""),"")</f>
        <v/>
      </c>
      <c r="F137" s="40" t="str" cm="1">
        <f t="array" ref="F137">IF(Table1[[#This Row],[PO NO]]&lt;&gt;"",IF(Table1[[#This Row],[INV QTY]]=1,_xlfn.TEXTJOIN(",",TRUE,IF(M137=M137:M189,G137:G189,"")),""),"")</f>
        <v/>
      </c>
      <c r="G137" s="69" t="str">
        <f>IF(Table1[[#This Row],[PO NO]]&lt;&gt;"",LEFT(Table1[[#This Row],[PO NO]],6)&amp;"*","")</f>
        <v/>
      </c>
      <c r="H137" s="63"/>
      <c r="I137" s="54"/>
      <c r="J137" s="41"/>
      <c r="K137" s="82"/>
      <c r="L137" s="83"/>
      <c r="M137" s="75"/>
      <c r="N137" s="43"/>
      <c r="O137" s="56"/>
      <c r="P137" s="46"/>
      <c r="Q137" s="56"/>
      <c r="R137" s="46"/>
      <c r="S137" s="47"/>
      <c r="T137" s="48"/>
      <c r="U137" s="57"/>
      <c r="V137" s="58"/>
      <c r="W137" s="57"/>
      <c r="X137" s="48"/>
      <c r="Y137" s="46"/>
      <c r="Z137" s="50"/>
      <c r="AA137" s="46"/>
      <c r="AB137" s="50"/>
      <c r="AC137" s="77"/>
      <c r="AD137" s="59"/>
      <c r="AE137" s="61"/>
      <c r="AF137" s="61"/>
      <c r="AG137" s="60"/>
      <c r="AH137" s="60"/>
    </row>
    <row r="138" spans="1:34" x14ac:dyDescent="0.3">
      <c r="A138" s="53" t="str">
        <f>IF(Table1[[#This Row],[INVOICE NO]]&lt;&gt;"",ROWS($A$2:Table1[[#This Row],['#OREDER NO]]),"")</f>
        <v/>
      </c>
      <c r="B138" s="38" t="str">
        <f>IF(Table1[[#This Row],[INVOICE NO]]&lt;&gt;"",COUNTIF($M$2:M138,M138),"")</f>
        <v/>
      </c>
      <c r="C138" s="40" t="str" cm="1">
        <f t="array" ref="C138">IF(Table1[[#This Row],[BOOKING CONFIRMATION NO]]&lt;&gt;"",IF(Table1[[#This Row],[INV QTY]]=1,_xlfn.TEXTJOIN(",",TRUE,IF(M138=M138:M184,L138:L184,"")),""),"")</f>
        <v/>
      </c>
      <c r="D138" s="40" t="str" cm="1">
        <f t="array" ref="D138">IF(Table1[[#This Row],[Booking No]]&lt;&gt;"",IF(Table1[[#This Row],[INV QTY]]=1,_xlfn.TEXTJOIN(",",TRUE,IF(N138=N138:N184,K138:K184,"")),""),"")</f>
        <v/>
      </c>
      <c r="E138" s="39" t="str" cm="1">
        <f t="array" ref="E138">IF(Table1[[#This Row],[PO NO]]&lt;&gt;"",IF(Table1[[#This Row],[INV QTY]]=1,_xlfn.TEXTJOIN(",",TRUE,IF(M138=M138:M184,H138:H184,"")),""),"")</f>
        <v/>
      </c>
      <c r="F138" s="40" t="str" cm="1">
        <f t="array" ref="F138">IF(Table1[[#This Row],[PO NO]]&lt;&gt;"",IF(Table1[[#This Row],[INV QTY]]=1,_xlfn.TEXTJOIN(",",TRUE,IF(M138=M138:M184,G138:G184,"")),""),"")</f>
        <v/>
      </c>
      <c r="G138" s="79" t="str">
        <f>IF(Table1[[#This Row],[PO NO]]&lt;&gt;"",LEFT(Table1[[#This Row],[PO NO]],6)&amp;"*","")</f>
        <v/>
      </c>
      <c r="H138" s="63"/>
      <c r="I138" s="54"/>
      <c r="J138" s="41"/>
      <c r="K138" s="82"/>
      <c r="L138" s="83"/>
      <c r="M138" s="75"/>
      <c r="N138" s="43"/>
      <c r="O138" s="56"/>
      <c r="P138" s="46"/>
      <c r="Q138" s="56"/>
      <c r="R138" s="46"/>
      <c r="S138" s="47"/>
      <c r="T138" s="48"/>
      <c r="U138" s="57"/>
      <c r="V138" s="58"/>
      <c r="W138" s="57"/>
      <c r="X138" s="48"/>
      <c r="Y138" s="46"/>
      <c r="Z138" s="50"/>
      <c r="AA138" s="46"/>
      <c r="AB138" s="50"/>
      <c r="AC138" s="77"/>
      <c r="AD138" s="59"/>
      <c r="AE138" s="61"/>
      <c r="AF138" s="61"/>
      <c r="AG138" s="60"/>
      <c r="AH138" s="60"/>
    </row>
    <row r="139" spans="1:34" x14ac:dyDescent="0.3">
      <c r="A139" s="53" t="str">
        <f>IF(Table1[[#This Row],[INVOICE NO]]&lt;&gt;"",ROWS($A$2:Table1[[#This Row],['#OREDER NO]]),"")</f>
        <v/>
      </c>
      <c r="B139" s="38" t="str">
        <f>IF(Table1[[#This Row],[INVOICE NO]]&lt;&gt;"",COUNTIF($M$2:M139,M139),"")</f>
        <v/>
      </c>
      <c r="C139" s="40" t="str" cm="1">
        <f t="array" ref="C139">IF(Table1[[#This Row],[BOOKING CONFIRMATION NO]]&lt;&gt;"",IF(Table1[[#This Row],[INV QTY]]=1,_xlfn.TEXTJOIN(",",TRUE,IF(M139=M139:M185,L139:L185,"")),""),"")</f>
        <v/>
      </c>
      <c r="D139" s="40" t="str" cm="1">
        <f t="array" ref="D139">IF(Table1[[#This Row],[Booking No]]&lt;&gt;"",IF(Table1[[#This Row],[INV QTY]]=1,_xlfn.TEXTJOIN(",",TRUE,IF(N139=N139:N185,K139:K185,"")),""),"")</f>
        <v/>
      </c>
      <c r="E139" s="39" t="str" cm="1">
        <f t="array" ref="E139">IF(Table1[[#This Row],[PO NO]]&lt;&gt;"",IF(Table1[[#This Row],[INV QTY]]=1,_xlfn.TEXTJOIN(",",TRUE,IF(M139=M139:M185,H139:H185,"")),""),"")</f>
        <v/>
      </c>
      <c r="F139" s="40" t="str" cm="1">
        <f t="array" ref="F139">IF(Table1[[#This Row],[PO NO]]&lt;&gt;"",IF(Table1[[#This Row],[INV QTY]]=1,_xlfn.TEXTJOIN(",",TRUE,IF(M139=M139:M185,G139:G185,"")),""),"")</f>
        <v/>
      </c>
      <c r="G139" s="79" t="str">
        <f>IF(Table1[[#This Row],[PO NO]]&lt;&gt;"",LEFT(Table1[[#This Row],[PO NO]],6)&amp;"*","")</f>
        <v/>
      </c>
      <c r="H139" s="63"/>
      <c r="I139" s="54"/>
      <c r="J139" s="41"/>
      <c r="K139" s="82"/>
      <c r="L139" s="83"/>
      <c r="M139" s="75"/>
      <c r="N139" s="43"/>
      <c r="O139" s="56"/>
      <c r="P139" s="46"/>
      <c r="Q139" s="56"/>
      <c r="R139" s="46"/>
      <c r="S139" s="47"/>
      <c r="T139" s="48"/>
      <c r="U139" s="57"/>
      <c r="V139" s="58"/>
      <c r="W139" s="57"/>
      <c r="X139" s="48"/>
      <c r="Y139" s="46"/>
      <c r="Z139" s="50"/>
      <c r="AA139" s="46"/>
      <c r="AB139" s="50"/>
      <c r="AC139" s="77"/>
      <c r="AD139" s="59"/>
      <c r="AE139" s="61"/>
      <c r="AF139" s="61"/>
      <c r="AG139" s="60"/>
      <c r="AH139" s="60"/>
    </row>
    <row r="140" spans="1:34" x14ac:dyDescent="0.3">
      <c r="A140" s="53" t="str">
        <f>IF(Table1[[#This Row],[INVOICE NO]]&lt;&gt;"",ROWS($A$2:Table1[[#This Row],['#OREDER NO]]),"")</f>
        <v/>
      </c>
      <c r="B140" s="38" t="str">
        <f>IF(Table1[[#This Row],[INVOICE NO]]&lt;&gt;"",COUNTIF($M$2:M140,M140),"")</f>
        <v/>
      </c>
      <c r="C140" s="40" t="str" cm="1">
        <f t="array" ref="C140">IF(Table1[[#This Row],[BOOKING CONFIRMATION NO]]&lt;&gt;"",IF(Table1[[#This Row],[INV QTY]]=1,_xlfn.TEXTJOIN(",",TRUE,IF(M140=M140:M186,L140:L186,"")),""),"")</f>
        <v/>
      </c>
      <c r="D140" s="40" t="str" cm="1">
        <f t="array" ref="D140">IF(Table1[[#This Row],[Booking No]]&lt;&gt;"",IF(Table1[[#This Row],[INV QTY]]=1,_xlfn.TEXTJOIN(",",TRUE,IF(N140=N140:N186,K140:K186,"")),""),"")</f>
        <v/>
      </c>
      <c r="E140" s="39" t="str" cm="1">
        <f t="array" ref="E140">IF(Table1[[#This Row],[PO NO]]&lt;&gt;"",IF(Table1[[#This Row],[INV QTY]]=1,_xlfn.TEXTJOIN(",",TRUE,IF(M140=M140:M186,H140:H186,"")),""),"")</f>
        <v/>
      </c>
      <c r="F140" s="40" t="str" cm="1">
        <f t="array" ref="F140">IF(Table1[[#This Row],[PO NO]]&lt;&gt;"",IF(Table1[[#This Row],[INV QTY]]=1,_xlfn.TEXTJOIN(",",TRUE,IF(M140=M140:M186,G140:G186,"")),""),"")</f>
        <v/>
      </c>
      <c r="G140" s="79" t="str">
        <f>IF(Table1[[#This Row],[PO NO]]&lt;&gt;"",LEFT(Table1[[#This Row],[PO NO]],6)&amp;"*","")</f>
        <v/>
      </c>
      <c r="H140" s="63"/>
      <c r="I140" s="54"/>
      <c r="J140" s="41"/>
      <c r="K140" s="82"/>
      <c r="L140" s="83"/>
      <c r="M140" s="75"/>
      <c r="N140" s="43"/>
      <c r="O140" s="56"/>
      <c r="P140" s="46"/>
      <c r="Q140" s="56"/>
      <c r="R140" s="46"/>
      <c r="S140" s="47"/>
      <c r="T140" s="48"/>
      <c r="U140" s="57"/>
      <c r="V140" s="58"/>
      <c r="W140" s="57"/>
      <c r="X140" s="48"/>
      <c r="Y140" s="46"/>
      <c r="Z140" s="50"/>
      <c r="AA140" s="46"/>
      <c r="AB140" s="50"/>
      <c r="AC140" s="77"/>
      <c r="AD140" s="59"/>
      <c r="AE140" s="61"/>
      <c r="AF140" s="61"/>
      <c r="AG140" s="60"/>
      <c r="AH140" s="60"/>
    </row>
    <row r="141" spans="1:34" x14ac:dyDescent="0.3">
      <c r="A141" s="53" t="str">
        <f>IF(Table1[[#This Row],[INVOICE NO]]&lt;&gt;"",ROWS($A$2:Table1[[#This Row],['#OREDER NO]]),"")</f>
        <v/>
      </c>
      <c r="B141" s="38" t="str">
        <f>IF(Table1[[#This Row],[INVOICE NO]]&lt;&gt;"",COUNTIF($M$2:M141,M141),"")</f>
        <v/>
      </c>
      <c r="C141" s="40" t="str" cm="1">
        <f t="array" ref="C141">IF(Table1[[#This Row],[BOOKING CONFIRMATION NO]]&lt;&gt;"",IF(Table1[[#This Row],[INV QTY]]=1,_xlfn.TEXTJOIN(",",TRUE,IF(M141=M141:M187,L141:L187,"")),""),"")</f>
        <v/>
      </c>
      <c r="D141" s="40" t="str" cm="1">
        <f t="array" ref="D141">IF(Table1[[#This Row],[Booking No]]&lt;&gt;"",IF(Table1[[#This Row],[INV QTY]]=1,_xlfn.TEXTJOIN(",",TRUE,IF(N141=N141:N187,K141:K187,"")),""),"")</f>
        <v/>
      </c>
      <c r="E141" s="39" t="str" cm="1">
        <f t="array" ref="E141">IF(Table1[[#This Row],[PO NO]]&lt;&gt;"",IF(Table1[[#This Row],[INV QTY]]=1,_xlfn.TEXTJOIN(",",TRUE,IF(M141=M141:M187,H141:H187,"")),""),"")</f>
        <v/>
      </c>
      <c r="F141" s="40" t="str" cm="1">
        <f t="array" ref="F141">IF(Table1[[#This Row],[PO NO]]&lt;&gt;"",IF(Table1[[#This Row],[INV QTY]]=1,_xlfn.TEXTJOIN(",",TRUE,IF(M141=M141:M187,G141:G187,"")),""),"")</f>
        <v/>
      </c>
      <c r="G141" s="79" t="str">
        <f>IF(Table1[[#This Row],[PO NO]]&lt;&gt;"",LEFT(Table1[[#This Row],[PO NO]],6)&amp;"*","")</f>
        <v/>
      </c>
      <c r="H141" s="63"/>
      <c r="I141" s="54"/>
      <c r="J141" s="41"/>
      <c r="K141" s="82"/>
      <c r="L141" s="83"/>
      <c r="M141" s="75"/>
      <c r="N141" s="43"/>
      <c r="O141" s="56"/>
      <c r="P141" s="46"/>
      <c r="Q141" s="56"/>
      <c r="R141" s="46"/>
      <c r="S141" s="47"/>
      <c r="T141" s="48"/>
      <c r="U141" s="57"/>
      <c r="V141" s="58"/>
      <c r="W141" s="57"/>
      <c r="X141" s="48"/>
      <c r="Y141" s="46"/>
      <c r="Z141" s="50"/>
      <c r="AA141" s="46"/>
      <c r="AB141" s="50"/>
      <c r="AC141" s="77"/>
      <c r="AD141" s="59"/>
      <c r="AE141" s="61"/>
      <c r="AF141" s="61"/>
      <c r="AG141" s="60"/>
      <c r="AH141" s="60"/>
    </row>
    <row r="142" spans="1:34" x14ac:dyDescent="0.3">
      <c r="A142" s="53" t="str">
        <f>IF(Table1[[#This Row],[INVOICE NO]]&lt;&gt;"",ROWS($A$2:Table1[[#This Row],['#OREDER NO]]),"")</f>
        <v/>
      </c>
      <c r="B142" s="38" t="str">
        <f>IF(Table1[[#This Row],[INVOICE NO]]&lt;&gt;"",COUNTIF($M$2:M142,M142),"")</f>
        <v/>
      </c>
      <c r="C142" s="40" t="str" cm="1">
        <f t="array" ref="C142">IF(Table1[[#This Row],[BOOKING CONFIRMATION NO]]&lt;&gt;"",IF(Table1[[#This Row],[INV QTY]]=1,_xlfn.TEXTJOIN(",",TRUE,IF(M142=M142:M188,L142:L188,"")),""),"")</f>
        <v/>
      </c>
      <c r="D142" s="40" t="str" cm="1">
        <f t="array" ref="D142">IF(Table1[[#This Row],[Booking No]]&lt;&gt;"",IF(Table1[[#This Row],[INV QTY]]=1,_xlfn.TEXTJOIN(",",TRUE,IF(N142=N142:N188,K142:K188,"")),""),"")</f>
        <v/>
      </c>
      <c r="E142" s="39" t="str" cm="1">
        <f t="array" ref="E142">IF(Table1[[#This Row],[PO NO]]&lt;&gt;"",IF(Table1[[#This Row],[INV QTY]]=1,_xlfn.TEXTJOIN(",",TRUE,IF(M142=M142:M188,H142:H188,"")),""),"")</f>
        <v/>
      </c>
      <c r="F142" s="40" t="str" cm="1">
        <f t="array" ref="F142">IF(Table1[[#This Row],[PO NO]]&lt;&gt;"",IF(Table1[[#This Row],[INV QTY]]=1,_xlfn.TEXTJOIN(",",TRUE,IF(M142=M142:M188,G142:G188,"")),""),"")</f>
        <v/>
      </c>
      <c r="G142" s="79" t="str">
        <f>IF(Table1[[#This Row],[PO NO]]&lt;&gt;"",LEFT(Table1[[#This Row],[PO NO]],6)&amp;"*","")</f>
        <v/>
      </c>
      <c r="H142" s="63"/>
      <c r="I142" s="54"/>
      <c r="J142" s="41"/>
      <c r="K142" s="82"/>
      <c r="L142" s="83"/>
      <c r="M142" s="75"/>
      <c r="N142" s="43"/>
      <c r="O142" s="56"/>
      <c r="P142" s="46"/>
      <c r="Q142" s="56"/>
      <c r="R142" s="46"/>
      <c r="S142" s="47"/>
      <c r="T142" s="48"/>
      <c r="U142" s="57"/>
      <c r="V142" s="58"/>
      <c r="W142" s="57"/>
      <c r="X142" s="48"/>
      <c r="Y142" s="46"/>
      <c r="Z142" s="50"/>
      <c r="AA142" s="46"/>
      <c r="AB142" s="50"/>
      <c r="AC142" s="77"/>
      <c r="AD142" s="59"/>
      <c r="AE142" s="61"/>
      <c r="AF142" s="61"/>
      <c r="AG142" s="60"/>
      <c r="AH142" s="60"/>
    </row>
    <row r="143" spans="1:34" x14ac:dyDescent="0.3">
      <c r="A143" s="53" t="str">
        <f>IF(Table1[[#This Row],[INVOICE NO]]&lt;&gt;"",ROWS($A$2:Table1[[#This Row],['#OREDER NO]]),"")</f>
        <v/>
      </c>
      <c r="B143" s="78" t="str">
        <f>IF(Table1[[#This Row],[INVOICE NO]]&lt;&gt;"",COUNTIF($M$2:M386,M143),"")</f>
        <v/>
      </c>
      <c r="C143" s="40" t="str" cm="1">
        <f t="array" ref="C143">IF(Table1[[#This Row],[BOOKING CONFIRMATION NO]]&lt;&gt;"",IF(Table1[[#This Row],[INV QTY]]=1,_xlfn.TEXTJOIN(",",TRUE,IF(M143=M143:M189,L143:L189,"")),""),"")</f>
        <v/>
      </c>
      <c r="D143" s="40" t="str" cm="1">
        <f t="array" ref="D143">IF(Table1[[#This Row],[Booking No]]&lt;&gt;"",IF(Table1[[#This Row],[INV QTY]]=1,_xlfn.TEXTJOIN(",",TRUE,IF(N143=N143:N189,K143:K189,"")),""),"")</f>
        <v/>
      </c>
      <c r="E143" s="39" t="str" cm="1">
        <f t="array" ref="E143">IF(Table1[[#This Row],[PO NO]]&lt;&gt;"",IF(Table1[[#This Row],[INV QTY]]=1,_xlfn.TEXTJOIN(",",TRUE,IF(M143=M143:M189,H143:H189,"")),""),"")</f>
        <v/>
      </c>
      <c r="F143" s="40" t="str" cm="1">
        <f t="array" ref="F143">IF(Table1[[#This Row],[PO NO]]&lt;&gt;"",IF(Table1[[#This Row],[INV QTY]]=1,_xlfn.TEXTJOIN(",",TRUE,IF(M143=M143:M189,G143:G189,"")),""),"")</f>
        <v/>
      </c>
      <c r="G143" s="79" t="str">
        <f>IF(Table1[[#This Row],[PO NO]]&lt;&gt;"",LEFT(Table1[[#This Row],[PO NO]],6)&amp;"*","")</f>
        <v/>
      </c>
      <c r="H143" s="63"/>
      <c r="I143" s="54"/>
      <c r="J143" s="41"/>
      <c r="K143" s="82"/>
      <c r="L143" s="83"/>
      <c r="M143" s="75"/>
      <c r="N143" s="43"/>
      <c r="O143" s="56"/>
      <c r="P143" s="46"/>
      <c r="Q143" s="56"/>
      <c r="R143" s="46"/>
      <c r="S143" s="47"/>
      <c r="T143" s="48"/>
      <c r="U143" s="57"/>
      <c r="V143" s="58"/>
      <c r="W143" s="57"/>
      <c r="X143" s="48"/>
      <c r="Y143" s="46"/>
      <c r="Z143" s="50"/>
      <c r="AA143" s="46"/>
      <c r="AB143" s="50"/>
      <c r="AC143" s="77"/>
      <c r="AD143" s="59"/>
      <c r="AE143" s="61"/>
      <c r="AF143" s="61"/>
      <c r="AG143" s="60"/>
      <c r="AH143" s="60"/>
    </row>
    <row r="144" spans="1:34" x14ac:dyDescent="0.3">
      <c r="A144" s="53" t="str">
        <f>IF(Table1[[#This Row],[INVOICE NO]]&lt;&gt;"",ROWS($A$2:Table1[[#This Row],['#OREDER NO]]),"")</f>
        <v/>
      </c>
      <c r="B144" s="38" t="str">
        <f>IF(Table1[[#This Row],[INVOICE NO]]&lt;&gt;"",COUNTIF($M$2:M144,M144),"")</f>
        <v/>
      </c>
      <c r="C144" s="40" t="str" cm="1">
        <f t="array" ref="C144">IF(Table1[[#This Row],[BOOKING CONFIRMATION NO]]&lt;&gt;"",IF(Table1[[#This Row],[INV QTY]]=1,_xlfn.TEXTJOIN(",",TRUE,IF(M144=M144:M190,L144:L190,"")),""),"")</f>
        <v/>
      </c>
      <c r="D144" s="40" t="str" cm="1">
        <f t="array" ref="D144">IF(Table1[[#This Row],[Booking No]]&lt;&gt;"",IF(Table1[[#This Row],[INV QTY]]=1,_xlfn.TEXTJOIN(",",TRUE,IF(N144=N144:N190,K144:K190,"")),""),"")</f>
        <v/>
      </c>
      <c r="E144" s="39" t="str" cm="1">
        <f t="array" ref="E144">IF(Table1[[#This Row],[PO NO]]&lt;&gt;"",IF(Table1[[#This Row],[INV QTY]]=1,_xlfn.TEXTJOIN(",",TRUE,IF(M144=M144:M190,H144:H190,"")),""),"")</f>
        <v/>
      </c>
      <c r="F144" s="40" t="str" cm="1">
        <f t="array" ref="F144">IF(Table1[[#This Row],[PO NO]]&lt;&gt;"",IF(Table1[[#This Row],[INV QTY]]=1,_xlfn.TEXTJOIN(",",TRUE,IF(M144=M144:M190,G144:G190,"")),""),"")</f>
        <v/>
      </c>
      <c r="G144" s="79" t="str">
        <f>IF(Table1[[#This Row],[PO NO]]&lt;&gt;"",LEFT(Table1[[#This Row],[PO NO]],6)&amp;"*","")</f>
        <v/>
      </c>
      <c r="H144" s="63"/>
      <c r="I144" s="54"/>
      <c r="J144" s="41"/>
      <c r="K144" s="82"/>
      <c r="L144" s="83"/>
      <c r="M144" s="74"/>
      <c r="N144" s="43"/>
      <c r="O144" s="56"/>
      <c r="P144" s="80"/>
      <c r="Q144" s="56"/>
      <c r="R144" s="80"/>
      <c r="S144" s="47"/>
      <c r="T144" s="81"/>
      <c r="U144" s="57"/>
      <c r="V144" s="57"/>
      <c r="W144" s="57"/>
      <c r="X144" s="81"/>
      <c r="Y144" s="80"/>
      <c r="Z144" s="44"/>
      <c r="AA144" s="80"/>
      <c r="AB144" s="44"/>
      <c r="AC144" s="77"/>
      <c r="AD144" s="59"/>
      <c r="AE144" s="61"/>
      <c r="AF144" s="61"/>
      <c r="AG144" s="60"/>
      <c r="AH144" s="60"/>
    </row>
    <row r="145" spans="1:34" x14ac:dyDescent="0.3">
      <c r="A145" s="53" t="str">
        <f>IF(Table1[[#This Row],[INVOICE NO]]&lt;&gt;"",ROWS($A$2:Table1[[#This Row],['#OREDER NO]]),"")</f>
        <v/>
      </c>
      <c r="B145" s="38" t="str">
        <f>IF(Table1[[#This Row],[INVOICE NO]]&lt;&gt;"",COUNTIF($M$2:M145,M145),"")</f>
        <v/>
      </c>
      <c r="C145" s="40" t="str" cm="1">
        <f t="array" ref="C145">IF(Table1[[#This Row],[BOOKING CONFIRMATION NO]]&lt;&gt;"",IF(Table1[[#This Row],[INV QTY]]=1,_xlfn.TEXTJOIN(",",TRUE,IF(M145=M145:M191,L145:L191,"")),""),"")</f>
        <v/>
      </c>
      <c r="D145" s="40" t="str" cm="1">
        <f t="array" ref="D145">IF(Table1[[#This Row],[Booking No]]&lt;&gt;"",IF(Table1[[#This Row],[INV QTY]]=1,_xlfn.TEXTJOIN(",",TRUE,IF(N145=N145:N191,K145:K191,"")),""),"")</f>
        <v/>
      </c>
      <c r="E145" s="39" t="str" cm="1">
        <f t="array" ref="E145">IF(Table1[[#This Row],[PO NO]]&lt;&gt;"",IF(Table1[[#This Row],[INV QTY]]=1,_xlfn.TEXTJOIN(",",TRUE,IF(M145=M145:M191,H145:H191,"")),""),"")</f>
        <v/>
      </c>
      <c r="F145" s="40" t="str" cm="1">
        <f t="array" ref="F145">IF(Table1[[#This Row],[PO NO]]&lt;&gt;"",IF(Table1[[#This Row],[INV QTY]]=1,_xlfn.TEXTJOIN(",",TRUE,IF(M145=M145:M191,G145:G191,"")),""),"")</f>
        <v/>
      </c>
      <c r="G145" s="79" t="str">
        <f>IF(Table1[[#This Row],[PO NO]]&lt;&gt;"",LEFT(Table1[[#This Row],[PO NO]],6)&amp;"*","")</f>
        <v/>
      </c>
      <c r="H145" s="63"/>
      <c r="I145" s="54"/>
      <c r="J145" s="41"/>
      <c r="K145" s="82"/>
      <c r="L145" s="83"/>
      <c r="M145" s="74"/>
      <c r="N145" s="43"/>
      <c r="O145" s="56"/>
      <c r="P145" s="80"/>
      <c r="Q145" s="56"/>
      <c r="R145" s="80"/>
      <c r="S145" s="47"/>
      <c r="T145" s="81"/>
      <c r="U145" s="57"/>
      <c r="V145" s="57"/>
      <c r="W145" s="57"/>
      <c r="X145" s="81"/>
      <c r="Y145" s="80"/>
      <c r="Z145" s="44"/>
      <c r="AA145" s="80"/>
      <c r="AB145" s="44"/>
      <c r="AC145" s="77"/>
      <c r="AD145" s="59"/>
      <c r="AE145" s="61"/>
      <c r="AF145" s="61"/>
      <c r="AG145" s="60"/>
      <c r="AH145" s="60"/>
    </row>
    <row r="146" spans="1:34" x14ac:dyDescent="0.3">
      <c r="A146" s="53" t="str">
        <f>IF(Table1[[#This Row],[INVOICE NO]]&lt;&gt;"",ROWS($A$2:Table1[[#This Row],['#OREDER NO]]),"")</f>
        <v/>
      </c>
      <c r="B146" s="38" t="str">
        <f>IF(Table1[[#This Row],[INVOICE NO]]&lt;&gt;"",COUNTIF($M$2:M146,M146),"")</f>
        <v/>
      </c>
      <c r="C146" s="40" t="str" cm="1">
        <f t="array" ref="C146">IF(Table1[[#This Row],[BOOKING CONFIRMATION NO]]&lt;&gt;"",IF(Table1[[#This Row],[INV QTY]]=1,_xlfn.TEXTJOIN(",",TRUE,IF(M146=M146:M192,L146:L192,"")),""),"")</f>
        <v/>
      </c>
      <c r="D146" s="40" t="str" cm="1">
        <f t="array" ref="D146">IF(Table1[[#This Row],[Booking No]]&lt;&gt;"",IF(Table1[[#This Row],[INV QTY]]=1,_xlfn.TEXTJOIN(",",TRUE,IF(N146=N146:N192,K146:K192,"")),""),"")</f>
        <v/>
      </c>
      <c r="E146" s="39" t="str" cm="1">
        <f t="array" ref="E146">IF(Table1[[#This Row],[PO NO]]&lt;&gt;"",IF(Table1[[#This Row],[INV QTY]]=1,_xlfn.TEXTJOIN(",",TRUE,IF(M146=M146:M192,H146:H192,"")),""),"")</f>
        <v/>
      </c>
      <c r="F146" s="40" t="str" cm="1">
        <f t="array" ref="F146">IF(Table1[[#This Row],[PO NO]]&lt;&gt;"",IF(Table1[[#This Row],[INV QTY]]=1,_xlfn.TEXTJOIN(",",TRUE,IF(M146=M146:M192,G146:G192,"")),""),"")</f>
        <v/>
      </c>
      <c r="G146" s="79" t="str">
        <f>IF(Table1[[#This Row],[PO NO]]&lt;&gt;"",LEFT(Table1[[#This Row],[PO NO]],6)&amp;"*","")</f>
        <v/>
      </c>
      <c r="H146" s="63"/>
      <c r="I146" s="54"/>
      <c r="J146" s="41"/>
      <c r="K146" s="82"/>
      <c r="L146" s="83"/>
      <c r="M146" s="74"/>
      <c r="N146" s="43"/>
      <c r="O146" s="56"/>
      <c r="P146" s="80"/>
      <c r="Q146" s="56"/>
      <c r="R146" s="80"/>
      <c r="S146" s="47"/>
      <c r="T146" s="81"/>
      <c r="U146" s="57"/>
      <c r="V146" s="57"/>
      <c r="W146" s="57"/>
      <c r="X146" s="81"/>
      <c r="Y146" s="80"/>
      <c r="Z146" s="44"/>
      <c r="AA146" s="80"/>
      <c r="AB146" s="44"/>
      <c r="AC146" s="77"/>
      <c r="AD146" s="59"/>
      <c r="AE146" s="61"/>
      <c r="AF146" s="61"/>
      <c r="AG146" s="60"/>
      <c r="AH146" s="60"/>
    </row>
    <row r="147" spans="1:34" x14ac:dyDescent="0.3">
      <c r="A147" s="53" t="str">
        <f>IF(Table1[[#This Row],[INVOICE NO]]&lt;&gt;"",ROWS($A$2:Table1[[#This Row],['#OREDER NO]]),"")</f>
        <v/>
      </c>
      <c r="B147" s="38" t="str">
        <f>IF(Table1[[#This Row],[INVOICE NO]]&lt;&gt;"",COUNTIF($M$2:M147,M147),"")</f>
        <v/>
      </c>
      <c r="C147" s="40" t="str" cm="1">
        <f t="array" ref="C147">IF(Table1[[#This Row],[BOOKING CONFIRMATION NO]]&lt;&gt;"",IF(Table1[[#This Row],[INV QTY]]=1,_xlfn.TEXTJOIN(",",TRUE,IF(M147=M147:M193,L147:L193,"")),""),"")</f>
        <v/>
      </c>
      <c r="D147" s="40" t="str" cm="1">
        <f t="array" ref="D147">IF(Table1[[#This Row],[Booking No]]&lt;&gt;"",IF(Table1[[#This Row],[INV QTY]]=1,_xlfn.TEXTJOIN(",",TRUE,IF(N147=N147:N193,K147:K193,"")),""),"")</f>
        <v/>
      </c>
      <c r="E147" s="39" t="str" cm="1">
        <f t="array" ref="E147">IF(Table1[[#This Row],[PO NO]]&lt;&gt;"",IF(Table1[[#This Row],[INV QTY]]=1,_xlfn.TEXTJOIN(",",TRUE,IF(M147=M147:M193,H147:H193,"")),""),"")</f>
        <v/>
      </c>
      <c r="F147" s="40" t="str" cm="1">
        <f t="array" ref="F147">IF(Table1[[#This Row],[PO NO]]&lt;&gt;"",IF(Table1[[#This Row],[INV QTY]]=1,_xlfn.TEXTJOIN(",",TRUE,IF(M147=M147:M193,G147:G193,"")),""),"")</f>
        <v/>
      </c>
      <c r="G147" s="79" t="str">
        <f>IF(Table1[[#This Row],[PO NO]]&lt;&gt;"",LEFT(Table1[[#This Row],[PO NO]],6)&amp;"*","")</f>
        <v/>
      </c>
      <c r="H147" s="63"/>
      <c r="I147" s="54"/>
      <c r="J147" s="41"/>
      <c r="K147" s="82"/>
      <c r="L147" s="83"/>
      <c r="M147" s="74"/>
      <c r="N147" s="43"/>
      <c r="O147" s="56"/>
      <c r="P147" s="80"/>
      <c r="Q147" s="56"/>
      <c r="R147" s="80"/>
      <c r="S147" s="47"/>
      <c r="T147" s="81"/>
      <c r="U147" s="57"/>
      <c r="V147" s="57"/>
      <c r="W147" s="57"/>
      <c r="X147" s="81"/>
      <c r="Y147" s="80"/>
      <c r="Z147" s="44"/>
      <c r="AA147" s="80"/>
      <c r="AB147" s="44"/>
      <c r="AC147" s="77"/>
      <c r="AD147" s="59"/>
      <c r="AE147" s="61"/>
      <c r="AF147" s="61"/>
      <c r="AG147" s="60"/>
      <c r="AH147" s="60"/>
    </row>
    <row r="148" spans="1:34" x14ac:dyDescent="0.3">
      <c r="A148" s="53" t="str">
        <f>IF(Table1[[#This Row],[INVOICE NO]]&lt;&gt;"",ROWS($A$2:Table1[[#This Row],['#OREDER NO]]),"")</f>
        <v/>
      </c>
      <c r="B148" s="38" t="str">
        <f>IF(Table1[[#This Row],[INVOICE NO]]&lt;&gt;"",COUNTIF($M$2:M148,M148),"")</f>
        <v/>
      </c>
      <c r="C148" s="40" t="str" cm="1">
        <f t="array" ref="C148">IF(Table1[[#This Row],[BOOKING CONFIRMATION NO]]&lt;&gt;"",IF(Table1[[#This Row],[INV QTY]]=1,_xlfn.TEXTJOIN(",",TRUE,IF(M148=M148:M194,L148:L194,"")),""),"")</f>
        <v/>
      </c>
      <c r="D148" s="40" t="str" cm="1">
        <f t="array" ref="D148">IF(Table1[[#This Row],[Booking No]]&lt;&gt;"",IF(Table1[[#This Row],[INV QTY]]=1,_xlfn.TEXTJOIN(",",TRUE,IF(N148=N148:N194,K148:K194,"")),""),"")</f>
        <v/>
      </c>
      <c r="E148" s="39" t="str" cm="1">
        <f t="array" ref="E148">IF(Table1[[#This Row],[PO NO]]&lt;&gt;"",IF(Table1[[#This Row],[INV QTY]]=1,_xlfn.TEXTJOIN(",",TRUE,IF(M148=M148:M194,H148:H194,"")),""),"")</f>
        <v/>
      </c>
      <c r="F148" s="40" t="str" cm="1">
        <f t="array" ref="F148">IF(Table1[[#This Row],[PO NO]]&lt;&gt;"",IF(Table1[[#This Row],[INV QTY]]=1,_xlfn.TEXTJOIN(",",TRUE,IF(M148=M148:M194,G148:G194,"")),""),"")</f>
        <v/>
      </c>
      <c r="G148" s="79" t="str">
        <f>IF(Table1[[#This Row],[PO NO]]&lt;&gt;"",LEFT(Table1[[#This Row],[PO NO]],6)&amp;"*","")</f>
        <v/>
      </c>
      <c r="H148" s="63"/>
      <c r="I148" s="54"/>
      <c r="J148" s="41"/>
      <c r="K148" s="82"/>
      <c r="L148" s="83"/>
      <c r="M148" s="74"/>
      <c r="N148" s="43"/>
      <c r="O148" s="56"/>
      <c r="P148" s="80"/>
      <c r="Q148" s="56"/>
      <c r="R148" s="80"/>
      <c r="S148" s="47"/>
      <c r="T148" s="81"/>
      <c r="U148" s="57"/>
      <c r="V148" s="57"/>
      <c r="W148" s="57"/>
      <c r="X148" s="81"/>
      <c r="Y148" s="80"/>
      <c r="Z148" s="44"/>
      <c r="AA148" s="80"/>
      <c r="AB148" s="44"/>
      <c r="AC148" s="77"/>
      <c r="AD148" s="59"/>
      <c r="AE148" s="61"/>
      <c r="AF148" s="61"/>
      <c r="AG148" s="60"/>
      <c r="AH148" s="60"/>
    </row>
    <row r="149" spans="1:34" x14ac:dyDescent="0.3">
      <c r="A149" s="53" t="str">
        <f>IF(Table1[[#This Row],[INVOICE NO]]&lt;&gt;"",ROWS($A$2:Table1[[#This Row],['#OREDER NO]]),"")</f>
        <v/>
      </c>
      <c r="B149" s="38" t="str">
        <f>IF(Table1[[#This Row],[INVOICE NO]]&lt;&gt;"",COUNTIF($M$2:M149,M149),"")</f>
        <v/>
      </c>
      <c r="C149" s="40" t="str" cm="1">
        <f t="array" ref="C149">IF(Table1[[#This Row],[BOOKING CONFIRMATION NO]]&lt;&gt;"",IF(Table1[[#This Row],[INV QTY]]=1,_xlfn.TEXTJOIN(",",TRUE,IF(M149=M149:M195,L149:L195,"")),""),"")</f>
        <v/>
      </c>
      <c r="D149" s="40" t="str" cm="1">
        <f t="array" ref="D149">IF(Table1[[#This Row],[Booking No]]&lt;&gt;"",IF(Table1[[#This Row],[INV QTY]]=1,_xlfn.TEXTJOIN(",",TRUE,IF(N149=N149:N195,K149:K195,"")),""),"")</f>
        <v/>
      </c>
      <c r="E149" s="39" t="str" cm="1">
        <f t="array" ref="E149">IF(Table1[[#This Row],[PO NO]]&lt;&gt;"",IF(Table1[[#This Row],[INV QTY]]=1,_xlfn.TEXTJOIN(",",TRUE,IF(M149=M149:M195,H149:H195,"")),""),"")</f>
        <v/>
      </c>
      <c r="F149" s="40" t="str" cm="1">
        <f t="array" ref="F149">IF(Table1[[#This Row],[PO NO]]&lt;&gt;"",IF(Table1[[#This Row],[INV QTY]]=1,_xlfn.TEXTJOIN(",",TRUE,IF(M149=M149:M195,G149:G195,"")),""),"")</f>
        <v/>
      </c>
      <c r="G149" s="79" t="str">
        <f>IF(Table1[[#This Row],[PO NO]]&lt;&gt;"",LEFT(Table1[[#This Row],[PO NO]],6)&amp;"*","")</f>
        <v/>
      </c>
      <c r="H149" s="63"/>
      <c r="I149" s="54"/>
      <c r="J149" s="41"/>
      <c r="K149" s="82"/>
      <c r="L149" s="83"/>
      <c r="M149" s="74"/>
      <c r="N149" s="43"/>
      <c r="O149" s="56"/>
      <c r="P149" s="80"/>
      <c r="Q149" s="56"/>
      <c r="R149" s="80"/>
      <c r="S149" s="47"/>
      <c r="T149" s="81"/>
      <c r="U149" s="57"/>
      <c r="V149" s="57"/>
      <c r="W149" s="57"/>
      <c r="X149" s="81"/>
      <c r="Y149" s="80"/>
      <c r="Z149" s="44"/>
      <c r="AA149" s="80"/>
      <c r="AB149" s="44"/>
      <c r="AC149" s="77"/>
      <c r="AD149" s="59"/>
      <c r="AE149" s="61"/>
      <c r="AF149" s="61"/>
      <c r="AG149" s="60"/>
      <c r="AH149" s="60"/>
    </row>
    <row r="150" spans="1:34" x14ac:dyDescent="0.3">
      <c r="A150" s="53" t="str">
        <f>IF(Table1[[#This Row],[INVOICE NO]]&lt;&gt;"",ROWS($A$2:Table1[[#This Row],['#OREDER NO]]),"")</f>
        <v/>
      </c>
      <c r="B150" s="38" t="str">
        <f>IF(Table1[[#This Row],[INVOICE NO]]&lt;&gt;"",COUNTIF($M$2:M150,M150),"")</f>
        <v/>
      </c>
      <c r="C150" s="40" t="str" cm="1">
        <f t="array" ref="C150">IF(Table1[[#This Row],[BOOKING CONFIRMATION NO]]&lt;&gt;"",IF(Table1[[#This Row],[INV QTY]]=1,_xlfn.TEXTJOIN(",",TRUE,IF(M150=M150:M196,L150:L196,"")),""),"")</f>
        <v/>
      </c>
      <c r="D150" s="40" t="str" cm="1">
        <f t="array" ref="D150">IF(Table1[[#This Row],[Booking No]]&lt;&gt;"",IF(Table1[[#This Row],[INV QTY]]=1,_xlfn.TEXTJOIN(",",TRUE,IF(N150=N150:N196,K150:K196,"")),""),"")</f>
        <v/>
      </c>
      <c r="E150" s="39" t="str" cm="1">
        <f t="array" ref="E150">IF(Table1[[#This Row],[PO NO]]&lt;&gt;"",IF(Table1[[#This Row],[INV QTY]]=1,_xlfn.TEXTJOIN(",",TRUE,IF(M150=M150:M196,H150:H196,"")),""),"")</f>
        <v/>
      </c>
      <c r="F150" s="40" t="str" cm="1">
        <f t="array" ref="F150">IF(Table1[[#This Row],[PO NO]]&lt;&gt;"",IF(Table1[[#This Row],[INV QTY]]=1,_xlfn.TEXTJOIN(",",TRUE,IF(M150=M150:M196,G150:G196,"")),""),"")</f>
        <v/>
      </c>
      <c r="G150" s="79" t="str">
        <f>IF(Table1[[#This Row],[PO NO]]&lt;&gt;"",LEFT(Table1[[#This Row],[PO NO]],6)&amp;"*","")</f>
        <v/>
      </c>
      <c r="H150" s="63"/>
      <c r="I150" s="54"/>
      <c r="J150" s="41"/>
      <c r="K150" s="82"/>
      <c r="L150" s="83"/>
      <c r="M150" s="74"/>
      <c r="N150" s="43"/>
      <c r="O150" s="56"/>
      <c r="P150" s="80"/>
      <c r="Q150" s="56"/>
      <c r="R150" s="80"/>
      <c r="S150" s="47"/>
      <c r="T150" s="81"/>
      <c r="U150" s="57"/>
      <c r="V150" s="57"/>
      <c r="W150" s="57"/>
      <c r="X150" s="81"/>
      <c r="Y150" s="80"/>
      <c r="Z150" s="44"/>
      <c r="AA150" s="80"/>
      <c r="AB150" s="44"/>
      <c r="AC150" s="77"/>
      <c r="AD150" s="59"/>
      <c r="AE150" s="61"/>
      <c r="AF150" s="61"/>
      <c r="AG150" s="60"/>
      <c r="AH150" s="60"/>
    </row>
    <row r="151" spans="1:34" x14ac:dyDescent="0.3">
      <c r="A151" s="53" t="str">
        <f>IF(Table1[[#This Row],[INVOICE NO]]&lt;&gt;"",ROWS($A$2:Table1[[#This Row],['#OREDER NO]]),"")</f>
        <v/>
      </c>
      <c r="B151" s="38" t="str">
        <f>IF(Table1[[#This Row],[INVOICE NO]]&lt;&gt;"",COUNTIF($M$2:M151,M151),"")</f>
        <v/>
      </c>
      <c r="C151" s="40" t="str" cm="1">
        <f t="array" ref="C151">IF(Table1[[#This Row],[BOOKING CONFIRMATION NO]]&lt;&gt;"",IF(Table1[[#This Row],[INV QTY]]=1,_xlfn.TEXTJOIN(",",TRUE,IF(M151=M151:M197,L151:L197,"")),""),"")</f>
        <v/>
      </c>
      <c r="D151" s="40" t="str" cm="1">
        <f t="array" ref="D151">IF(Table1[[#This Row],[Booking No]]&lt;&gt;"",IF(Table1[[#This Row],[INV QTY]]=1,_xlfn.TEXTJOIN(",",TRUE,IF(N151=N151:N197,K151:K197,"")),""),"")</f>
        <v/>
      </c>
      <c r="E151" s="39" t="str" cm="1">
        <f t="array" ref="E151">IF(Table1[[#This Row],[PO NO]]&lt;&gt;"",IF(Table1[[#This Row],[INV QTY]]=1,_xlfn.TEXTJOIN(",",TRUE,IF(M151=M151:M197,H151:H197,"")),""),"")</f>
        <v/>
      </c>
      <c r="F151" s="40" t="str" cm="1">
        <f t="array" ref="F151">IF(Table1[[#This Row],[PO NO]]&lt;&gt;"",IF(Table1[[#This Row],[INV QTY]]=1,_xlfn.TEXTJOIN(",",TRUE,IF(M151=M151:M197,G151:G197,"")),""),"")</f>
        <v/>
      </c>
      <c r="G151" s="79" t="str">
        <f>IF(Table1[[#This Row],[PO NO]]&lt;&gt;"",LEFT(Table1[[#This Row],[PO NO]],6)&amp;"*","")</f>
        <v/>
      </c>
      <c r="H151" s="63"/>
      <c r="I151" s="54"/>
      <c r="J151" s="41"/>
      <c r="K151" s="82"/>
      <c r="L151" s="83"/>
      <c r="M151" s="74"/>
      <c r="N151" s="43"/>
      <c r="O151" s="56"/>
      <c r="P151" s="80"/>
      <c r="Q151" s="56"/>
      <c r="R151" s="80"/>
      <c r="S151" s="47"/>
      <c r="T151" s="81"/>
      <c r="U151" s="57"/>
      <c r="V151" s="57"/>
      <c r="W151" s="57"/>
      <c r="X151" s="81"/>
      <c r="Y151" s="80"/>
      <c r="Z151" s="44"/>
      <c r="AA151" s="80"/>
      <c r="AB151" s="44"/>
      <c r="AC151" s="77"/>
      <c r="AD151" s="59"/>
      <c r="AE151" s="61"/>
      <c r="AF151" s="61"/>
      <c r="AG151" s="60"/>
      <c r="AH151" s="60"/>
    </row>
    <row r="152" spans="1:34" x14ac:dyDescent="0.3">
      <c r="A152" s="53" t="str">
        <f>IF(Table1[[#This Row],[INVOICE NO]]&lt;&gt;"",ROWS($A$2:Table1[[#This Row],['#OREDER NO]]),"")</f>
        <v/>
      </c>
      <c r="B152" s="38" t="str">
        <f>IF(Table1[[#This Row],[INVOICE NO]]&lt;&gt;"",COUNTIF($M$2:M152,M152),"")</f>
        <v/>
      </c>
      <c r="C152" s="40" t="str" cm="1">
        <f t="array" ref="C152">IF(Table1[[#This Row],[BOOKING CONFIRMATION NO]]&lt;&gt;"",IF(Table1[[#This Row],[INV QTY]]=1,_xlfn.TEXTJOIN(",",TRUE,IF(M152=M152:M198,L152:L198,"")),""),"")</f>
        <v/>
      </c>
      <c r="D152" s="40" t="str" cm="1">
        <f t="array" ref="D152">IF(Table1[[#This Row],[Booking No]]&lt;&gt;"",IF(Table1[[#This Row],[INV QTY]]=1,_xlfn.TEXTJOIN(",",TRUE,IF(N152=N152:N198,K152:K198,"")),""),"")</f>
        <v/>
      </c>
      <c r="E152" s="39" t="str" cm="1">
        <f t="array" ref="E152">IF(Table1[[#This Row],[PO NO]]&lt;&gt;"",IF(Table1[[#This Row],[INV QTY]]=1,_xlfn.TEXTJOIN(",",TRUE,IF(M152=M152:M198,H152:H198,"")),""),"")</f>
        <v/>
      </c>
      <c r="F152" s="40" t="str" cm="1">
        <f t="array" ref="F152">IF(Table1[[#This Row],[PO NO]]&lt;&gt;"",IF(Table1[[#This Row],[INV QTY]]=1,_xlfn.TEXTJOIN(",",TRUE,IF(M152=M152:M198,G152:G198,"")),""),"")</f>
        <v/>
      </c>
      <c r="G152" s="79" t="str">
        <f>IF(Table1[[#This Row],[PO NO]]&lt;&gt;"",LEFT(Table1[[#This Row],[PO NO]],6)&amp;"*","")</f>
        <v/>
      </c>
      <c r="H152" s="63"/>
      <c r="I152" s="54"/>
      <c r="J152" s="41"/>
      <c r="K152" s="82"/>
      <c r="L152" s="83"/>
      <c r="M152" s="74"/>
      <c r="N152" s="43"/>
      <c r="O152" s="56"/>
      <c r="P152" s="80"/>
      <c r="Q152" s="56"/>
      <c r="R152" s="80"/>
      <c r="S152" s="47"/>
      <c r="T152" s="81"/>
      <c r="U152" s="57"/>
      <c r="V152" s="57"/>
      <c r="W152" s="57"/>
      <c r="X152" s="81"/>
      <c r="Y152" s="80"/>
      <c r="Z152" s="44"/>
      <c r="AA152" s="80"/>
      <c r="AB152" s="44"/>
      <c r="AC152" s="77"/>
      <c r="AD152" s="59"/>
      <c r="AE152" s="61"/>
      <c r="AF152" s="61"/>
      <c r="AG152" s="60"/>
      <c r="AH152" s="60"/>
    </row>
    <row r="153" spans="1:34" x14ac:dyDescent="0.3">
      <c r="A153" s="53" t="str">
        <f>IF(Table1[[#This Row],[INVOICE NO]]&lt;&gt;"",ROWS($A$2:Table1[[#This Row],['#OREDER NO]]),"")</f>
        <v/>
      </c>
      <c r="B153" s="38" t="str">
        <f>IF(Table1[[#This Row],[INVOICE NO]]&lt;&gt;"",COUNTIF($M$2:M153,M153),"")</f>
        <v/>
      </c>
      <c r="C153" s="40" t="str" cm="1">
        <f t="array" ref="C153">IF(Table1[[#This Row],[BOOKING CONFIRMATION NO]]&lt;&gt;"",IF(Table1[[#This Row],[INV QTY]]=1,_xlfn.TEXTJOIN(",",TRUE,IF(M153=M153:M199,L153:L199,"")),""),"")</f>
        <v/>
      </c>
      <c r="D153" s="40" t="str" cm="1">
        <f t="array" ref="D153">IF(Table1[[#This Row],[Booking No]]&lt;&gt;"",IF(Table1[[#This Row],[INV QTY]]=1,_xlfn.TEXTJOIN(",",TRUE,IF(N153=N153:N199,K153:K199,"")),""),"")</f>
        <v/>
      </c>
      <c r="E153" s="39" t="str" cm="1">
        <f t="array" ref="E153">IF(Table1[[#This Row],[PO NO]]&lt;&gt;"",IF(Table1[[#This Row],[INV QTY]]=1,_xlfn.TEXTJOIN(",",TRUE,IF(M153=M153:M199,H153:H199,"")),""),"")</f>
        <v/>
      </c>
      <c r="F153" s="40" t="str" cm="1">
        <f t="array" ref="F153">IF(Table1[[#This Row],[PO NO]]&lt;&gt;"",IF(Table1[[#This Row],[INV QTY]]=1,_xlfn.TEXTJOIN(",",TRUE,IF(M153=M153:M199,G153:G199,"")),""),"")</f>
        <v/>
      </c>
      <c r="G153" s="79" t="str">
        <f>IF(Table1[[#This Row],[PO NO]]&lt;&gt;"",LEFT(Table1[[#This Row],[PO NO]],6)&amp;"*","")</f>
        <v/>
      </c>
      <c r="H153" s="63"/>
      <c r="I153" s="54"/>
      <c r="J153" s="41"/>
      <c r="K153" s="82"/>
      <c r="L153" s="83"/>
      <c r="M153" s="74"/>
      <c r="N153" s="43"/>
      <c r="O153" s="56"/>
      <c r="P153" s="80"/>
      <c r="Q153" s="56"/>
      <c r="R153" s="80"/>
      <c r="S153" s="47"/>
      <c r="T153" s="81"/>
      <c r="U153" s="57"/>
      <c r="V153" s="57"/>
      <c r="W153" s="57"/>
      <c r="X153" s="81"/>
      <c r="Y153" s="80"/>
      <c r="Z153" s="44"/>
      <c r="AA153" s="80"/>
      <c r="AB153" s="44"/>
      <c r="AC153" s="77"/>
      <c r="AD153" s="59"/>
      <c r="AE153" s="61"/>
      <c r="AF153" s="61"/>
      <c r="AG153" s="60"/>
      <c r="AH153" s="60"/>
    </row>
    <row r="154" spans="1:34" x14ac:dyDescent="0.3">
      <c r="A154" s="53" t="str">
        <f>IF(Table1[[#This Row],[INVOICE NO]]&lt;&gt;"",ROWS($A$2:Table1[[#This Row],['#OREDER NO]]),"")</f>
        <v/>
      </c>
      <c r="B154" s="78" t="str">
        <f>IF(Table1[[#This Row],[INVOICE NO]]&lt;&gt;"",COUNTIF($M$2:M386,M154),"")</f>
        <v/>
      </c>
      <c r="C154" s="40" t="str" cm="1">
        <f t="array" ref="C154">IF(Table1[[#This Row],[BOOKING CONFIRMATION NO]]&lt;&gt;"",IF(Table1[[#This Row],[INV QTY]]=1,_xlfn.TEXTJOIN(",",TRUE,IF(M154=M154:M200,L154:L200,"")),""),"")</f>
        <v/>
      </c>
      <c r="D154" s="40" t="str" cm="1">
        <f t="array" ref="D154">IF(Table1[[#This Row],[Booking No]]&lt;&gt;"",IF(Table1[[#This Row],[INV QTY]]=1,_xlfn.TEXTJOIN(",",TRUE,IF(N154=N154:N200,K154:K200,"")),""),"")</f>
        <v/>
      </c>
      <c r="E154" s="39" t="str" cm="1">
        <f t="array" ref="E154">IF(Table1[[#This Row],[PO NO]]&lt;&gt;"",IF(Table1[[#This Row],[INV QTY]]=1,_xlfn.TEXTJOIN(",",TRUE,IF(M154=M154:M200,H154:H200,"")),""),"")</f>
        <v/>
      </c>
      <c r="F154" s="40" t="str" cm="1">
        <f t="array" ref="F154">IF(Table1[[#This Row],[PO NO]]&lt;&gt;"",IF(Table1[[#This Row],[INV QTY]]=1,_xlfn.TEXTJOIN(",",TRUE,IF(M154=M154:M200,G154:G200,"")),""),"")</f>
        <v/>
      </c>
      <c r="G154" s="79" t="str">
        <f>IF(Table1[[#This Row],[PO NO]]&lt;&gt;"",LEFT(Table1[[#This Row],[PO NO]],6)&amp;"*","")</f>
        <v/>
      </c>
      <c r="H154" s="63"/>
      <c r="I154" s="54"/>
      <c r="J154" s="41"/>
      <c r="K154" s="82"/>
      <c r="L154" s="83"/>
      <c r="M154" s="74"/>
      <c r="N154" s="43"/>
      <c r="O154" s="56"/>
      <c r="P154" s="80"/>
      <c r="Q154" s="56"/>
      <c r="R154" s="80"/>
      <c r="S154" s="47"/>
      <c r="T154" s="81"/>
      <c r="U154" s="57"/>
      <c r="V154" s="57"/>
      <c r="W154" s="57"/>
      <c r="X154" s="81"/>
      <c r="Y154" s="80"/>
      <c r="Z154" s="44"/>
      <c r="AA154" s="80"/>
      <c r="AB154" s="44"/>
      <c r="AC154" s="77"/>
      <c r="AD154" s="59"/>
      <c r="AE154" s="61"/>
      <c r="AF154" s="61"/>
      <c r="AG154" s="60"/>
      <c r="AH154" s="60"/>
    </row>
    <row r="155" spans="1:34" x14ac:dyDescent="0.3">
      <c r="A155" s="53" t="str">
        <f>IF(Table1[[#This Row],[INVOICE NO]]&lt;&gt;"",ROWS($A$2:Table1[[#This Row],['#OREDER NO]]),"")</f>
        <v/>
      </c>
      <c r="B155" s="38" t="str">
        <f>IF(Table1[[#This Row],[INVOICE NO]]&lt;&gt;"",COUNTIF($M$2:M155,M155),"")</f>
        <v/>
      </c>
      <c r="C155" s="40" t="str" cm="1">
        <f t="array" ref="C155">IF(Table1[[#This Row],[BOOKING CONFIRMATION NO]]&lt;&gt;"",IF(Table1[[#This Row],[INV QTY]]=1,_xlfn.TEXTJOIN(",",TRUE,IF(M155=M155:M201,L155:L201,"")),""),"")</f>
        <v/>
      </c>
      <c r="D155" s="40" t="str" cm="1">
        <f t="array" ref="D155">IF(Table1[[#This Row],[Booking No]]&lt;&gt;"",IF(Table1[[#This Row],[INV QTY]]=1,_xlfn.TEXTJOIN(",",TRUE,IF(N155=N155:N201,K155:K201,"")),""),"")</f>
        <v/>
      </c>
      <c r="E155" s="39" t="str" cm="1">
        <f t="array" ref="E155">IF(Table1[[#This Row],[PO NO]]&lt;&gt;"",IF(Table1[[#This Row],[INV QTY]]=1,_xlfn.TEXTJOIN(",",TRUE,IF(M155=M155:M201,H155:H201,"")),""),"")</f>
        <v/>
      </c>
      <c r="F155" s="40" t="str" cm="1">
        <f t="array" ref="F155">IF(Table1[[#This Row],[PO NO]]&lt;&gt;"",IF(Table1[[#This Row],[INV QTY]]=1,_xlfn.TEXTJOIN(",",TRUE,IF(M155=M155:M201,G155:G201,"")),""),"")</f>
        <v/>
      </c>
      <c r="G155" s="79" t="str">
        <f>IF(Table1[[#This Row],[PO NO]]&lt;&gt;"",LEFT(Table1[[#This Row],[PO NO]],6)&amp;"*","")</f>
        <v/>
      </c>
      <c r="H155" s="63"/>
      <c r="I155" s="54"/>
      <c r="J155" s="41"/>
      <c r="K155" s="82"/>
      <c r="L155" s="83"/>
      <c r="M155" s="74"/>
      <c r="N155" s="43"/>
      <c r="O155" s="56"/>
      <c r="P155" s="80"/>
      <c r="Q155" s="56"/>
      <c r="R155" s="80"/>
      <c r="S155" s="47"/>
      <c r="T155" s="81"/>
      <c r="U155" s="57"/>
      <c r="V155" s="57"/>
      <c r="W155" s="57"/>
      <c r="X155" s="81"/>
      <c r="Y155" s="80"/>
      <c r="Z155" s="44"/>
      <c r="AA155" s="80"/>
      <c r="AB155" s="44"/>
      <c r="AC155" s="77"/>
      <c r="AD155" s="59"/>
      <c r="AE155" s="61"/>
      <c r="AF155" s="61"/>
      <c r="AG155" s="60"/>
      <c r="AH155" s="60"/>
    </row>
    <row r="156" spans="1:34" x14ac:dyDescent="0.3">
      <c r="A156" s="53" t="str">
        <f>IF(Table1[[#This Row],[INVOICE NO]]&lt;&gt;"",ROWS($A$2:Table1[[#This Row],['#OREDER NO]]),"")</f>
        <v/>
      </c>
      <c r="B156" s="38" t="str">
        <f>IF(Table1[[#This Row],[INVOICE NO]]&lt;&gt;"",COUNTIF($M$2:M156,M156),"")</f>
        <v/>
      </c>
      <c r="C156" s="40" t="str" cm="1">
        <f t="array" ref="C156">IF(Table1[[#This Row],[BOOKING CONFIRMATION NO]]&lt;&gt;"",IF(Table1[[#This Row],[INV QTY]]=1,_xlfn.TEXTJOIN(",",TRUE,IF(M156=M156:M202,L156:L202,"")),""),"")</f>
        <v/>
      </c>
      <c r="D156" s="40" t="str" cm="1">
        <f t="array" ref="D156">IF(Table1[[#This Row],[Booking No]]&lt;&gt;"",IF(Table1[[#This Row],[INV QTY]]=1,_xlfn.TEXTJOIN(",",TRUE,IF(N156=N156:N202,K156:K202,"")),""),"")</f>
        <v/>
      </c>
      <c r="E156" s="39" t="str" cm="1">
        <f t="array" ref="E156">IF(Table1[[#This Row],[PO NO]]&lt;&gt;"",IF(Table1[[#This Row],[INV QTY]]=1,_xlfn.TEXTJOIN(",",TRUE,IF(M156=M156:M202,H156:H202,"")),""),"")</f>
        <v/>
      </c>
      <c r="F156" s="40" t="str" cm="1">
        <f t="array" ref="F156">IF(Table1[[#This Row],[PO NO]]&lt;&gt;"",IF(Table1[[#This Row],[INV QTY]]=1,_xlfn.TEXTJOIN(",",TRUE,IF(M156=M156:M202,G156:G202,"")),""),"")</f>
        <v/>
      </c>
      <c r="G156" s="79" t="str">
        <f>IF(Table1[[#This Row],[PO NO]]&lt;&gt;"",LEFT(Table1[[#This Row],[PO NO]],6)&amp;"*","")</f>
        <v/>
      </c>
      <c r="H156" s="63"/>
      <c r="I156" s="54"/>
      <c r="J156" s="41"/>
      <c r="K156" s="82"/>
      <c r="L156" s="83"/>
      <c r="M156" s="74"/>
      <c r="N156" s="43"/>
      <c r="O156" s="56"/>
      <c r="P156" s="80"/>
      <c r="Q156" s="56"/>
      <c r="R156" s="80"/>
      <c r="S156" s="47"/>
      <c r="T156" s="81"/>
      <c r="U156" s="57"/>
      <c r="V156" s="57"/>
      <c r="W156" s="57"/>
      <c r="X156" s="81"/>
      <c r="Y156" s="80"/>
      <c r="Z156" s="44"/>
      <c r="AA156" s="80"/>
      <c r="AB156" s="44"/>
      <c r="AC156" s="77"/>
      <c r="AD156" s="59"/>
      <c r="AE156" s="61"/>
      <c r="AF156" s="61"/>
      <c r="AG156" s="60"/>
      <c r="AH156" s="60"/>
    </row>
    <row r="157" spans="1:34" x14ac:dyDescent="0.3">
      <c r="A157" s="53" t="str">
        <f>IF(Table1[[#This Row],[INVOICE NO]]&lt;&gt;"",ROWS($A$2:Table1[[#This Row],['#OREDER NO]]),"")</f>
        <v/>
      </c>
      <c r="B157" s="38" t="str">
        <f>IF(Table1[[#This Row],[INVOICE NO]]&lt;&gt;"",COUNTIF($M$2:M157,M157),"")</f>
        <v/>
      </c>
      <c r="C157" s="40" t="str" cm="1">
        <f t="array" ref="C157">IF(Table1[[#This Row],[BOOKING CONFIRMATION NO]]&lt;&gt;"",IF(Table1[[#This Row],[INV QTY]]=1,_xlfn.TEXTJOIN(",",TRUE,IF(M157=M157:M203,L157:L203,"")),""),"")</f>
        <v/>
      </c>
      <c r="D157" s="40" t="str" cm="1">
        <f t="array" ref="D157">IF(Table1[[#This Row],[Booking No]]&lt;&gt;"",IF(Table1[[#This Row],[INV QTY]]=1,_xlfn.TEXTJOIN(",",TRUE,IF(N157=N157:N203,K157:K203,"")),""),"")</f>
        <v/>
      </c>
      <c r="E157" s="39" t="str" cm="1">
        <f t="array" ref="E157">IF(Table1[[#This Row],[PO NO]]&lt;&gt;"",IF(Table1[[#This Row],[INV QTY]]=1,_xlfn.TEXTJOIN(",",TRUE,IF(M157=M157:M203,H157:H203,"")),""),"")</f>
        <v/>
      </c>
      <c r="F157" s="40" t="str" cm="1">
        <f t="array" ref="F157">IF(Table1[[#This Row],[PO NO]]&lt;&gt;"",IF(Table1[[#This Row],[INV QTY]]=1,_xlfn.TEXTJOIN(",",TRUE,IF(M157=M157:M203,G157:G203,"")),""),"")</f>
        <v/>
      </c>
      <c r="G157" s="79" t="str">
        <f>IF(Table1[[#This Row],[PO NO]]&lt;&gt;"",LEFT(Table1[[#This Row],[PO NO]],6)&amp;"*","")</f>
        <v/>
      </c>
      <c r="H157" s="63"/>
      <c r="I157" s="54"/>
      <c r="J157" s="41"/>
      <c r="K157" s="82"/>
      <c r="L157" s="83"/>
      <c r="M157" s="74"/>
      <c r="N157" s="43"/>
      <c r="O157" s="56"/>
      <c r="P157" s="80"/>
      <c r="Q157" s="56"/>
      <c r="R157" s="80"/>
      <c r="S157" s="47"/>
      <c r="T157" s="81"/>
      <c r="U157" s="57"/>
      <c r="V157" s="57"/>
      <c r="W157" s="57"/>
      <c r="X157" s="81"/>
      <c r="Y157" s="80"/>
      <c r="Z157" s="44"/>
      <c r="AA157" s="80"/>
      <c r="AB157" s="44"/>
      <c r="AC157" s="77"/>
      <c r="AD157" s="59"/>
      <c r="AE157" s="61"/>
      <c r="AF157" s="61"/>
      <c r="AG157" s="60"/>
      <c r="AH157" s="60"/>
    </row>
    <row r="158" spans="1:34" x14ac:dyDescent="0.3">
      <c r="A158" s="53" t="str">
        <f>IF(Table1[[#This Row],[INVOICE NO]]&lt;&gt;"",ROWS($A$2:Table1[[#This Row],['#OREDER NO]]),"")</f>
        <v/>
      </c>
      <c r="B158" s="38" t="str">
        <f>IF(Table1[[#This Row],[INVOICE NO]]&lt;&gt;"",COUNTIF($M$2:M158,M158),"")</f>
        <v/>
      </c>
      <c r="C158" s="40" t="str" cm="1">
        <f t="array" ref="C158">IF(Table1[[#This Row],[BOOKING CONFIRMATION NO]]&lt;&gt;"",IF(Table1[[#This Row],[INV QTY]]=1,_xlfn.TEXTJOIN(",",TRUE,IF(M158=M158:M204,L158:L204,"")),""),"")</f>
        <v/>
      </c>
      <c r="D158" s="40" t="str" cm="1">
        <f t="array" ref="D158">IF(Table1[[#This Row],[Booking No]]&lt;&gt;"",IF(Table1[[#This Row],[INV QTY]]=1,_xlfn.TEXTJOIN(",",TRUE,IF(N158=N158:N204,K158:K204,"")),""),"")</f>
        <v/>
      </c>
      <c r="E158" s="39" t="str" cm="1">
        <f t="array" ref="E158">IF(Table1[[#This Row],[PO NO]]&lt;&gt;"",IF(Table1[[#This Row],[INV QTY]]=1,_xlfn.TEXTJOIN(",",TRUE,IF(M158=M158:M204,H158:H204,"")),""),"")</f>
        <v/>
      </c>
      <c r="F158" s="40" t="str" cm="1">
        <f t="array" ref="F158">IF(Table1[[#This Row],[PO NO]]&lt;&gt;"",IF(Table1[[#This Row],[INV QTY]]=1,_xlfn.TEXTJOIN(",",TRUE,IF(M158=M158:M204,G158:G204,"")),""),"")</f>
        <v/>
      </c>
      <c r="G158" s="79" t="str">
        <f>IF(Table1[[#This Row],[PO NO]]&lt;&gt;"",LEFT(Table1[[#This Row],[PO NO]],6)&amp;"*","")</f>
        <v/>
      </c>
      <c r="H158" s="63"/>
      <c r="I158" s="54"/>
      <c r="J158" s="41"/>
      <c r="K158" s="82"/>
      <c r="L158" s="83"/>
      <c r="M158" s="74"/>
      <c r="N158" s="43"/>
      <c r="O158" s="56"/>
      <c r="P158" s="80"/>
      <c r="Q158" s="56"/>
      <c r="R158" s="80"/>
      <c r="S158" s="47"/>
      <c r="T158" s="81"/>
      <c r="U158" s="57"/>
      <c r="V158" s="57"/>
      <c r="W158" s="57"/>
      <c r="X158" s="81"/>
      <c r="Y158" s="80"/>
      <c r="Z158" s="44"/>
      <c r="AA158" s="80"/>
      <c r="AB158" s="44"/>
      <c r="AC158" s="77"/>
      <c r="AD158" s="59"/>
      <c r="AE158" s="61"/>
      <c r="AF158" s="61"/>
      <c r="AG158" s="60"/>
      <c r="AH158" s="60"/>
    </row>
    <row r="159" spans="1:34" x14ac:dyDescent="0.3">
      <c r="A159" s="53" t="str">
        <f>IF(Table1[[#This Row],[INVOICE NO]]&lt;&gt;"",ROWS($A$2:Table1[[#This Row],['#OREDER NO]]),"")</f>
        <v/>
      </c>
      <c r="B159" s="78" t="str">
        <f>IF(Table1[[#This Row],[INVOICE NO]]&lt;&gt;"",COUNTIF($M$2:M386,M159),"")</f>
        <v/>
      </c>
      <c r="C159" s="40" t="str" cm="1">
        <f t="array" ref="C159">IF(Table1[[#This Row],[BOOKING CONFIRMATION NO]]&lt;&gt;"",IF(Table1[[#This Row],[INV QTY]]=1,_xlfn.TEXTJOIN(",",TRUE,IF(M159=M159:M205,L159:L205,"")),""),"")</f>
        <v/>
      </c>
      <c r="D159" s="40" t="str" cm="1">
        <f t="array" ref="D159">IF(Table1[[#This Row],[Booking No]]&lt;&gt;"",IF(Table1[[#This Row],[INV QTY]]=1,_xlfn.TEXTJOIN(",",TRUE,IF(N159=N159:N205,K159:K205,"")),""),"")</f>
        <v/>
      </c>
      <c r="E159" s="39" t="str" cm="1">
        <f t="array" ref="E159">IF(Table1[[#This Row],[PO NO]]&lt;&gt;"",IF(Table1[[#This Row],[INV QTY]]=1,_xlfn.TEXTJOIN(",",TRUE,IF(M159=M159:M205,H159:H205,"")),""),"")</f>
        <v/>
      </c>
      <c r="F159" s="40" t="str" cm="1">
        <f t="array" ref="F159">IF(Table1[[#This Row],[PO NO]]&lt;&gt;"",IF(Table1[[#This Row],[INV QTY]]=1,_xlfn.TEXTJOIN(",",TRUE,IF(M159=M159:M205,G159:G205,"")),""),"")</f>
        <v/>
      </c>
      <c r="G159" s="79" t="str">
        <f>IF(Table1[[#This Row],[PO NO]]&lt;&gt;"",LEFT(Table1[[#This Row],[PO NO]],6)&amp;"*","")</f>
        <v/>
      </c>
      <c r="H159" s="63"/>
      <c r="I159" s="54"/>
      <c r="J159" s="41"/>
      <c r="K159" s="82"/>
      <c r="L159" s="83"/>
      <c r="M159" s="74"/>
      <c r="N159" s="43"/>
      <c r="O159" s="56"/>
      <c r="P159" s="80"/>
      <c r="Q159" s="56"/>
      <c r="R159" s="80"/>
      <c r="S159" s="47"/>
      <c r="T159" s="81"/>
      <c r="U159" s="57"/>
      <c r="V159" s="57"/>
      <c r="W159" s="57"/>
      <c r="X159" s="81"/>
      <c r="Y159" s="80"/>
      <c r="Z159" s="44"/>
      <c r="AA159" s="80"/>
      <c r="AB159" s="44"/>
      <c r="AC159" s="77"/>
      <c r="AD159" s="59"/>
      <c r="AE159" s="61"/>
      <c r="AF159" s="61"/>
      <c r="AG159" s="60"/>
      <c r="AH159" s="60"/>
    </row>
    <row r="160" spans="1:34" x14ac:dyDescent="0.3">
      <c r="A160" s="53" t="str">
        <f>IF(Table1[[#This Row],[INVOICE NO]]&lt;&gt;"",ROWS($A$2:Table1[[#This Row],['#OREDER NO]]),"")</f>
        <v/>
      </c>
      <c r="B160" s="38" t="str">
        <f>IF(Table1[[#This Row],[INVOICE NO]]&lt;&gt;"",COUNTIF($M$2:M160,M160),"")</f>
        <v/>
      </c>
      <c r="C160" s="40" t="str" cm="1">
        <f t="array" ref="C160">IF(Table1[[#This Row],[BOOKING CONFIRMATION NO]]&lt;&gt;"",IF(Table1[[#This Row],[INV QTY]]=1,_xlfn.TEXTJOIN(",",TRUE,IF(M160=M160:M206,L160:L206,"")),""),"")</f>
        <v/>
      </c>
      <c r="D160" s="40" t="str" cm="1">
        <f t="array" ref="D160">IF(Table1[[#This Row],[Booking No]]&lt;&gt;"",IF(Table1[[#This Row],[INV QTY]]=1,_xlfn.TEXTJOIN(",",TRUE,IF(N160=N160:N206,K160:K206,"")),""),"")</f>
        <v/>
      </c>
      <c r="E160" s="39" t="str" cm="1">
        <f t="array" ref="E160">IF(Table1[[#This Row],[PO NO]]&lt;&gt;"",IF(Table1[[#This Row],[INV QTY]]=1,_xlfn.TEXTJOIN(",",TRUE,IF(M160=M160:M206,H160:H206,"")),""),"")</f>
        <v/>
      </c>
      <c r="F160" s="40" t="str" cm="1">
        <f t="array" ref="F160">IF(Table1[[#This Row],[PO NO]]&lt;&gt;"",IF(Table1[[#This Row],[INV QTY]]=1,_xlfn.TEXTJOIN(",",TRUE,IF(M160=M160:M206,G160:G206,"")),""),"")</f>
        <v/>
      </c>
      <c r="G160" s="79" t="str">
        <f>IF(Table1[[#This Row],[PO NO]]&lt;&gt;"",LEFT(Table1[[#This Row],[PO NO]],6)&amp;"*","")</f>
        <v/>
      </c>
      <c r="H160" s="63"/>
      <c r="I160" s="54"/>
      <c r="J160" s="41"/>
      <c r="K160" s="82"/>
      <c r="L160" s="83"/>
      <c r="M160" s="74"/>
      <c r="N160" s="43"/>
      <c r="O160" s="56"/>
      <c r="P160" s="80"/>
      <c r="Q160" s="56"/>
      <c r="R160" s="80"/>
      <c r="S160" s="47"/>
      <c r="T160" s="81"/>
      <c r="U160" s="57"/>
      <c r="V160" s="57"/>
      <c r="W160" s="57"/>
      <c r="X160" s="81"/>
      <c r="Y160" s="80"/>
      <c r="Z160" s="44"/>
      <c r="AA160" s="80"/>
      <c r="AB160" s="44"/>
      <c r="AC160" s="77"/>
      <c r="AD160" s="59"/>
      <c r="AE160" s="61"/>
      <c r="AF160" s="61"/>
      <c r="AG160" s="60"/>
      <c r="AH160" s="60"/>
    </row>
    <row r="161" spans="1:34" x14ac:dyDescent="0.3">
      <c r="A161" s="53" t="str">
        <f>IF(Table1[[#This Row],[INVOICE NO]]&lt;&gt;"",ROWS($A$2:Table1[[#This Row],['#OREDER NO]]),"")</f>
        <v/>
      </c>
      <c r="B161" s="78" t="str">
        <f>IF(Table1[[#This Row],[INVOICE NO]]&lt;&gt;"",COUNTIF($M$2:M386,M161),"")</f>
        <v/>
      </c>
      <c r="C161" s="40" t="str" cm="1">
        <f t="array" ref="C161">IF(Table1[[#This Row],[BOOKING CONFIRMATION NO]]&lt;&gt;"",IF(Table1[[#This Row],[INV QTY]]=1,_xlfn.TEXTJOIN(",",TRUE,IF(M161=M161:M207,L161:L207,"")),""),"")</f>
        <v/>
      </c>
      <c r="D161" s="40" t="str" cm="1">
        <f t="array" ref="D161">IF(Table1[[#This Row],[Booking No]]&lt;&gt;"",IF(Table1[[#This Row],[INV QTY]]=1,_xlfn.TEXTJOIN(",",TRUE,IF(N161=N161:N207,K161:K207,"")),""),"")</f>
        <v/>
      </c>
      <c r="E161" s="39" t="str" cm="1">
        <f t="array" ref="E161">IF(Table1[[#This Row],[PO NO]]&lt;&gt;"",IF(Table1[[#This Row],[INV QTY]]=1,_xlfn.TEXTJOIN(",",TRUE,IF(M161=M161:M207,H161:H207,"")),""),"")</f>
        <v/>
      </c>
      <c r="F161" s="40" t="str" cm="1">
        <f t="array" ref="F161">IF(Table1[[#This Row],[PO NO]]&lt;&gt;"",IF(Table1[[#This Row],[INV QTY]]=1,_xlfn.TEXTJOIN(",",TRUE,IF(M161=M161:M207,G161:G207,"")),""),"")</f>
        <v/>
      </c>
      <c r="G161" s="79" t="str">
        <f>IF(Table1[[#This Row],[PO NO]]&lt;&gt;"",LEFT(Table1[[#This Row],[PO NO]],6)&amp;"*","")</f>
        <v/>
      </c>
      <c r="H161" s="63"/>
      <c r="I161" s="54"/>
      <c r="J161" s="41"/>
      <c r="K161" s="82"/>
      <c r="L161" s="83"/>
      <c r="M161" s="74"/>
      <c r="N161" s="43"/>
      <c r="O161" s="56"/>
      <c r="P161" s="80"/>
      <c r="Q161" s="56"/>
      <c r="R161" s="80"/>
      <c r="S161" s="47"/>
      <c r="T161" s="81"/>
      <c r="U161" s="57"/>
      <c r="V161" s="57"/>
      <c r="W161" s="57"/>
      <c r="X161" s="81"/>
      <c r="Y161" s="80"/>
      <c r="Z161" s="44"/>
      <c r="AA161" s="80"/>
      <c r="AB161" s="44"/>
      <c r="AC161" s="77"/>
      <c r="AD161" s="59"/>
      <c r="AE161" s="61"/>
      <c r="AF161" s="61"/>
      <c r="AG161" s="60"/>
      <c r="AH161" s="60"/>
    </row>
    <row r="162" spans="1:34" x14ac:dyDescent="0.3">
      <c r="A162" s="53" t="str">
        <f>IF(Table1[[#This Row],[INVOICE NO]]&lt;&gt;"",ROWS($A$2:Table1[[#This Row],['#OREDER NO]]),"")</f>
        <v/>
      </c>
      <c r="B162" s="38" t="str">
        <f>IF(Table1[[#This Row],[INVOICE NO]]&lt;&gt;"",COUNTIF($M$2:M162,M162),"")</f>
        <v/>
      </c>
      <c r="C162" s="40" t="str" cm="1">
        <f t="array" ref="C162">IF(Table1[[#This Row],[BOOKING CONFIRMATION NO]]&lt;&gt;"",IF(Table1[[#This Row],[INV QTY]]=1,_xlfn.TEXTJOIN(",",TRUE,IF(M162=M162:M208,L162:L208,"")),""),"")</f>
        <v/>
      </c>
      <c r="D162" s="40" t="str" cm="1">
        <f t="array" ref="D162">IF(Table1[[#This Row],[Booking No]]&lt;&gt;"",IF(Table1[[#This Row],[INV QTY]]=1,_xlfn.TEXTJOIN(",",TRUE,IF(N162=N162:N208,K162:K208,"")),""),"")</f>
        <v/>
      </c>
      <c r="E162" s="39" t="str" cm="1">
        <f t="array" ref="E162">IF(Table1[[#This Row],[PO NO]]&lt;&gt;"",IF(Table1[[#This Row],[INV QTY]]=1,_xlfn.TEXTJOIN(",",TRUE,IF(M162=M162:M208,H162:H208,"")),""),"")</f>
        <v/>
      </c>
      <c r="F162" s="40" t="str" cm="1">
        <f t="array" ref="F162">IF(Table1[[#This Row],[PO NO]]&lt;&gt;"",IF(Table1[[#This Row],[INV QTY]]=1,_xlfn.TEXTJOIN(",",TRUE,IF(M162=M162:M208,G162:G208,"")),""),"")</f>
        <v/>
      </c>
      <c r="G162" s="79" t="str">
        <f>IF(Table1[[#This Row],[PO NO]]&lt;&gt;"",LEFT(Table1[[#This Row],[PO NO]],6)&amp;"*","")</f>
        <v/>
      </c>
      <c r="H162" s="63"/>
      <c r="I162" s="54"/>
      <c r="J162" s="41"/>
      <c r="K162" s="82"/>
      <c r="L162" s="83"/>
      <c r="M162" s="74"/>
      <c r="N162" s="43"/>
      <c r="O162" s="56"/>
      <c r="P162" s="80"/>
      <c r="Q162" s="56"/>
      <c r="R162" s="80"/>
      <c r="S162" s="47"/>
      <c r="T162" s="81"/>
      <c r="U162" s="57"/>
      <c r="V162" s="57"/>
      <c r="W162" s="57"/>
      <c r="X162" s="81"/>
      <c r="Y162" s="80"/>
      <c r="Z162" s="44"/>
      <c r="AA162" s="80"/>
      <c r="AB162" s="44"/>
      <c r="AC162" s="77"/>
      <c r="AD162" s="59"/>
      <c r="AE162" s="61"/>
      <c r="AF162" s="61"/>
      <c r="AG162" s="60"/>
      <c r="AH162" s="60"/>
    </row>
    <row r="163" spans="1:34" x14ac:dyDescent="0.3">
      <c r="A163" s="53" t="str">
        <f>IF(Table1[[#This Row],[INVOICE NO]]&lt;&gt;"",ROWS($A$2:Table1[[#This Row],['#OREDER NO]]),"")</f>
        <v/>
      </c>
      <c r="B163" s="38" t="str">
        <f>IF(Table1[[#This Row],[INVOICE NO]]&lt;&gt;"",COUNTIF($M$2:M163,M163),"")</f>
        <v/>
      </c>
      <c r="C163" s="40" t="str" cm="1">
        <f t="array" ref="C163">IF(Table1[[#This Row],[BOOKING CONFIRMATION NO]]&lt;&gt;"",IF(Table1[[#This Row],[INV QTY]]=1,_xlfn.TEXTJOIN(",",TRUE,IF(M163=M163:M209,L163:L209,"")),""),"")</f>
        <v/>
      </c>
      <c r="D163" s="40" t="str" cm="1">
        <f t="array" ref="D163">IF(Table1[[#This Row],[Booking No]]&lt;&gt;"",IF(Table1[[#This Row],[INV QTY]]=1,_xlfn.TEXTJOIN(",",TRUE,IF(N163=N163:N209,K163:K209,"")),""),"")</f>
        <v/>
      </c>
      <c r="E163" s="39" t="str" cm="1">
        <f t="array" ref="E163">IF(Table1[[#This Row],[PO NO]]&lt;&gt;"",IF(Table1[[#This Row],[INV QTY]]=1,_xlfn.TEXTJOIN(",",TRUE,IF(M163=M163:M209,H163:H209,"")),""),"")</f>
        <v/>
      </c>
      <c r="F163" s="40" t="str" cm="1">
        <f t="array" ref="F163">IF(Table1[[#This Row],[PO NO]]&lt;&gt;"",IF(Table1[[#This Row],[INV QTY]]=1,_xlfn.TEXTJOIN(",",TRUE,IF(M163=M163:M209,G163:G209,"")),""),"")</f>
        <v/>
      </c>
      <c r="G163" s="79" t="str">
        <f>IF(Table1[[#This Row],[PO NO]]&lt;&gt;"",LEFT(Table1[[#This Row],[PO NO]],6)&amp;"*","")</f>
        <v/>
      </c>
      <c r="H163" s="63"/>
      <c r="I163" s="54"/>
      <c r="J163" s="41"/>
      <c r="K163" s="82"/>
      <c r="L163" s="83"/>
      <c r="M163" s="74"/>
      <c r="N163" s="43"/>
      <c r="O163" s="56"/>
      <c r="P163" s="80"/>
      <c r="Q163" s="56"/>
      <c r="R163" s="80"/>
      <c r="S163" s="47"/>
      <c r="T163" s="81"/>
      <c r="U163" s="57"/>
      <c r="V163" s="57"/>
      <c r="W163" s="57"/>
      <c r="X163" s="81"/>
      <c r="Y163" s="80"/>
      <c r="Z163" s="44"/>
      <c r="AA163" s="80"/>
      <c r="AB163" s="44"/>
      <c r="AC163" s="77"/>
      <c r="AD163" s="59"/>
      <c r="AE163" s="61"/>
      <c r="AF163" s="61"/>
      <c r="AG163" s="60"/>
      <c r="AH163" s="60"/>
    </row>
    <row r="164" spans="1:34" x14ac:dyDescent="0.3">
      <c r="A164" s="53" t="str">
        <f>IF(Table1[[#This Row],[INVOICE NO]]&lt;&gt;"",ROWS($A$2:Table1[[#This Row],['#OREDER NO]]),"")</f>
        <v/>
      </c>
      <c r="B164" s="38" t="str">
        <f>IF(Table1[[#This Row],[INVOICE NO]]&lt;&gt;"",COUNTIF($M$2:M164,M164),"")</f>
        <v/>
      </c>
      <c r="C164" s="40" t="str" cm="1">
        <f t="array" ref="C164">IF(Table1[[#This Row],[BOOKING CONFIRMATION NO]]&lt;&gt;"",IF(Table1[[#This Row],[INV QTY]]=1,_xlfn.TEXTJOIN(",",TRUE,IF(M164=M164:M210,L164:L210,"")),""),"")</f>
        <v/>
      </c>
      <c r="D164" s="40" t="str" cm="1">
        <f t="array" ref="D164">IF(Table1[[#This Row],[Booking No]]&lt;&gt;"",IF(Table1[[#This Row],[INV QTY]]=1,_xlfn.TEXTJOIN(",",TRUE,IF(N164=N164:N210,K164:K210,"")),""),"")</f>
        <v/>
      </c>
      <c r="E164" s="39" t="str" cm="1">
        <f t="array" ref="E164">IF(Table1[[#This Row],[PO NO]]&lt;&gt;"",IF(Table1[[#This Row],[INV QTY]]=1,_xlfn.TEXTJOIN(",",TRUE,IF(M164=M164:M210,H164:H210,"")),""),"")</f>
        <v/>
      </c>
      <c r="F164" s="40" t="str" cm="1">
        <f t="array" ref="F164">IF(Table1[[#This Row],[PO NO]]&lt;&gt;"",IF(Table1[[#This Row],[INV QTY]]=1,_xlfn.TEXTJOIN(",",TRUE,IF(M164=M164:M210,G164:G210,"")),""),"")</f>
        <v/>
      </c>
      <c r="G164" s="79" t="str">
        <f>IF(Table1[[#This Row],[PO NO]]&lt;&gt;"",LEFT(Table1[[#This Row],[PO NO]],6)&amp;"*","")</f>
        <v/>
      </c>
      <c r="H164" s="63"/>
      <c r="I164" s="54"/>
      <c r="J164" s="41"/>
      <c r="K164" s="82"/>
      <c r="L164" s="83"/>
      <c r="M164" s="74"/>
      <c r="N164" s="43"/>
      <c r="O164" s="56"/>
      <c r="P164" s="80"/>
      <c r="Q164" s="56"/>
      <c r="R164" s="80"/>
      <c r="S164" s="47"/>
      <c r="T164" s="81"/>
      <c r="U164" s="57"/>
      <c r="V164" s="57"/>
      <c r="W164" s="57"/>
      <c r="X164" s="81"/>
      <c r="Y164" s="80"/>
      <c r="Z164" s="44"/>
      <c r="AA164" s="80"/>
      <c r="AB164" s="44"/>
      <c r="AC164" s="77"/>
      <c r="AD164" s="59"/>
      <c r="AE164" s="61"/>
      <c r="AF164" s="61"/>
      <c r="AG164" s="60"/>
      <c r="AH164" s="60"/>
    </row>
    <row r="165" spans="1:34" x14ac:dyDescent="0.3">
      <c r="A165" s="53" t="str">
        <f>IF(Table1[[#This Row],[INVOICE NO]]&lt;&gt;"",ROWS($A$2:Table1[[#This Row],['#OREDER NO]]),"")</f>
        <v/>
      </c>
      <c r="B165" s="38" t="str">
        <f>IF(Table1[[#This Row],[INVOICE NO]]&lt;&gt;"",COUNTIF($M$2:M165,M165),"")</f>
        <v/>
      </c>
      <c r="C165" s="40" t="str" cm="1">
        <f t="array" ref="C165">IF(Table1[[#This Row],[BOOKING CONFIRMATION NO]]&lt;&gt;"",IF(Table1[[#This Row],[INV QTY]]=1,_xlfn.TEXTJOIN(",",TRUE,IF(M165=M165:M211,L165:L211,"")),""),"")</f>
        <v/>
      </c>
      <c r="D165" s="40" t="str" cm="1">
        <f t="array" ref="D165">IF(Table1[[#This Row],[Booking No]]&lt;&gt;"",IF(Table1[[#This Row],[INV QTY]]=1,_xlfn.TEXTJOIN(",",TRUE,IF(N165=N165:N211,K165:K211,"")),""),"")</f>
        <v/>
      </c>
      <c r="E165" s="39" t="str" cm="1">
        <f t="array" ref="E165">IF(Table1[[#This Row],[PO NO]]&lt;&gt;"",IF(Table1[[#This Row],[INV QTY]]=1,_xlfn.TEXTJOIN(",",TRUE,IF(M165=M165:M211,H165:H211,"")),""),"")</f>
        <v/>
      </c>
      <c r="F165" s="40" t="str" cm="1">
        <f t="array" ref="F165">IF(Table1[[#This Row],[PO NO]]&lt;&gt;"",IF(Table1[[#This Row],[INV QTY]]=1,_xlfn.TEXTJOIN(",",TRUE,IF(M165=M165:M211,G165:G211,"")),""),"")</f>
        <v/>
      </c>
      <c r="G165" s="79" t="str">
        <f>IF(Table1[[#This Row],[PO NO]]&lt;&gt;"",LEFT(Table1[[#This Row],[PO NO]],6)&amp;"*","")</f>
        <v/>
      </c>
      <c r="H165" s="63"/>
      <c r="I165" s="54"/>
      <c r="J165" s="41"/>
      <c r="K165" s="82"/>
      <c r="L165" s="83"/>
      <c r="M165" s="74"/>
      <c r="N165" s="43"/>
      <c r="O165" s="56"/>
      <c r="P165" s="80"/>
      <c r="Q165" s="56"/>
      <c r="R165" s="80"/>
      <c r="S165" s="47"/>
      <c r="T165" s="81"/>
      <c r="U165" s="57"/>
      <c r="V165" s="57"/>
      <c r="W165" s="57"/>
      <c r="X165" s="81"/>
      <c r="Y165" s="80"/>
      <c r="Z165" s="44"/>
      <c r="AA165" s="80"/>
      <c r="AB165" s="44"/>
      <c r="AC165" s="77"/>
      <c r="AD165" s="59"/>
      <c r="AE165" s="61"/>
      <c r="AF165" s="61"/>
      <c r="AG165" s="60"/>
      <c r="AH165" s="60"/>
    </row>
    <row r="166" spans="1:34" x14ac:dyDescent="0.3">
      <c r="A166" s="53" t="str">
        <f>IF(Table1[[#This Row],[INVOICE NO]]&lt;&gt;"",ROWS($A$2:Table1[[#This Row],['#OREDER NO]]),"")</f>
        <v/>
      </c>
      <c r="B166" s="38" t="str">
        <f>IF(Table1[[#This Row],[INVOICE NO]]&lt;&gt;"",COUNTIF($M$2:M166,M166),"")</f>
        <v/>
      </c>
      <c r="C166" s="40" t="str" cm="1">
        <f t="array" ref="C166">IF(Table1[[#This Row],[BOOKING CONFIRMATION NO]]&lt;&gt;"",IF(Table1[[#This Row],[INV QTY]]=1,_xlfn.TEXTJOIN(",",TRUE,IF(M166=M166:M212,L166:L212,"")),""),"")</f>
        <v/>
      </c>
      <c r="D166" s="40" t="str" cm="1">
        <f t="array" ref="D166">IF(Table1[[#This Row],[Booking No]]&lt;&gt;"",IF(Table1[[#This Row],[INV QTY]]=1,_xlfn.TEXTJOIN(",",TRUE,IF(N166=N166:N212,K166:K212,"")),""),"")</f>
        <v/>
      </c>
      <c r="E166" s="39" t="str" cm="1">
        <f t="array" ref="E166">IF(Table1[[#This Row],[PO NO]]&lt;&gt;"",IF(Table1[[#This Row],[INV QTY]]=1,_xlfn.TEXTJOIN(",",TRUE,IF(M166=M166:M212,H166:H212,"")),""),"")</f>
        <v/>
      </c>
      <c r="F166" s="40" t="str" cm="1">
        <f t="array" ref="F166">IF(Table1[[#This Row],[PO NO]]&lt;&gt;"",IF(Table1[[#This Row],[INV QTY]]=1,_xlfn.TEXTJOIN(",",TRUE,IF(M166=M166:M212,G166:G212,"")),""),"")</f>
        <v/>
      </c>
      <c r="G166" s="79" t="str">
        <f>IF(Table1[[#This Row],[PO NO]]&lt;&gt;"",LEFT(Table1[[#This Row],[PO NO]],6)&amp;"*","")</f>
        <v/>
      </c>
      <c r="H166" s="63"/>
      <c r="I166" s="54"/>
      <c r="J166" s="41"/>
      <c r="K166" s="82"/>
      <c r="L166" s="83"/>
      <c r="M166" s="74"/>
      <c r="N166" s="43"/>
      <c r="O166" s="56"/>
      <c r="P166" s="80"/>
      <c r="Q166" s="56"/>
      <c r="R166" s="80"/>
      <c r="S166" s="47"/>
      <c r="T166" s="81"/>
      <c r="U166" s="57"/>
      <c r="V166" s="57"/>
      <c r="W166" s="57"/>
      <c r="X166" s="81"/>
      <c r="Y166" s="80"/>
      <c r="Z166" s="44"/>
      <c r="AA166" s="80"/>
      <c r="AB166" s="44"/>
      <c r="AC166" s="77"/>
      <c r="AD166" s="59"/>
      <c r="AE166" s="61"/>
      <c r="AF166" s="61"/>
      <c r="AG166" s="60"/>
      <c r="AH166" s="60"/>
    </row>
    <row r="167" spans="1:34" x14ac:dyDescent="0.3">
      <c r="A167" s="53" t="str">
        <f>IF(Table1[[#This Row],[INVOICE NO]]&lt;&gt;"",ROWS($A$2:Table1[[#This Row],['#OREDER NO]]),"")</f>
        <v/>
      </c>
      <c r="B167" s="38" t="str">
        <f>IF(Table1[[#This Row],[INVOICE NO]]&lt;&gt;"",COUNTIF($M$2:M167,M167),"")</f>
        <v/>
      </c>
      <c r="C167" s="40" t="str" cm="1">
        <f t="array" ref="C167">IF(Table1[[#This Row],[BOOKING CONFIRMATION NO]]&lt;&gt;"",IF(Table1[[#This Row],[INV QTY]]=1,_xlfn.TEXTJOIN(",",TRUE,IF(M167=M167:M213,L167:L213,"")),""),"")</f>
        <v/>
      </c>
      <c r="D167" s="40" t="str" cm="1">
        <f t="array" ref="D167">IF(Table1[[#This Row],[Booking No]]&lt;&gt;"",IF(Table1[[#This Row],[INV QTY]]=1,_xlfn.TEXTJOIN(",",TRUE,IF(N167=N167:N213,K167:K213,"")),""),"")</f>
        <v/>
      </c>
      <c r="E167" s="39" t="str" cm="1">
        <f t="array" ref="E167">IF(Table1[[#This Row],[PO NO]]&lt;&gt;"",IF(Table1[[#This Row],[INV QTY]]=1,_xlfn.TEXTJOIN(",",TRUE,IF(M167=M167:M213,H167:H213,"")),""),"")</f>
        <v/>
      </c>
      <c r="F167" s="40" t="str" cm="1">
        <f t="array" ref="F167">IF(Table1[[#This Row],[PO NO]]&lt;&gt;"",IF(Table1[[#This Row],[INV QTY]]=1,_xlfn.TEXTJOIN(",",TRUE,IF(M167=M167:M213,G167:G213,"")),""),"")</f>
        <v/>
      </c>
      <c r="G167" s="79" t="str">
        <f>IF(Table1[[#This Row],[PO NO]]&lt;&gt;"",LEFT(Table1[[#This Row],[PO NO]],6)&amp;"*","")</f>
        <v/>
      </c>
      <c r="H167" s="63"/>
      <c r="I167" s="54"/>
      <c r="J167" s="41"/>
      <c r="K167" s="82"/>
      <c r="L167" s="83"/>
      <c r="M167" s="74"/>
      <c r="N167" s="43"/>
      <c r="O167" s="56"/>
      <c r="P167" s="80"/>
      <c r="Q167" s="56"/>
      <c r="R167" s="80"/>
      <c r="S167" s="47"/>
      <c r="T167" s="81"/>
      <c r="U167" s="57"/>
      <c r="V167" s="57"/>
      <c r="W167" s="57"/>
      <c r="X167" s="81"/>
      <c r="Y167" s="80"/>
      <c r="Z167" s="44"/>
      <c r="AA167" s="80"/>
      <c r="AB167" s="44"/>
      <c r="AC167" s="77"/>
      <c r="AD167" s="59"/>
      <c r="AE167" s="61"/>
      <c r="AF167" s="61"/>
      <c r="AG167" s="60"/>
      <c r="AH167" s="60"/>
    </row>
    <row r="168" spans="1:34" x14ac:dyDescent="0.3">
      <c r="A168" s="53" t="str">
        <f>IF(Table1[[#This Row],[INVOICE NO]]&lt;&gt;"",ROWS($A$2:Table1[[#This Row],['#OREDER NO]]),"")</f>
        <v/>
      </c>
      <c r="B168" s="78" t="str">
        <f>IF(Table1[[#This Row],[INVOICE NO]]&lt;&gt;"",COUNTIF($M$2:M175,M168),"")</f>
        <v/>
      </c>
      <c r="C168" s="40" t="str" cm="1">
        <f t="array" ref="C168">IF(Table1[[#This Row],[BOOKING CONFIRMATION NO]]&lt;&gt;"",IF(Table1[[#This Row],[INV QTY]]=1,_xlfn.TEXTJOIN(",",TRUE,IF(M168=M168:M214,L168:L214,"")),""),"")</f>
        <v/>
      </c>
      <c r="D168" s="40" t="str" cm="1">
        <f t="array" ref="D168">IF(Table1[[#This Row],[Booking No]]&lt;&gt;"",IF(Table1[[#This Row],[INV QTY]]=1,_xlfn.TEXTJOIN(",",TRUE,IF(N168=N168:N214,K168:K214,"")),""),"")</f>
        <v/>
      </c>
      <c r="E168" s="39" t="str" cm="1">
        <f t="array" ref="E168">IF(Table1[[#This Row],[PO NO]]&lt;&gt;"",IF(Table1[[#This Row],[INV QTY]]=1,_xlfn.TEXTJOIN(",",TRUE,IF(M168=M168:M214,H168:H214,"")),""),"")</f>
        <v/>
      </c>
      <c r="F168" s="40" t="str" cm="1">
        <f t="array" ref="F168">IF(Table1[[#This Row],[PO NO]]&lt;&gt;"",IF(Table1[[#This Row],[INV QTY]]=1,_xlfn.TEXTJOIN(",",TRUE,IF(M168=M168:M214,G168:G214,"")),""),"")</f>
        <v/>
      </c>
      <c r="G168" s="79" t="str">
        <f>IF(Table1[[#This Row],[PO NO]]&lt;&gt;"",LEFT(Table1[[#This Row],[PO NO]],6)&amp;"*","")</f>
        <v/>
      </c>
      <c r="H168" s="63"/>
      <c r="I168" s="54"/>
      <c r="J168" s="41"/>
      <c r="K168" s="82"/>
      <c r="L168" s="83"/>
      <c r="M168" s="74"/>
      <c r="N168" s="43"/>
      <c r="O168" s="56"/>
      <c r="P168" s="80"/>
      <c r="Q168" s="56"/>
      <c r="R168" s="80"/>
      <c r="S168" s="47"/>
      <c r="T168" s="81"/>
      <c r="U168" s="57"/>
      <c r="V168" s="57"/>
      <c r="W168" s="57"/>
      <c r="X168" s="81"/>
      <c r="Y168" s="80"/>
      <c r="Z168" s="44"/>
      <c r="AA168" s="80"/>
      <c r="AB168" s="44"/>
      <c r="AC168" s="77"/>
      <c r="AD168" s="59"/>
      <c r="AE168" s="61"/>
      <c r="AF168" s="61"/>
      <c r="AG168" s="60"/>
      <c r="AH168" s="60"/>
    </row>
    <row r="169" spans="1:34" x14ac:dyDescent="0.3">
      <c r="A169" s="53" t="str">
        <f>IF(Table1[[#This Row],[INVOICE NO]]&lt;&gt;"",ROWS($A$2:Table1[[#This Row],['#OREDER NO]]),"")</f>
        <v/>
      </c>
      <c r="B169" s="38" t="str">
        <f>IF(Table1[[#This Row],[INVOICE NO]]&lt;&gt;"",COUNTIF($M$2:M169,M169),"")</f>
        <v/>
      </c>
      <c r="C169" s="40" t="str" cm="1">
        <f t="array" ref="C169">IF(Table1[[#This Row],[BOOKING CONFIRMATION NO]]&lt;&gt;"",IF(Table1[[#This Row],[INV QTY]]=1,_xlfn.TEXTJOIN(",",TRUE,IF(M169=M169:M215,L169:L215,"")),""),"")</f>
        <v/>
      </c>
      <c r="D169" s="40" t="str" cm="1">
        <f t="array" ref="D169">IF(Table1[[#This Row],[Booking No]]&lt;&gt;"",IF(Table1[[#This Row],[INV QTY]]=1,_xlfn.TEXTJOIN(",",TRUE,IF(N169=N169:N215,K169:K215,"")),""),"")</f>
        <v/>
      </c>
      <c r="E169" s="39" t="str" cm="1">
        <f t="array" ref="E169">IF(Table1[[#This Row],[PO NO]]&lt;&gt;"",IF(Table1[[#This Row],[INV QTY]]=1,_xlfn.TEXTJOIN(",",TRUE,IF(M169=M169:M215,H169:H215,"")),""),"")</f>
        <v/>
      </c>
      <c r="F169" s="40" t="str" cm="1">
        <f t="array" ref="F169">IF(Table1[[#This Row],[PO NO]]&lt;&gt;"",IF(Table1[[#This Row],[INV QTY]]=1,_xlfn.TEXTJOIN(",",TRUE,IF(M169=M169:M215,G169:G215,"")),""),"")</f>
        <v/>
      </c>
      <c r="G169" s="79" t="str">
        <f>IF(Table1[[#This Row],[PO NO]]&lt;&gt;"",LEFT(Table1[[#This Row],[PO NO]],6)&amp;"*","")</f>
        <v/>
      </c>
      <c r="H169" s="63"/>
      <c r="I169" s="54"/>
      <c r="J169" s="41"/>
      <c r="K169" s="82"/>
      <c r="L169" s="83"/>
      <c r="M169" s="74"/>
      <c r="N169" s="43"/>
      <c r="O169" s="56"/>
      <c r="P169" s="80"/>
      <c r="Q169" s="56"/>
      <c r="R169" s="80"/>
      <c r="S169" s="47"/>
      <c r="T169" s="81"/>
      <c r="U169" s="57"/>
      <c r="V169" s="57"/>
      <c r="W169" s="57"/>
      <c r="X169" s="81"/>
      <c r="Y169" s="80"/>
      <c r="Z169" s="44"/>
      <c r="AA169" s="80"/>
      <c r="AB169" s="44"/>
      <c r="AC169" s="77"/>
      <c r="AD169" s="59"/>
      <c r="AE169" s="61"/>
      <c r="AF169" s="61"/>
      <c r="AG169" s="60"/>
      <c r="AH169" s="60"/>
    </row>
    <row r="170" spans="1:34" x14ac:dyDescent="0.3">
      <c r="A170" s="53" t="str">
        <f>IF(Table1[[#This Row],[INVOICE NO]]&lt;&gt;"",ROWS($A$2:Table1[[#This Row],['#OREDER NO]]),"")</f>
        <v/>
      </c>
      <c r="B170" s="38" t="str">
        <f>IF(Table1[[#This Row],[INVOICE NO]]&lt;&gt;"",COUNTIF($M$2:M170,M170),"")</f>
        <v/>
      </c>
      <c r="C170" s="40" t="str" cm="1">
        <f t="array" ref="C170">IF(Table1[[#This Row],[BOOKING CONFIRMATION NO]]&lt;&gt;"",IF(Table1[[#This Row],[INV QTY]]=1,_xlfn.TEXTJOIN(",",TRUE,IF(M170=M170:M216,L170:L216,"")),""),"")</f>
        <v/>
      </c>
      <c r="D170" s="40" t="str" cm="1">
        <f t="array" ref="D170">IF(Table1[[#This Row],[Booking No]]&lt;&gt;"",IF(Table1[[#This Row],[INV QTY]]=1,_xlfn.TEXTJOIN(",",TRUE,IF(N170=N170:N216,K170:K216,"")),""),"")</f>
        <v/>
      </c>
      <c r="E170" s="39" t="str" cm="1">
        <f t="array" ref="E170">IF(Table1[[#This Row],[PO NO]]&lt;&gt;"",IF(Table1[[#This Row],[INV QTY]]=1,_xlfn.TEXTJOIN(",",TRUE,IF(M170=M170:M216,H170:H216,"")),""),"")</f>
        <v/>
      </c>
      <c r="F170" s="40" t="str" cm="1">
        <f t="array" ref="F170">IF(Table1[[#This Row],[PO NO]]&lt;&gt;"",IF(Table1[[#This Row],[INV QTY]]=1,_xlfn.TEXTJOIN(",",TRUE,IF(M170=M170:M216,G170:G216,"")),""),"")</f>
        <v/>
      </c>
      <c r="G170" s="79" t="str">
        <f>IF(Table1[[#This Row],[PO NO]]&lt;&gt;"",LEFT(Table1[[#This Row],[PO NO]],6)&amp;"*","")</f>
        <v/>
      </c>
      <c r="H170" s="63"/>
      <c r="I170" s="54"/>
      <c r="J170" s="41"/>
      <c r="K170" s="82"/>
      <c r="L170" s="83"/>
      <c r="M170" s="74"/>
      <c r="N170" s="43"/>
      <c r="O170" s="56"/>
      <c r="P170" s="80"/>
      <c r="Q170" s="56"/>
      <c r="R170" s="80"/>
      <c r="S170" s="47"/>
      <c r="T170" s="81"/>
      <c r="U170" s="57"/>
      <c r="V170" s="57"/>
      <c r="W170" s="57"/>
      <c r="X170" s="81"/>
      <c r="Y170" s="80"/>
      <c r="Z170" s="44"/>
      <c r="AA170" s="80"/>
      <c r="AB170" s="44"/>
      <c r="AC170" s="77"/>
      <c r="AD170" s="59"/>
      <c r="AE170" s="61"/>
      <c r="AF170" s="61"/>
      <c r="AG170" s="60"/>
      <c r="AH170" s="60"/>
    </row>
    <row r="171" spans="1:34" x14ac:dyDescent="0.3">
      <c r="A171" s="53" t="str">
        <f>IF(Table1[[#This Row],[INVOICE NO]]&lt;&gt;"",ROWS($A$2:Table1[[#This Row],['#OREDER NO]]),"")</f>
        <v/>
      </c>
      <c r="B171" s="38" t="str">
        <f>IF(Table1[[#This Row],[INVOICE NO]]&lt;&gt;"",COUNTIF($M$2:M171,M171),"")</f>
        <v/>
      </c>
      <c r="C171" s="40" t="str" cm="1">
        <f t="array" ref="C171">IF(Table1[[#This Row],[BOOKING CONFIRMATION NO]]&lt;&gt;"",IF(Table1[[#This Row],[INV QTY]]=1,_xlfn.TEXTJOIN(",",TRUE,IF(M171=M171:M217,L171:L217,"")),""),"")</f>
        <v/>
      </c>
      <c r="D171" s="40" t="str" cm="1">
        <f t="array" ref="D171">IF(Table1[[#This Row],[Booking No]]&lt;&gt;"",IF(Table1[[#This Row],[INV QTY]]=1,_xlfn.TEXTJOIN(",",TRUE,IF(N171=N171:N217,K171:K217,"")),""),"")</f>
        <v/>
      </c>
      <c r="E171" s="39" t="str" cm="1">
        <f t="array" ref="E171">IF(Table1[[#This Row],[PO NO]]&lt;&gt;"",IF(Table1[[#This Row],[INV QTY]]=1,_xlfn.TEXTJOIN(",",TRUE,IF(M171=M171:M217,H171:H217,"")),""),"")</f>
        <v/>
      </c>
      <c r="F171" s="40" t="str" cm="1">
        <f t="array" ref="F171">IF(Table1[[#This Row],[PO NO]]&lt;&gt;"",IF(Table1[[#This Row],[INV QTY]]=1,_xlfn.TEXTJOIN(",",TRUE,IF(M171=M171:M217,G171:G217,"")),""),"")</f>
        <v/>
      </c>
      <c r="G171" s="79" t="str">
        <f>IF(Table1[[#This Row],[PO NO]]&lt;&gt;"",LEFT(Table1[[#This Row],[PO NO]],6)&amp;"*","")</f>
        <v/>
      </c>
      <c r="H171" s="63"/>
      <c r="I171" s="54"/>
      <c r="J171" s="41"/>
      <c r="K171" s="82"/>
      <c r="L171" s="83"/>
      <c r="M171" s="74"/>
      <c r="N171" s="43"/>
      <c r="O171" s="56"/>
      <c r="P171" s="80"/>
      <c r="Q171" s="56"/>
      <c r="R171" s="80"/>
      <c r="S171" s="47"/>
      <c r="T171" s="81"/>
      <c r="U171" s="57"/>
      <c r="V171" s="57"/>
      <c r="W171" s="57"/>
      <c r="X171" s="81"/>
      <c r="Y171" s="80"/>
      <c r="Z171" s="44"/>
      <c r="AA171" s="80"/>
      <c r="AB171" s="44"/>
      <c r="AC171" s="77"/>
      <c r="AD171" s="59"/>
      <c r="AE171" s="61"/>
      <c r="AF171" s="61"/>
      <c r="AG171" s="60"/>
      <c r="AH171" s="60"/>
    </row>
    <row r="172" spans="1:34" x14ac:dyDescent="0.3">
      <c r="A172" s="53" t="str">
        <f>IF(Table1[[#This Row],[INVOICE NO]]&lt;&gt;"",ROWS($A$2:Table1[[#This Row],['#OREDER NO]]),"")</f>
        <v/>
      </c>
      <c r="B172" s="78" t="str">
        <f>IF(Table1[[#This Row],[INVOICE NO]]&lt;&gt;"",COUNTIF($M$2:M175,M172),"")</f>
        <v/>
      </c>
      <c r="C172" s="40" t="str" cm="1">
        <f t="array" ref="C172">IF(Table1[[#This Row],[BOOKING CONFIRMATION NO]]&lt;&gt;"",IF(Table1[[#This Row],[INV QTY]]=1,_xlfn.TEXTJOIN(",",TRUE,IF(M172=M172:M218,L172:L218,"")),""),"")</f>
        <v/>
      </c>
      <c r="D172" s="40" t="str" cm="1">
        <f t="array" ref="D172">IF(Table1[[#This Row],[Booking No]]&lt;&gt;"",IF(Table1[[#This Row],[INV QTY]]=1,_xlfn.TEXTJOIN(",",TRUE,IF(N172=N172:N218,K172:K218,"")),""),"")</f>
        <v/>
      </c>
      <c r="E172" s="39" t="str" cm="1">
        <f t="array" ref="E172">IF(Table1[[#This Row],[PO NO]]&lt;&gt;"",IF(Table1[[#This Row],[INV QTY]]=1,_xlfn.TEXTJOIN(",",TRUE,IF(M172=M172:M218,H172:H218,"")),""),"")</f>
        <v/>
      </c>
      <c r="F172" s="40" t="str" cm="1">
        <f t="array" ref="F172">IF(Table1[[#This Row],[PO NO]]&lt;&gt;"",IF(Table1[[#This Row],[INV QTY]]=1,_xlfn.TEXTJOIN(",",TRUE,IF(M172=M172:M218,G172:G218,"")),""),"")</f>
        <v/>
      </c>
      <c r="G172" s="79" t="str">
        <f>IF(Table1[[#This Row],[PO NO]]&lt;&gt;"",LEFT(Table1[[#This Row],[PO NO]],6)&amp;"*","")</f>
        <v/>
      </c>
      <c r="H172" s="63"/>
      <c r="I172" s="54"/>
      <c r="J172" s="41"/>
      <c r="K172" s="82"/>
      <c r="L172" s="83"/>
      <c r="M172" s="74"/>
      <c r="N172" s="43"/>
      <c r="O172" s="56"/>
      <c r="P172" s="80"/>
      <c r="Q172" s="56"/>
      <c r="R172" s="80"/>
      <c r="S172" s="47"/>
      <c r="T172" s="81"/>
      <c r="U172" s="57"/>
      <c r="V172" s="57"/>
      <c r="W172" s="57"/>
      <c r="X172" s="81"/>
      <c r="Y172" s="80"/>
      <c r="Z172" s="44"/>
      <c r="AA172" s="80"/>
      <c r="AB172" s="44"/>
      <c r="AC172" s="77"/>
      <c r="AD172" s="59"/>
      <c r="AE172" s="61"/>
      <c r="AF172" s="61"/>
      <c r="AG172" s="60"/>
      <c r="AH172" s="60"/>
    </row>
    <row r="173" spans="1:34" x14ac:dyDescent="0.3">
      <c r="A173" s="53" t="str">
        <f>IF(Table1[[#This Row],[INVOICE NO]]&lt;&gt;"",ROWS($A$2:Table1[[#This Row],['#OREDER NO]]),"")</f>
        <v/>
      </c>
      <c r="B173" s="38" t="str">
        <f>IF(Table1[[#This Row],[INVOICE NO]]&lt;&gt;"",COUNTIF($M$2:M173,M173),"")</f>
        <v/>
      </c>
      <c r="C173" s="40" t="str" cm="1">
        <f t="array" ref="C173">IF(Table1[[#This Row],[BOOKING CONFIRMATION NO]]&lt;&gt;"",IF(Table1[[#This Row],[INV QTY]]=1,_xlfn.TEXTJOIN(",",TRUE,IF(M173=M173:M219,L173:L219,"")),""),"")</f>
        <v/>
      </c>
      <c r="D173" s="40" t="str" cm="1">
        <f t="array" ref="D173">IF(Table1[[#This Row],[Booking No]]&lt;&gt;"",IF(Table1[[#This Row],[INV QTY]]=1,_xlfn.TEXTJOIN(",",TRUE,IF(N173=N173:N219,K173:K219,"")),""),"")</f>
        <v/>
      </c>
      <c r="E173" s="39" t="str" cm="1">
        <f t="array" ref="E173">IF(Table1[[#This Row],[PO NO]]&lt;&gt;"",IF(Table1[[#This Row],[INV QTY]]=1,_xlfn.TEXTJOIN(",",TRUE,IF(M173=M173:M219,H173:H219,"")),""),"")</f>
        <v/>
      </c>
      <c r="F173" s="40" t="str" cm="1">
        <f t="array" ref="F173">IF(Table1[[#This Row],[PO NO]]&lt;&gt;"",IF(Table1[[#This Row],[INV QTY]]=1,_xlfn.TEXTJOIN(",",TRUE,IF(M173=M173:M219,G173:G219,"")),""),"")</f>
        <v/>
      </c>
      <c r="G173" s="79" t="str">
        <f>IF(Table1[[#This Row],[PO NO]]&lt;&gt;"",LEFT(Table1[[#This Row],[PO NO]],6)&amp;"*","")</f>
        <v/>
      </c>
      <c r="H173" s="63"/>
      <c r="I173" s="54"/>
      <c r="J173" s="41"/>
      <c r="K173" s="82"/>
      <c r="L173" s="83"/>
      <c r="M173" s="74"/>
      <c r="N173" s="43"/>
      <c r="O173" s="56"/>
      <c r="P173" s="80"/>
      <c r="Q173" s="56"/>
      <c r="R173" s="80"/>
      <c r="S173" s="47"/>
      <c r="T173" s="81"/>
      <c r="U173" s="57"/>
      <c r="V173" s="57"/>
      <c r="W173" s="57"/>
      <c r="X173" s="81"/>
      <c r="Y173" s="80"/>
      <c r="Z173" s="44"/>
      <c r="AA173" s="80"/>
      <c r="AB173" s="44"/>
      <c r="AC173" s="77"/>
      <c r="AD173" s="59"/>
      <c r="AE173" s="61"/>
      <c r="AF173" s="61"/>
      <c r="AG173" s="60"/>
      <c r="AH173" s="60"/>
    </row>
    <row r="174" spans="1:34" x14ac:dyDescent="0.3">
      <c r="A174" s="53" t="str">
        <f>IF(Table1[[#This Row],[INVOICE NO]]&lt;&gt;"",ROWS($A$2:Table1[[#This Row],['#OREDER NO]]),"")</f>
        <v/>
      </c>
      <c r="B174" s="78" t="str">
        <f>IF(Table1[[#This Row],[INVOICE NO]]&lt;&gt;"",COUNTIF($M$2:M175,M174),"")</f>
        <v/>
      </c>
      <c r="C174" s="40" t="str" cm="1">
        <f t="array" ref="C174">IF(Table1[[#This Row],[BOOKING CONFIRMATION NO]]&lt;&gt;"",IF(Table1[[#This Row],[INV QTY]]=1,_xlfn.TEXTJOIN(",",TRUE,IF(M174=M174:M220,L174:L220,"")),""),"")</f>
        <v/>
      </c>
      <c r="D174" s="40" t="str" cm="1">
        <f t="array" ref="D174">IF(Table1[[#This Row],[Booking No]]&lt;&gt;"",IF(Table1[[#This Row],[INV QTY]]=1,_xlfn.TEXTJOIN(",",TRUE,IF(N174=N174:N220,K174:K220,"")),""),"")</f>
        <v/>
      </c>
      <c r="E174" s="39" t="str" cm="1">
        <f t="array" ref="E174">IF(Table1[[#This Row],[PO NO]]&lt;&gt;"",IF(Table1[[#This Row],[INV QTY]]=1,_xlfn.TEXTJOIN(",",TRUE,IF(M174=M174:M220,H174:H220,"")),""),"")</f>
        <v/>
      </c>
      <c r="F174" s="40" t="str" cm="1">
        <f t="array" ref="F174">IF(Table1[[#This Row],[PO NO]]&lt;&gt;"",IF(Table1[[#This Row],[INV QTY]]=1,_xlfn.TEXTJOIN(",",TRUE,IF(M174=M174:M220,G174:G220,"")),""),"")</f>
        <v/>
      </c>
      <c r="G174" s="79" t="str">
        <f>IF(Table1[[#This Row],[PO NO]]&lt;&gt;"",LEFT(Table1[[#This Row],[PO NO]],6)&amp;"*","")</f>
        <v/>
      </c>
      <c r="H174" s="63"/>
      <c r="I174" s="54"/>
      <c r="J174" s="41"/>
      <c r="K174" s="82"/>
      <c r="L174" s="83"/>
      <c r="M174" s="74"/>
      <c r="N174" s="43"/>
      <c r="O174" s="56"/>
      <c r="P174" s="80"/>
      <c r="Q174" s="56"/>
      <c r="R174" s="80"/>
      <c r="S174" s="47"/>
      <c r="T174" s="81"/>
      <c r="U174" s="57"/>
      <c r="V174" s="57"/>
      <c r="W174" s="57"/>
      <c r="X174" s="81"/>
      <c r="Y174" s="80"/>
      <c r="Z174" s="44"/>
      <c r="AA174" s="80"/>
      <c r="AB174" s="44"/>
      <c r="AC174" s="77"/>
      <c r="AD174" s="59"/>
      <c r="AE174" s="61"/>
      <c r="AF174" s="61"/>
      <c r="AG174" s="60"/>
      <c r="AH174" s="60"/>
    </row>
    <row r="175" spans="1:34" x14ac:dyDescent="0.3">
      <c r="A175" s="53" t="str">
        <f>IF(Table1[[#This Row],[INVOICE NO]]&lt;&gt;"",ROWS($A$2:Table1[[#This Row],['#OREDER NO]]),"")</f>
        <v/>
      </c>
      <c r="B175" s="38" t="str">
        <f>IF(Table1[[#This Row],[INVOICE NO]]&lt;&gt;"",COUNTIF($M$2:M175,M175),"")</f>
        <v/>
      </c>
      <c r="C175" s="40" t="str" cm="1">
        <f t="array" ref="C175">IF(Table1[[#This Row],[BOOKING CONFIRMATION NO]]&lt;&gt;"",IF(Table1[[#This Row],[INV QTY]]=1,_xlfn.TEXTJOIN(",",TRUE,IF(M175=M175:M221,L175:L221,"")),""),"")</f>
        <v/>
      </c>
      <c r="D175" s="40" t="str" cm="1">
        <f t="array" ref="D175">IF(Table1[[#This Row],[Booking No]]&lt;&gt;"",IF(Table1[[#This Row],[INV QTY]]=1,_xlfn.TEXTJOIN(",",TRUE,IF(N175=N175:N221,K175:K221,"")),""),"")</f>
        <v/>
      </c>
      <c r="E175" s="39" t="str" cm="1">
        <f t="array" ref="E175">IF(Table1[[#This Row],[PO NO]]&lt;&gt;"",IF(Table1[[#This Row],[INV QTY]]=1,_xlfn.TEXTJOIN(",",TRUE,IF(M175=M175:M221,H175:H221,"")),""),"")</f>
        <v/>
      </c>
      <c r="F175" s="40" t="str" cm="1">
        <f t="array" ref="F175">IF(Table1[[#This Row],[PO NO]]&lt;&gt;"",IF(Table1[[#This Row],[INV QTY]]=1,_xlfn.TEXTJOIN(",",TRUE,IF(M175=M175:M221,G175:G221,"")),""),"")</f>
        <v/>
      </c>
      <c r="G175" s="79" t="str">
        <f>IF(Table1[[#This Row],[PO NO]]&lt;&gt;"",LEFT(Table1[[#This Row],[PO NO]],6)&amp;"*","")</f>
        <v/>
      </c>
      <c r="H175" s="63"/>
      <c r="I175" s="54"/>
      <c r="J175" s="41"/>
      <c r="K175" s="82"/>
      <c r="L175" s="83"/>
      <c r="M175" s="74"/>
      <c r="N175" s="43"/>
      <c r="O175" s="56"/>
      <c r="P175" s="80"/>
      <c r="Q175" s="56"/>
      <c r="R175" s="80"/>
      <c r="S175" s="47"/>
      <c r="T175" s="81"/>
      <c r="U175" s="57"/>
      <c r="V175" s="57"/>
      <c r="W175" s="57"/>
      <c r="X175" s="81"/>
      <c r="Y175" s="80"/>
      <c r="Z175" s="44"/>
      <c r="AA175" s="80"/>
      <c r="AB175" s="44"/>
      <c r="AC175" s="77"/>
      <c r="AD175" s="59"/>
      <c r="AE175" s="61"/>
      <c r="AF175" s="61"/>
      <c r="AG175" s="60"/>
      <c r="AH175" s="60"/>
    </row>
    <row r="176" spans="1:34" x14ac:dyDescent="0.3">
      <c r="A176" s="53" t="str">
        <f>IF(Table1[[#This Row],[INVOICE NO]]&lt;&gt;"",ROWS($A$2:Table1[[#This Row],['#OREDER NO]]),"")</f>
        <v/>
      </c>
      <c r="B176" s="78" t="str">
        <f>IF(Table1[[#This Row],[INVOICE NO]]&lt;&gt;"",COUNTIF($M$2:M386,M176),"")</f>
        <v/>
      </c>
      <c r="C176" s="40" t="str" cm="1">
        <f t="array" ref="C176">IF(Table1[[#This Row],[BOOKING CONFIRMATION NO]]&lt;&gt;"",IF(Table1[[#This Row],[INV QTY]]=1,_xlfn.TEXTJOIN(",",TRUE,IF(M176=M176:M222,L176:L222,"")),""),"")</f>
        <v/>
      </c>
      <c r="D176" s="40" t="str" cm="1">
        <f t="array" ref="D176">IF(Table1[[#This Row],[Booking No]]&lt;&gt;"",IF(Table1[[#This Row],[INV QTY]]=1,_xlfn.TEXTJOIN(",",TRUE,IF(N176=N176:N222,K176:K222,"")),""),"")</f>
        <v/>
      </c>
      <c r="E176" s="39" t="str" cm="1">
        <f t="array" ref="E176">IF(Table1[[#This Row],[PO NO]]&lt;&gt;"",IF(Table1[[#This Row],[INV QTY]]=1,_xlfn.TEXTJOIN(",",TRUE,IF(M176=M176:M222,H176:H222,"")),""),"")</f>
        <v/>
      </c>
      <c r="F176" s="40" t="str" cm="1">
        <f t="array" ref="F176">IF(Table1[[#This Row],[PO NO]]&lt;&gt;"",IF(Table1[[#This Row],[INV QTY]]=1,_xlfn.TEXTJOIN(",",TRUE,IF(M176=M176:M222,G176:G222,"")),""),"")</f>
        <v/>
      </c>
      <c r="G176" s="79" t="str">
        <f>IF(Table1[[#This Row],[PO NO]]&lt;&gt;"",LEFT(Table1[[#This Row],[PO NO]],6)&amp;"*","")</f>
        <v/>
      </c>
      <c r="H176" s="63"/>
      <c r="I176" s="54"/>
      <c r="J176" s="41"/>
      <c r="K176" s="82"/>
      <c r="L176" s="83"/>
      <c r="M176" s="74"/>
      <c r="N176" s="43"/>
      <c r="O176" s="56"/>
      <c r="P176" s="80"/>
      <c r="Q176" s="56"/>
      <c r="R176" s="80"/>
      <c r="S176" s="47"/>
      <c r="T176" s="81"/>
      <c r="U176" s="57"/>
      <c r="V176" s="57"/>
      <c r="W176" s="57"/>
      <c r="X176" s="81"/>
      <c r="Y176" s="80"/>
      <c r="Z176" s="44"/>
      <c r="AA176" s="80"/>
      <c r="AB176" s="44"/>
      <c r="AC176" s="77"/>
      <c r="AD176" s="59"/>
      <c r="AE176" s="61"/>
      <c r="AF176" s="61"/>
      <c r="AG176" s="60"/>
      <c r="AH176" s="60"/>
    </row>
    <row r="177" spans="1:34" x14ac:dyDescent="0.3">
      <c r="A177" s="53" t="str">
        <f>IF(Table1[[#This Row],[INVOICE NO]]&lt;&gt;"",ROWS($A$2:Table1[[#This Row],['#OREDER NO]]),"")</f>
        <v/>
      </c>
      <c r="B177" s="38" t="str">
        <f>IF(Table1[[#This Row],[INVOICE NO]]&lt;&gt;"",COUNTIF($M$2:M177,M177),"")</f>
        <v/>
      </c>
      <c r="C177" s="40" t="str" cm="1">
        <f t="array" ref="C177">IF(Table1[[#This Row],[BOOKING CONFIRMATION NO]]&lt;&gt;"",IF(Table1[[#This Row],[INV QTY]]=1,_xlfn.TEXTJOIN(",",TRUE,IF(M177=M177:M223,L177:L223,"")),""),"")</f>
        <v/>
      </c>
      <c r="D177" s="40" t="str" cm="1">
        <f t="array" ref="D177">IF(Table1[[#This Row],[Booking No]]&lt;&gt;"",IF(Table1[[#This Row],[INV QTY]]=1,_xlfn.TEXTJOIN(",",TRUE,IF(N177=N177:N223,K177:K223,"")),""),"")</f>
        <v/>
      </c>
      <c r="E177" s="39" t="str" cm="1">
        <f t="array" ref="E177">IF(Table1[[#This Row],[PO NO]]&lt;&gt;"",IF(Table1[[#This Row],[INV QTY]]=1,_xlfn.TEXTJOIN(",",TRUE,IF(M177=M177:M223,H177:H223,"")),""),"")</f>
        <v/>
      </c>
      <c r="F177" s="40" t="str" cm="1">
        <f t="array" ref="F177">IF(Table1[[#This Row],[PO NO]]&lt;&gt;"",IF(Table1[[#This Row],[INV QTY]]=1,_xlfn.TEXTJOIN(",",TRUE,IF(M177=M177:M223,G177:G223,"")),""),"")</f>
        <v/>
      </c>
      <c r="G177" s="79" t="str">
        <f>IF(Table1[[#This Row],[PO NO]]&lt;&gt;"",LEFT(Table1[[#This Row],[PO NO]],6)&amp;"*","")</f>
        <v/>
      </c>
      <c r="H177" s="63"/>
      <c r="I177" s="54"/>
      <c r="J177" s="41"/>
      <c r="K177" s="82"/>
      <c r="L177" s="83"/>
      <c r="M177" s="74"/>
      <c r="N177" s="43"/>
      <c r="O177" s="56"/>
      <c r="P177" s="80"/>
      <c r="Q177" s="56"/>
      <c r="R177" s="80"/>
      <c r="S177" s="47"/>
      <c r="T177" s="81"/>
      <c r="U177" s="57"/>
      <c r="V177" s="57"/>
      <c r="W177" s="57"/>
      <c r="X177" s="81"/>
      <c r="Y177" s="80"/>
      <c r="Z177" s="44"/>
      <c r="AA177" s="80"/>
      <c r="AB177" s="44"/>
      <c r="AC177" s="77"/>
      <c r="AD177" s="59"/>
      <c r="AE177" s="61"/>
      <c r="AF177" s="61"/>
      <c r="AG177" s="60"/>
      <c r="AH177" s="60"/>
    </row>
    <row r="178" spans="1:34" x14ac:dyDescent="0.3">
      <c r="A178" s="53" t="str">
        <f>IF(Table1[[#This Row],[INVOICE NO]]&lt;&gt;"",ROWS($A$2:Table1[[#This Row],['#OREDER NO]]),"")</f>
        <v/>
      </c>
      <c r="B178" s="38" t="str">
        <f>IF(Table1[[#This Row],[INVOICE NO]]&lt;&gt;"",COUNTIF($M$2:M178,M178),"")</f>
        <v/>
      </c>
      <c r="C178" s="40" t="str" cm="1">
        <f t="array" ref="C178">IF(Table1[[#This Row],[BOOKING CONFIRMATION NO]]&lt;&gt;"",IF(Table1[[#This Row],[INV QTY]]=1,_xlfn.TEXTJOIN(",",TRUE,IF(M178=M178:M224,L178:L224,"")),""),"")</f>
        <v/>
      </c>
      <c r="D178" s="40" t="str" cm="1">
        <f t="array" ref="D178">IF(Table1[[#This Row],[Booking No]]&lt;&gt;"",IF(Table1[[#This Row],[INV QTY]]=1,_xlfn.TEXTJOIN(",",TRUE,IF(N178=N178:N224,K178:K224,"")),""),"")</f>
        <v/>
      </c>
      <c r="E178" s="39" t="str" cm="1">
        <f t="array" ref="E178">IF(Table1[[#This Row],[PO NO]]&lt;&gt;"",IF(Table1[[#This Row],[INV QTY]]=1,_xlfn.TEXTJOIN(",",TRUE,IF(M178=M178:M224,H178:H224,"")),""),"")</f>
        <v/>
      </c>
      <c r="F178" s="40" t="str" cm="1">
        <f t="array" ref="F178">IF(Table1[[#This Row],[PO NO]]&lt;&gt;"",IF(Table1[[#This Row],[INV QTY]]=1,_xlfn.TEXTJOIN(",",TRUE,IF(M178=M178:M224,G178:G224,"")),""),"")</f>
        <v/>
      </c>
      <c r="G178" s="79" t="str">
        <f>IF(Table1[[#This Row],[PO NO]]&lt;&gt;"",LEFT(Table1[[#This Row],[PO NO]],6)&amp;"*","")</f>
        <v/>
      </c>
      <c r="H178" s="63"/>
      <c r="I178" s="54"/>
      <c r="J178" s="41"/>
      <c r="K178" s="82"/>
      <c r="L178" s="83"/>
      <c r="M178" s="74"/>
      <c r="N178" s="43"/>
      <c r="O178" s="56"/>
      <c r="P178" s="80"/>
      <c r="Q178" s="56"/>
      <c r="R178" s="80"/>
      <c r="S178" s="47"/>
      <c r="T178" s="81"/>
      <c r="U178" s="57"/>
      <c r="V178" s="57"/>
      <c r="W178" s="57"/>
      <c r="X178" s="81"/>
      <c r="Y178" s="80"/>
      <c r="Z178" s="44"/>
      <c r="AA178" s="80"/>
      <c r="AB178" s="44"/>
      <c r="AC178" s="77"/>
      <c r="AD178" s="59"/>
      <c r="AE178" s="61"/>
      <c r="AF178" s="61"/>
      <c r="AG178" s="60"/>
      <c r="AH178" s="60"/>
    </row>
    <row r="179" spans="1:34" x14ac:dyDescent="0.3">
      <c r="A179" s="53" t="str">
        <f>IF(Table1[[#This Row],[INVOICE NO]]&lt;&gt;"",ROWS($A$2:Table1[[#This Row],['#OREDER NO]]),"")</f>
        <v/>
      </c>
      <c r="B179" s="38" t="str">
        <f>IF(Table1[[#This Row],[INVOICE NO]]&lt;&gt;"",COUNTIF($M$2:M179,M179),"")</f>
        <v/>
      </c>
      <c r="C179" s="40" t="str" cm="1">
        <f t="array" ref="C179">IF(Table1[[#This Row],[BOOKING CONFIRMATION NO]]&lt;&gt;"",IF(Table1[[#This Row],[INV QTY]]=1,_xlfn.TEXTJOIN(",",TRUE,IF(M179=M179:M225,L179:L225,"")),""),"")</f>
        <v/>
      </c>
      <c r="D179" s="40" t="str" cm="1">
        <f t="array" ref="D179">IF(Table1[[#This Row],[Booking No]]&lt;&gt;"",IF(Table1[[#This Row],[INV QTY]]=1,_xlfn.TEXTJOIN(",",TRUE,IF(N179=N179:N225,K179:K225,"")),""),"")</f>
        <v/>
      </c>
      <c r="E179" s="39" t="str" cm="1">
        <f t="array" ref="E179">IF(Table1[[#This Row],[PO NO]]&lt;&gt;"",IF(Table1[[#This Row],[INV QTY]]=1,_xlfn.TEXTJOIN(",",TRUE,IF(M179=M179:M225,H179:H225,"")),""),"")</f>
        <v/>
      </c>
      <c r="F179" s="40" t="str" cm="1">
        <f t="array" ref="F179">IF(Table1[[#This Row],[PO NO]]&lt;&gt;"",IF(Table1[[#This Row],[INV QTY]]=1,_xlfn.TEXTJOIN(",",TRUE,IF(M179=M179:M225,G179:G225,"")),""),"")</f>
        <v/>
      </c>
      <c r="G179" s="79" t="str">
        <f>IF(Table1[[#This Row],[PO NO]]&lt;&gt;"",LEFT(Table1[[#This Row],[PO NO]],6)&amp;"*","")</f>
        <v/>
      </c>
      <c r="H179" s="63"/>
      <c r="I179" s="54"/>
      <c r="J179" s="41"/>
      <c r="K179" s="82"/>
      <c r="L179" s="83"/>
      <c r="M179" s="74"/>
      <c r="N179" s="43"/>
      <c r="O179" s="56"/>
      <c r="P179" s="80"/>
      <c r="Q179" s="56"/>
      <c r="R179" s="80"/>
      <c r="S179" s="47"/>
      <c r="T179" s="81"/>
      <c r="U179" s="57"/>
      <c r="V179" s="57"/>
      <c r="W179" s="57"/>
      <c r="X179" s="81"/>
      <c r="Y179" s="80"/>
      <c r="Z179" s="44"/>
      <c r="AA179" s="80"/>
      <c r="AB179" s="44"/>
      <c r="AC179" s="77"/>
      <c r="AD179" s="59"/>
      <c r="AE179" s="61"/>
      <c r="AF179" s="61"/>
      <c r="AG179" s="60"/>
      <c r="AH179" s="60"/>
    </row>
    <row r="180" spans="1:34" x14ac:dyDescent="0.3">
      <c r="A180" s="53" t="str">
        <f>IF(Table1[[#This Row],[INVOICE NO]]&lt;&gt;"",ROWS($A$2:Table1[[#This Row],['#OREDER NO]]),"")</f>
        <v/>
      </c>
      <c r="B180" s="38" t="str">
        <f>IF(Table1[[#This Row],[INVOICE NO]]&lt;&gt;"",COUNTIF($M$2:M180,M180),"")</f>
        <v/>
      </c>
      <c r="C180" s="40" t="str" cm="1">
        <f t="array" ref="C180">IF(Table1[[#This Row],[BOOKING CONFIRMATION NO]]&lt;&gt;"",IF(Table1[[#This Row],[INV QTY]]=1,_xlfn.TEXTJOIN(",",TRUE,IF(M180=M180:M226,L180:L226,"")),""),"")</f>
        <v/>
      </c>
      <c r="D180" s="40" t="str" cm="1">
        <f t="array" ref="D180">IF(Table1[[#This Row],[Booking No]]&lt;&gt;"",IF(Table1[[#This Row],[INV QTY]]=1,_xlfn.TEXTJOIN(",",TRUE,IF(N180=N180:N226,K180:K226,"")),""),"")</f>
        <v/>
      </c>
      <c r="E180" s="39" t="str" cm="1">
        <f t="array" ref="E180">IF(Table1[[#This Row],[PO NO]]&lt;&gt;"",IF(Table1[[#This Row],[INV QTY]]=1,_xlfn.TEXTJOIN(",",TRUE,IF(M180=M180:M226,H180:H226,"")),""),"")</f>
        <v/>
      </c>
      <c r="F180" s="40" t="str" cm="1">
        <f t="array" ref="F180">IF(Table1[[#This Row],[PO NO]]&lt;&gt;"",IF(Table1[[#This Row],[INV QTY]]=1,_xlfn.TEXTJOIN(",",TRUE,IF(M180=M180:M226,G180:G226,"")),""),"")</f>
        <v/>
      </c>
      <c r="G180" s="79" t="str">
        <f>IF(Table1[[#This Row],[PO NO]]&lt;&gt;"",LEFT(Table1[[#This Row],[PO NO]],6)&amp;"*","")</f>
        <v/>
      </c>
      <c r="H180" s="63"/>
      <c r="I180" s="54"/>
      <c r="J180" s="41"/>
      <c r="K180" s="82"/>
      <c r="L180" s="83"/>
      <c r="M180" s="74"/>
      <c r="N180" s="43"/>
      <c r="O180" s="56"/>
      <c r="P180" s="80"/>
      <c r="Q180" s="56"/>
      <c r="R180" s="80"/>
      <c r="S180" s="47"/>
      <c r="T180" s="81"/>
      <c r="U180" s="57"/>
      <c r="V180" s="57"/>
      <c r="W180" s="57"/>
      <c r="X180" s="81"/>
      <c r="Y180" s="80"/>
      <c r="Z180" s="44"/>
      <c r="AA180" s="80"/>
      <c r="AB180" s="44"/>
      <c r="AC180" s="77"/>
      <c r="AD180" s="59"/>
      <c r="AE180" s="61"/>
      <c r="AF180" s="61"/>
      <c r="AG180" s="60"/>
      <c r="AH180" s="60"/>
    </row>
    <row r="181" spans="1:34" x14ac:dyDescent="0.3">
      <c r="A181" s="53" t="str">
        <f>IF(Table1[[#This Row],[INVOICE NO]]&lt;&gt;"",ROWS($A$2:Table1[[#This Row],['#OREDER NO]]),"")</f>
        <v/>
      </c>
      <c r="B181" s="38" t="str">
        <f>IF(Table1[[#This Row],[INVOICE NO]]&lt;&gt;"",COUNTIF($M$2:M181,M181),"")</f>
        <v/>
      </c>
      <c r="C181" s="40" t="str" cm="1">
        <f t="array" ref="C181">IF(Table1[[#This Row],[BOOKING CONFIRMATION NO]]&lt;&gt;"",IF(Table1[[#This Row],[INV QTY]]=1,_xlfn.TEXTJOIN(",",TRUE,IF(M181=M181:M227,L181:L227,"")),""),"")</f>
        <v/>
      </c>
      <c r="D181" s="40" t="str" cm="1">
        <f t="array" ref="D181">IF(Table1[[#This Row],[Booking No]]&lt;&gt;"",IF(Table1[[#This Row],[INV QTY]]=1,_xlfn.TEXTJOIN(",",TRUE,IF(N181=N181:N227,K181:K227,"")),""),"")</f>
        <v/>
      </c>
      <c r="E181" s="39" t="str" cm="1">
        <f t="array" ref="E181">IF(Table1[[#This Row],[PO NO]]&lt;&gt;"",IF(Table1[[#This Row],[INV QTY]]=1,_xlfn.TEXTJOIN(",",TRUE,IF(M181=M181:M227,H181:H227,"")),""),"")</f>
        <v/>
      </c>
      <c r="F181" s="40" t="str" cm="1">
        <f t="array" ref="F181">IF(Table1[[#This Row],[PO NO]]&lt;&gt;"",IF(Table1[[#This Row],[INV QTY]]=1,_xlfn.TEXTJOIN(",",TRUE,IF(M181=M181:M227,G181:G227,"")),""),"")</f>
        <v/>
      </c>
      <c r="G181" s="79" t="str">
        <f>IF(Table1[[#This Row],[PO NO]]&lt;&gt;"",LEFT(Table1[[#This Row],[PO NO]],6)&amp;"*","")</f>
        <v/>
      </c>
      <c r="H181" s="63"/>
      <c r="I181" s="54"/>
      <c r="J181" s="41"/>
      <c r="K181" s="82"/>
      <c r="L181" s="83"/>
      <c r="M181" s="74"/>
      <c r="N181" s="43"/>
      <c r="O181" s="56"/>
      <c r="P181" s="80"/>
      <c r="Q181" s="56"/>
      <c r="R181" s="80"/>
      <c r="S181" s="47"/>
      <c r="T181" s="81"/>
      <c r="U181" s="57"/>
      <c r="V181" s="57"/>
      <c r="W181" s="57"/>
      <c r="X181" s="81"/>
      <c r="Y181" s="80"/>
      <c r="Z181" s="44"/>
      <c r="AA181" s="80"/>
      <c r="AB181" s="44"/>
      <c r="AC181" s="77"/>
      <c r="AD181" s="59"/>
      <c r="AE181" s="61"/>
      <c r="AF181" s="61"/>
      <c r="AG181" s="60"/>
      <c r="AH181" s="60"/>
    </row>
    <row r="182" spans="1:34" x14ac:dyDescent="0.3">
      <c r="A182" s="53" t="str">
        <f>IF(Table1[[#This Row],[INVOICE NO]]&lt;&gt;"",ROWS($A$2:Table1[[#This Row],['#OREDER NO]]),"")</f>
        <v/>
      </c>
      <c r="B182" s="38" t="str">
        <f>IF(Table1[[#This Row],[INVOICE NO]]&lt;&gt;"",COUNTIF($M$2:M182,M182),"")</f>
        <v/>
      </c>
      <c r="C182" s="40" t="str" cm="1">
        <f t="array" ref="C182">IF(Table1[[#This Row],[BOOKING CONFIRMATION NO]]&lt;&gt;"",IF(Table1[[#This Row],[INV QTY]]=1,_xlfn.TEXTJOIN(",",TRUE,IF(M182=M182:M228,L182:L228,"")),""),"")</f>
        <v/>
      </c>
      <c r="D182" s="40" t="str" cm="1">
        <f t="array" ref="D182">IF(Table1[[#This Row],[Booking No]]&lt;&gt;"",IF(Table1[[#This Row],[INV QTY]]=1,_xlfn.TEXTJOIN(",",TRUE,IF(N182=N182:N228,K182:K228,"")),""),"")</f>
        <v/>
      </c>
      <c r="E182" s="39" t="str" cm="1">
        <f t="array" ref="E182">IF(Table1[[#This Row],[PO NO]]&lt;&gt;"",IF(Table1[[#This Row],[INV QTY]]=1,_xlfn.TEXTJOIN(",",TRUE,IF(M182=M182:M228,H182:H228,"")),""),"")</f>
        <v/>
      </c>
      <c r="F182" s="40" t="str" cm="1">
        <f t="array" ref="F182">IF(Table1[[#This Row],[PO NO]]&lt;&gt;"",IF(Table1[[#This Row],[INV QTY]]=1,_xlfn.TEXTJOIN(",",TRUE,IF(M182=M182:M228,G182:G228,"")),""),"")</f>
        <v/>
      </c>
      <c r="G182" s="79" t="str">
        <f>IF(Table1[[#This Row],[PO NO]]&lt;&gt;"",LEFT(Table1[[#This Row],[PO NO]],6)&amp;"*","")</f>
        <v/>
      </c>
      <c r="H182" s="63"/>
      <c r="I182" s="54"/>
      <c r="J182" s="41"/>
      <c r="K182" s="82"/>
      <c r="L182" s="83"/>
      <c r="M182" s="74"/>
      <c r="N182" s="43"/>
      <c r="O182" s="56"/>
      <c r="P182" s="80"/>
      <c r="Q182" s="56"/>
      <c r="R182" s="80"/>
      <c r="S182" s="47"/>
      <c r="T182" s="81"/>
      <c r="U182" s="57"/>
      <c r="V182" s="57"/>
      <c r="W182" s="57"/>
      <c r="X182" s="81"/>
      <c r="Y182" s="80"/>
      <c r="Z182" s="44"/>
      <c r="AA182" s="80"/>
      <c r="AB182" s="44"/>
      <c r="AC182" s="77"/>
      <c r="AD182" s="59"/>
      <c r="AE182" s="61"/>
      <c r="AF182" s="61"/>
      <c r="AG182" s="60"/>
      <c r="AH182" s="60"/>
    </row>
    <row r="183" spans="1:34" x14ac:dyDescent="0.3">
      <c r="A183" s="53" t="str">
        <f>IF(Table1[[#This Row],[INVOICE NO]]&lt;&gt;"",ROWS($A$2:Table1[[#This Row],['#OREDER NO]]),"")</f>
        <v/>
      </c>
      <c r="B183" s="38" t="str">
        <f>IF(Table1[[#This Row],[INVOICE NO]]&lt;&gt;"",COUNTIF($M$2:M183,M183),"")</f>
        <v/>
      </c>
      <c r="C183" s="40" t="str" cm="1">
        <f t="array" ref="C183">IF(Table1[[#This Row],[BOOKING CONFIRMATION NO]]&lt;&gt;"",IF(Table1[[#This Row],[INV QTY]]=1,_xlfn.TEXTJOIN(",",TRUE,IF(M183=M183:M229,L183:L229,"")),""),"")</f>
        <v/>
      </c>
      <c r="D183" s="40" t="str" cm="1">
        <f t="array" ref="D183">IF(Table1[[#This Row],[Booking No]]&lt;&gt;"",IF(Table1[[#This Row],[INV QTY]]=1,_xlfn.TEXTJOIN(",",TRUE,IF(N183=N183:N229,K183:K229,"")),""),"")</f>
        <v/>
      </c>
      <c r="E183" s="39" t="str" cm="1">
        <f t="array" ref="E183">IF(Table1[[#This Row],[PO NO]]&lt;&gt;"",IF(Table1[[#This Row],[INV QTY]]=1,_xlfn.TEXTJOIN(",",TRUE,IF(M183=M183:M229,H183:H229,"")),""),"")</f>
        <v/>
      </c>
      <c r="F183" s="40" t="str" cm="1">
        <f t="array" ref="F183">IF(Table1[[#This Row],[PO NO]]&lt;&gt;"",IF(Table1[[#This Row],[INV QTY]]=1,_xlfn.TEXTJOIN(",",TRUE,IF(M183=M183:M229,G183:G229,"")),""),"")</f>
        <v/>
      </c>
      <c r="G183" s="79" t="str">
        <f>IF(Table1[[#This Row],[PO NO]]&lt;&gt;"",LEFT(Table1[[#This Row],[PO NO]],6)&amp;"*","")</f>
        <v/>
      </c>
      <c r="H183" s="63"/>
      <c r="I183" s="54"/>
      <c r="J183" s="41"/>
      <c r="K183" s="82"/>
      <c r="L183" s="83"/>
      <c r="M183" s="74"/>
      <c r="N183" s="43"/>
      <c r="O183" s="56"/>
      <c r="P183" s="80"/>
      <c r="Q183" s="56"/>
      <c r="R183" s="80"/>
      <c r="S183" s="47"/>
      <c r="T183" s="81"/>
      <c r="U183" s="57"/>
      <c r="V183" s="57"/>
      <c r="W183" s="57"/>
      <c r="X183" s="81"/>
      <c r="Y183" s="80"/>
      <c r="Z183" s="44"/>
      <c r="AA183" s="80"/>
      <c r="AB183" s="44"/>
      <c r="AC183" s="77"/>
      <c r="AD183" s="59"/>
      <c r="AE183" s="61"/>
      <c r="AF183" s="61"/>
      <c r="AG183" s="60"/>
      <c r="AH183" s="60"/>
    </row>
    <row r="184" spans="1:34" x14ac:dyDescent="0.3">
      <c r="A184" s="53" t="str">
        <f>IF(Table1[[#This Row],[INVOICE NO]]&lt;&gt;"",ROWS($A$2:Table1[[#This Row],['#OREDER NO]]),"")</f>
        <v/>
      </c>
      <c r="B184" s="38" t="str">
        <f>IF(Table1[[#This Row],[INVOICE NO]]&lt;&gt;"",COUNTIF($M$2:M184,M184),"")</f>
        <v/>
      </c>
      <c r="C184" s="40" t="str" cm="1">
        <f t="array" ref="C184">IF(Table1[[#This Row],[BOOKING CONFIRMATION NO]]&lt;&gt;"",IF(Table1[[#This Row],[INV QTY]]=1,_xlfn.TEXTJOIN(",",TRUE,IF(M184=M184:M230,L184:L230,"")),""),"")</f>
        <v/>
      </c>
      <c r="D184" s="40" t="str" cm="1">
        <f t="array" ref="D184">IF(Table1[[#This Row],[Booking No]]&lt;&gt;"",IF(Table1[[#This Row],[INV QTY]]=1,_xlfn.TEXTJOIN(",",TRUE,IF(N184=N184:N230,K184:K230,"")),""),"")</f>
        <v/>
      </c>
      <c r="E184" s="39" t="str" cm="1">
        <f t="array" ref="E184">IF(Table1[[#This Row],[PO NO]]&lt;&gt;"",IF(Table1[[#This Row],[INV QTY]]=1,_xlfn.TEXTJOIN(",",TRUE,IF(M184=M184:M230,H184:H230,"")),""),"")</f>
        <v/>
      </c>
      <c r="F184" s="40" t="str" cm="1">
        <f t="array" ref="F184">IF(Table1[[#This Row],[PO NO]]&lt;&gt;"",IF(Table1[[#This Row],[INV QTY]]=1,_xlfn.TEXTJOIN(",",TRUE,IF(M184=M184:M230,G184:G230,"")),""),"")</f>
        <v/>
      </c>
      <c r="G184" s="79" t="str">
        <f>IF(Table1[[#This Row],[PO NO]]&lt;&gt;"",LEFT(Table1[[#This Row],[PO NO]],6)&amp;"*","")</f>
        <v/>
      </c>
      <c r="H184" s="63"/>
      <c r="I184" s="54"/>
      <c r="J184" s="41"/>
      <c r="K184" s="82"/>
      <c r="L184" s="83"/>
      <c r="M184" s="74"/>
      <c r="N184" s="43"/>
      <c r="O184" s="56"/>
      <c r="P184" s="80"/>
      <c r="Q184" s="56"/>
      <c r="R184" s="80"/>
      <c r="S184" s="47"/>
      <c r="T184" s="81"/>
      <c r="U184" s="57"/>
      <c r="V184" s="57"/>
      <c r="W184" s="57"/>
      <c r="X184" s="81"/>
      <c r="Y184" s="80"/>
      <c r="Z184" s="44"/>
      <c r="AA184" s="80"/>
      <c r="AB184" s="44"/>
      <c r="AC184" s="77"/>
      <c r="AD184" s="59"/>
      <c r="AE184" s="61"/>
      <c r="AF184" s="61"/>
      <c r="AG184" s="60"/>
      <c r="AH184" s="60"/>
    </row>
    <row r="185" spans="1:34" x14ac:dyDescent="0.3">
      <c r="A185" s="53" t="str">
        <f>IF(Table1[[#This Row],[INVOICE NO]]&lt;&gt;"",ROWS($A$2:Table1[[#This Row],['#OREDER NO]]),"")</f>
        <v/>
      </c>
      <c r="B185" s="78" t="str">
        <f>IF(Table1[[#This Row],[INVOICE NO]]&lt;&gt;"",COUNTIF($M$2:M189,M185),"")</f>
        <v/>
      </c>
      <c r="C185" s="40" t="str" cm="1">
        <f t="array" ref="C185">IF(Table1[[#This Row],[BOOKING CONFIRMATION NO]]&lt;&gt;"",IF(Table1[[#This Row],[INV QTY]]=1,_xlfn.TEXTJOIN(",",TRUE,IF(M185=M185:M231,L185:L231,"")),""),"")</f>
        <v/>
      </c>
      <c r="D185" s="40" t="str" cm="1">
        <f t="array" ref="D185">IF(Table1[[#This Row],[Booking No]]&lt;&gt;"",IF(Table1[[#This Row],[INV QTY]]=1,_xlfn.TEXTJOIN(",",TRUE,IF(N185=N185:N231,K185:K231,"")),""),"")</f>
        <v/>
      </c>
      <c r="E185" s="39" t="str" cm="1">
        <f t="array" ref="E185">IF(Table1[[#This Row],[PO NO]]&lt;&gt;"",IF(Table1[[#This Row],[INV QTY]]=1,_xlfn.TEXTJOIN(",",TRUE,IF(M185=M185:M231,H185:H231,"")),""),"")</f>
        <v/>
      </c>
      <c r="F185" s="40" t="str" cm="1">
        <f t="array" ref="F185">IF(Table1[[#This Row],[PO NO]]&lt;&gt;"",IF(Table1[[#This Row],[INV QTY]]=1,_xlfn.TEXTJOIN(",",TRUE,IF(M185=M185:M231,G185:G231,"")),""),"")</f>
        <v/>
      </c>
      <c r="G185" s="79" t="str">
        <f>IF(Table1[[#This Row],[PO NO]]&lt;&gt;"",LEFT(Table1[[#This Row],[PO NO]],6)&amp;"*","")</f>
        <v/>
      </c>
      <c r="H185" s="63"/>
      <c r="I185" s="54"/>
      <c r="J185" s="41"/>
      <c r="K185" s="82"/>
      <c r="L185" s="83"/>
      <c r="M185" s="74"/>
      <c r="N185" s="43"/>
      <c r="O185" s="56"/>
      <c r="P185" s="80"/>
      <c r="Q185" s="56"/>
      <c r="R185" s="80"/>
      <c r="S185" s="47"/>
      <c r="T185" s="81"/>
      <c r="U185" s="57"/>
      <c r="V185" s="57"/>
      <c r="W185" s="57"/>
      <c r="X185" s="81"/>
      <c r="Y185" s="80"/>
      <c r="Z185" s="44"/>
      <c r="AA185" s="80"/>
      <c r="AB185" s="44"/>
      <c r="AC185" s="77"/>
      <c r="AD185" s="59"/>
      <c r="AE185" s="61"/>
      <c r="AF185" s="61"/>
      <c r="AG185" s="60"/>
      <c r="AH185" s="60"/>
    </row>
    <row r="186" spans="1:34" x14ac:dyDescent="0.3">
      <c r="A186" s="53" t="str">
        <f>IF(Table1[[#This Row],[INVOICE NO]]&lt;&gt;"",ROWS($A$2:Table1[[#This Row],['#OREDER NO]]),"")</f>
        <v/>
      </c>
      <c r="B186" s="78" t="str">
        <f>IF(Table1[[#This Row],[INVOICE NO]]&lt;&gt;"",COUNTIF($M$2:M189,M186),"")</f>
        <v/>
      </c>
      <c r="C186" s="40" t="str" cm="1">
        <f t="array" ref="C186">IF(Table1[[#This Row],[BOOKING CONFIRMATION NO]]&lt;&gt;"",IF(Table1[[#This Row],[INV QTY]]=1,_xlfn.TEXTJOIN(",",TRUE,IF(M186=M186:M232,L186:L232,"")),""),"")</f>
        <v/>
      </c>
      <c r="D186" s="40" t="str" cm="1">
        <f t="array" ref="D186">IF(Table1[[#This Row],[Booking No]]&lt;&gt;"",IF(Table1[[#This Row],[INV QTY]]=1,_xlfn.TEXTJOIN(",",TRUE,IF(N186=N186:N232,K186:K232,"")),""),"")</f>
        <v/>
      </c>
      <c r="E186" s="39" t="str" cm="1">
        <f t="array" ref="E186">IF(Table1[[#This Row],[PO NO]]&lt;&gt;"",IF(Table1[[#This Row],[INV QTY]]=1,_xlfn.TEXTJOIN(",",TRUE,IF(M186=M186:M232,H186:H232,"")),""),"")</f>
        <v/>
      </c>
      <c r="F186" s="40" t="str" cm="1">
        <f t="array" ref="F186">IF(Table1[[#This Row],[PO NO]]&lt;&gt;"",IF(Table1[[#This Row],[INV QTY]]=1,_xlfn.TEXTJOIN(",",TRUE,IF(M186=M186:M232,G186:G232,"")),""),"")</f>
        <v/>
      </c>
      <c r="G186" s="79" t="str">
        <f>IF(Table1[[#This Row],[PO NO]]&lt;&gt;"",LEFT(Table1[[#This Row],[PO NO]],6)&amp;"*","")</f>
        <v/>
      </c>
      <c r="H186" s="63"/>
      <c r="I186" s="54"/>
      <c r="J186" s="41"/>
      <c r="K186" s="82"/>
      <c r="L186" s="83"/>
      <c r="M186" s="74"/>
      <c r="N186" s="43"/>
      <c r="O186" s="56"/>
      <c r="P186" s="80"/>
      <c r="Q186" s="56"/>
      <c r="R186" s="80"/>
      <c r="S186" s="47"/>
      <c r="T186" s="81"/>
      <c r="U186" s="57"/>
      <c r="V186" s="57"/>
      <c r="W186" s="57"/>
      <c r="X186" s="81"/>
      <c r="Y186" s="80"/>
      <c r="Z186" s="44"/>
      <c r="AA186" s="80"/>
      <c r="AB186" s="44"/>
      <c r="AC186" s="77"/>
      <c r="AD186" s="59"/>
      <c r="AE186" s="61"/>
      <c r="AF186" s="61"/>
      <c r="AG186" s="60"/>
      <c r="AH186" s="60"/>
    </row>
    <row r="187" spans="1:34" x14ac:dyDescent="0.3">
      <c r="A187" s="53" t="str">
        <f>IF(Table1[[#This Row],[INVOICE NO]]&lt;&gt;"",ROWS($A$2:Table1[[#This Row],['#OREDER NO]]),"")</f>
        <v/>
      </c>
      <c r="B187" s="38" t="str">
        <f>IF(Table1[[#This Row],[INVOICE NO]]&lt;&gt;"",COUNTIF($M$2:M187,M187),"")</f>
        <v/>
      </c>
      <c r="C187" s="40" t="str" cm="1">
        <f t="array" ref="C187">IF(Table1[[#This Row],[BOOKING CONFIRMATION NO]]&lt;&gt;"",IF(Table1[[#This Row],[INV QTY]]=1,_xlfn.TEXTJOIN(",",TRUE,IF(M187=M187:M233,L187:L233,"")),""),"")</f>
        <v/>
      </c>
      <c r="D187" s="40" t="str" cm="1">
        <f t="array" ref="D187">IF(Table1[[#This Row],[Booking No]]&lt;&gt;"",IF(Table1[[#This Row],[INV QTY]]=1,_xlfn.TEXTJOIN(",",TRUE,IF(N187=N187:N233,K187:K233,"")),""),"")</f>
        <v/>
      </c>
      <c r="E187" s="39" t="str" cm="1">
        <f t="array" ref="E187">IF(Table1[[#This Row],[PO NO]]&lt;&gt;"",IF(Table1[[#This Row],[INV QTY]]=1,_xlfn.TEXTJOIN(",",TRUE,IF(M187=M187:M233,H187:H233,"")),""),"")</f>
        <v/>
      </c>
      <c r="F187" s="40" t="str" cm="1">
        <f t="array" ref="F187">IF(Table1[[#This Row],[PO NO]]&lt;&gt;"",IF(Table1[[#This Row],[INV QTY]]=1,_xlfn.TEXTJOIN(",",TRUE,IF(M187=M187:M233,G187:G233,"")),""),"")</f>
        <v/>
      </c>
      <c r="G187" s="79" t="str">
        <f>IF(Table1[[#This Row],[PO NO]]&lt;&gt;"",LEFT(Table1[[#This Row],[PO NO]],6)&amp;"*","")</f>
        <v/>
      </c>
      <c r="H187" s="63"/>
      <c r="I187" s="54"/>
      <c r="J187" s="41"/>
      <c r="K187" s="82"/>
      <c r="L187" s="83"/>
      <c r="M187" s="74"/>
      <c r="N187" s="43"/>
      <c r="O187" s="56"/>
      <c r="P187" s="80"/>
      <c r="Q187" s="56"/>
      <c r="R187" s="80"/>
      <c r="S187" s="47"/>
      <c r="T187" s="81"/>
      <c r="U187" s="57"/>
      <c r="V187" s="57"/>
      <c r="W187" s="57"/>
      <c r="X187" s="81"/>
      <c r="Y187" s="80"/>
      <c r="Z187" s="44"/>
      <c r="AA187" s="80"/>
      <c r="AB187" s="44"/>
      <c r="AC187" s="77"/>
      <c r="AD187" s="59"/>
      <c r="AE187" s="61"/>
      <c r="AF187" s="61"/>
      <c r="AG187" s="60"/>
      <c r="AH187" s="60"/>
    </row>
    <row r="188" spans="1:34" x14ac:dyDescent="0.3">
      <c r="A188" s="53" t="str">
        <f>IF(Table1[[#This Row],[INVOICE NO]]&lt;&gt;"",ROWS($A$2:Table1[[#This Row],['#OREDER NO]]),"")</f>
        <v/>
      </c>
      <c r="B188" s="38" t="str">
        <f>IF(Table1[[#This Row],[INVOICE NO]]&lt;&gt;"",COUNTIF($M$2:M188,M188),"")</f>
        <v/>
      </c>
      <c r="C188" s="40" t="str" cm="1">
        <f t="array" ref="C188">IF(Table1[[#This Row],[BOOKING CONFIRMATION NO]]&lt;&gt;"",IF(Table1[[#This Row],[INV QTY]]=1,_xlfn.TEXTJOIN(",",TRUE,IF(M188=M188:M234,L188:L234,"")),""),"")</f>
        <v/>
      </c>
      <c r="D188" s="40" t="str" cm="1">
        <f t="array" ref="D188">IF(Table1[[#This Row],[Booking No]]&lt;&gt;"",IF(Table1[[#This Row],[INV QTY]]=1,_xlfn.TEXTJOIN(",",TRUE,IF(N188=N188:N234,K188:K234,"")),""),"")</f>
        <v/>
      </c>
      <c r="E188" s="39" t="str" cm="1">
        <f t="array" ref="E188">IF(Table1[[#This Row],[PO NO]]&lt;&gt;"",IF(Table1[[#This Row],[INV QTY]]=1,_xlfn.TEXTJOIN(",",TRUE,IF(M188=M188:M234,H188:H234,"")),""),"")</f>
        <v/>
      </c>
      <c r="F188" s="40" t="str" cm="1">
        <f t="array" ref="F188">IF(Table1[[#This Row],[PO NO]]&lt;&gt;"",IF(Table1[[#This Row],[INV QTY]]=1,_xlfn.TEXTJOIN(",",TRUE,IF(M188=M188:M234,G188:G234,"")),""),"")</f>
        <v/>
      </c>
      <c r="G188" s="79" t="str">
        <f>IF(Table1[[#This Row],[PO NO]]&lt;&gt;"",LEFT(Table1[[#This Row],[PO NO]],6)&amp;"*","")</f>
        <v/>
      </c>
      <c r="H188" s="63"/>
      <c r="I188" s="54"/>
      <c r="J188" s="41"/>
      <c r="K188" s="82"/>
      <c r="L188" s="83"/>
      <c r="M188" s="74"/>
      <c r="N188" s="43"/>
      <c r="O188" s="56"/>
      <c r="P188" s="80"/>
      <c r="Q188" s="56"/>
      <c r="R188" s="80"/>
      <c r="S188" s="47"/>
      <c r="T188" s="81"/>
      <c r="U188" s="57"/>
      <c r="V188" s="57"/>
      <c r="W188" s="57"/>
      <c r="X188" s="81"/>
      <c r="Y188" s="80"/>
      <c r="Z188" s="44"/>
      <c r="AA188" s="80"/>
      <c r="AB188" s="44"/>
      <c r="AC188" s="77"/>
      <c r="AD188" s="59"/>
      <c r="AE188" s="61"/>
      <c r="AF188" s="61"/>
      <c r="AG188" s="60"/>
      <c r="AH188" s="60"/>
    </row>
    <row r="189" spans="1:34" x14ac:dyDescent="0.3">
      <c r="A189" s="53" t="str">
        <f>IF(Table1[[#This Row],[INVOICE NO]]&lt;&gt;"",ROWS($A$2:Table1[[#This Row],['#OREDER NO]]),"")</f>
        <v/>
      </c>
      <c r="B189" s="38" t="str">
        <f>IF(Table1[[#This Row],[INVOICE NO]]&lt;&gt;"",COUNTIF($M$2:M189,M189),"")</f>
        <v/>
      </c>
      <c r="C189" s="40" t="str" cm="1">
        <f t="array" ref="C189">IF(Table1[[#This Row],[BOOKING CONFIRMATION NO]]&lt;&gt;"",IF(Table1[[#This Row],[INV QTY]]=1,_xlfn.TEXTJOIN(",",TRUE,IF(M189=M189:M235,L189:L235,"")),""),"")</f>
        <v/>
      </c>
      <c r="D189" s="40" t="str" cm="1">
        <f t="array" ref="D189">IF(Table1[[#This Row],[Booking No]]&lt;&gt;"",IF(Table1[[#This Row],[INV QTY]]=1,_xlfn.TEXTJOIN(",",TRUE,IF(N189=N189:N235,K189:K235,"")),""),"")</f>
        <v/>
      </c>
      <c r="E189" s="39" t="str" cm="1">
        <f t="array" ref="E189">IF(Table1[[#This Row],[PO NO]]&lt;&gt;"",IF(Table1[[#This Row],[INV QTY]]=1,_xlfn.TEXTJOIN(",",TRUE,IF(M189=M189:M235,H189:H235,"")),""),"")</f>
        <v/>
      </c>
      <c r="F189" s="40" t="str" cm="1">
        <f t="array" ref="F189">IF(Table1[[#This Row],[PO NO]]&lt;&gt;"",IF(Table1[[#This Row],[INV QTY]]=1,_xlfn.TEXTJOIN(",",TRUE,IF(M189=M189:M235,G189:G235,"")),""),"")</f>
        <v/>
      </c>
      <c r="G189" s="79" t="str">
        <f>IF(Table1[[#This Row],[PO NO]]&lt;&gt;"",LEFT(Table1[[#This Row],[PO NO]],6)&amp;"*","")</f>
        <v/>
      </c>
      <c r="H189" s="63"/>
      <c r="I189" s="54"/>
      <c r="J189" s="41"/>
      <c r="K189" s="82"/>
      <c r="L189" s="83"/>
      <c r="M189" s="74"/>
      <c r="N189" s="43"/>
      <c r="O189" s="56"/>
      <c r="P189" s="80"/>
      <c r="Q189" s="56"/>
      <c r="R189" s="80"/>
      <c r="S189" s="47"/>
      <c r="T189" s="81"/>
      <c r="U189" s="57"/>
      <c r="V189" s="57"/>
      <c r="W189" s="57"/>
      <c r="X189" s="81"/>
      <c r="Y189" s="80"/>
      <c r="Z189" s="44"/>
      <c r="AA189" s="80"/>
      <c r="AB189" s="44"/>
      <c r="AC189" s="77"/>
      <c r="AD189" s="59"/>
      <c r="AE189" s="61"/>
      <c r="AF189" s="61"/>
      <c r="AG189" s="60"/>
      <c r="AH189" s="60"/>
    </row>
    <row r="190" spans="1:34" x14ac:dyDescent="0.3">
      <c r="A190" s="53" t="str">
        <f>IF(Table1[[#This Row],[INVOICE NO]]&lt;&gt;"",ROWS($A$2:Table1[[#This Row],['#OREDER NO]]),"")</f>
        <v/>
      </c>
      <c r="B190" s="38" t="str">
        <f>IF(Table1[[#This Row],[INVOICE NO]]&lt;&gt;"",COUNTIF($M$2:M190,M190),"")</f>
        <v/>
      </c>
      <c r="C190" s="40" t="str" cm="1">
        <f t="array" ref="C190">IF(Table1[[#This Row],[BOOKING CONFIRMATION NO]]&lt;&gt;"",IF(Table1[[#This Row],[INV QTY]]=1,_xlfn.TEXTJOIN(",",TRUE,IF(M190=M190:M236,L190:L236,"")),""),"")</f>
        <v/>
      </c>
      <c r="D190" s="40" t="str" cm="1">
        <f t="array" ref="D190">IF(Table1[[#This Row],[Booking No]]&lt;&gt;"",IF(Table1[[#This Row],[INV QTY]]=1,_xlfn.TEXTJOIN(",",TRUE,IF(N190=N190:N236,K190:K236,"")),""),"")</f>
        <v/>
      </c>
      <c r="E190" s="39" t="str" cm="1">
        <f t="array" ref="E190">IF(Table1[[#This Row],[PO NO]]&lt;&gt;"",IF(Table1[[#This Row],[INV QTY]]=1,_xlfn.TEXTJOIN(",",TRUE,IF(M190=M190:M236,H190:H236,"")),""),"")</f>
        <v/>
      </c>
      <c r="F190" s="40" t="str" cm="1">
        <f t="array" ref="F190">IF(Table1[[#This Row],[PO NO]]&lt;&gt;"",IF(Table1[[#This Row],[INV QTY]]=1,_xlfn.TEXTJOIN(",",TRUE,IF(M190=M190:M236,G190:G236,"")),""),"")</f>
        <v/>
      </c>
      <c r="G190" s="79" t="str">
        <f>IF(Table1[[#This Row],[PO NO]]&lt;&gt;"",LEFT(Table1[[#This Row],[PO NO]],6)&amp;"*","")</f>
        <v/>
      </c>
      <c r="H190" s="63"/>
      <c r="I190" s="54"/>
      <c r="J190" s="41"/>
      <c r="K190" s="82"/>
      <c r="L190" s="83"/>
      <c r="M190" s="74"/>
      <c r="N190" s="43"/>
      <c r="O190" s="56"/>
      <c r="P190" s="80"/>
      <c r="Q190" s="56"/>
      <c r="R190" s="80"/>
      <c r="S190" s="47"/>
      <c r="T190" s="81"/>
      <c r="U190" s="57"/>
      <c r="V190" s="57"/>
      <c r="W190" s="57"/>
      <c r="X190" s="81"/>
      <c r="Y190" s="80"/>
      <c r="Z190" s="44"/>
      <c r="AA190" s="80"/>
      <c r="AB190" s="44"/>
      <c r="AC190" s="77"/>
      <c r="AD190" s="59"/>
      <c r="AE190" s="61"/>
      <c r="AF190" s="61"/>
      <c r="AG190" s="60"/>
      <c r="AH190" s="60"/>
    </row>
    <row r="191" spans="1:34" x14ac:dyDescent="0.3">
      <c r="A191" s="53" t="str">
        <f>IF(Table1[[#This Row],[INVOICE NO]]&lt;&gt;"",ROWS($A$2:Table1[[#This Row],['#OREDER NO]]),"")</f>
        <v/>
      </c>
      <c r="B191" s="38" t="str">
        <f>IF(Table1[[#This Row],[INVOICE NO]]&lt;&gt;"",COUNTIF($M$2:M191,M191),"")</f>
        <v/>
      </c>
      <c r="C191" s="40" t="str" cm="1">
        <f t="array" ref="C191">IF(Table1[[#This Row],[BOOKING CONFIRMATION NO]]&lt;&gt;"",IF(Table1[[#This Row],[INV QTY]]=1,_xlfn.TEXTJOIN(",",TRUE,IF(M191=M191:M237,L191:L237,"")),""),"")</f>
        <v/>
      </c>
      <c r="D191" s="40" t="str" cm="1">
        <f t="array" ref="D191">IF(Table1[[#This Row],[Booking No]]&lt;&gt;"",IF(Table1[[#This Row],[INV QTY]]=1,_xlfn.TEXTJOIN(",",TRUE,IF(N191=N191:N237,K191:K237,"")),""),"")</f>
        <v/>
      </c>
      <c r="E191" s="39" t="str" cm="1">
        <f t="array" ref="E191">IF(Table1[[#This Row],[PO NO]]&lt;&gt;"",IF(Table1[[#This Row],[INV QTY]]=1,_xlfn.TEXTJOIN(",",TRUE,IF(M191=M191:M237,H191:H237,"")),""),"")</f>
        <v/>
      </c>
      <c r="F191" s="40" t="str" cm="1">
        <f t="array" ref="F191">IF(Table1[[#This Row],[PO NO]]&lt;&gt;"",IF(Table1[[#This Row],[INV QTY]]=1,_xlfn.TEXTJOIN(",",TRUE,IF(M191=M191:M237,G191:G237,"")),""),"")</f>
        <v/>
      </c>
      <c r="G191" s="79" t="str">
        <f>IF(Table1[[#This Row],[PO NO]]&lt;&gt;"",LEFT(Table1[[#This Row],[PO NO]],6)&amp;"*","")</f>
        <v/>
      </c>
      <c r="H191" s="63"/>
      <c r="I191" s="54"/>
      <c r="J191" s="41"/>
      <c r="K191" s="82"/>
      <c r="L191" s="83"/>
      <c r="M191" s="74"/>
      <c r="N191" s="43"/>
      <c r="O191" s="56"/>
      <c r="P191" s="80"/>
      <c r="Q191" s="56"/>
      <c r="R191" s="80"/>
      <c r="S191" s="47"/>
      <c r="T191" s="81"/>
      <c r="U191" s="57"/>
      <c r="V191" s="57"/>
      <c r="W191" s="57"/>
      <c r="X191" s="81"/>
      <c r="Y191" s="80"/>
      <c r="Z191" s="44"/>
      <c r="AA191" s="80"/>
      <c r="AB191" s="44"/>
      <c r="AC191" s="77"/>
      <c r="AD191" s="59"/>
      <c r="AE191" s="61"/>
      <c r="AF191" s="61"/>
      <c r="AG191" s="60"/>
      <c r="AH191" s="60"/>
    </row>
    <row r="192" spans="1:34" x14ac:dyDescent="0.3">
      <c r="A192" s="53" t="str">
        <f>IF(Table1[[#This Row],[INVOICE NO]]&lt;&gt;"",ROWS($A$2:Table1[[#This Row],['#OREDER NO]]),"")</f>
        <v/>
      </c>
      <c r="B192" s="38" t="str">
        <f>IF(Table1[[#This Row],[INVOICE NO]]&lt;&gt;"",COUNTIF($M$2:M192,M192),"")</f>
        <v/>
      </c>
      <c r="C192" s="40" t="str" cm="1">
        <f t="array" ref="C192">IF(Table1[[#This Row],[BOOKING CONFIRMATION NO]]&lt;&gt;"",IF(Table1[[#This Row],[INV QTY]]=1,_xlfn.TEXTJOIN(",",TRUE,IF(M192=M192:M238,L192:L238,"")),""),"")</f>
        <v/>
      </c>
      <c r="D192" s="40" t="str" cm="1">
        <f t="array" ref="D192">IF(Table1[[#This Row],[Booking No]]&lt;&gt;"",IF(Table1[[#This Row],[INV QTY]]=1,_xlfn.TEXTJOIN(",",TRUE,IF(N192=N192:N238,K192:K238,"")),""),"")</f>
        <v/>
      </c>
      <c r="E192" s="39" t="str" cm="1">
        <f t="array" ref="E192">IF(Table1[[#This Row],[PO NO]]&lt;&gt;"",IF(Table1[[#This Row],[INV QTY]]=1,_xlfn.TEXTJOIN(",",TRUE,IF(M192=M192:M238,H192:H238,"")),""),"")</f>
        <v/>
      </c>
      <c r="F192" s="40" t="str" cm="1">
        <f t="array" ref="F192">IF(Table1[[#This Row],[PO NO]]&lt;&gt;"",IF(Table1[[#This Row],[INV QTY]]=1,_xlfn.TEXTJOIN(",",TRUE,IF(M192=M192:M238,G192:G238,"")),""),"")</f>
        <v/>
      </c>
      <c r="G192" s="79" t="str">
        <f>IF(Table1[[#This Row],[PO NO]]&lt;&gt;"",LEFT(Table1[[#This Row],[PO NO]],6)&amp;"*","")</f>
        <v/>
      </c>
      <c r="H192" s="63"/>
      <c r="I192" s="54"/>
      <c r="J192" s="41"/>
      <c r="K192" s="82"/>
      <c r="L192" s="83"/>
      <c r="M192" s="74"/>
      <c r="N192" s="43"/>
      <c r="O192" s="56"/>
      <c r="P192" s="80"/>
      <c r="Q192" s="56"/>
      <c r="R192" s="80"/>
      <c r="S192" s="47"/>
      <c r="T192" s="81"/>
      <c r="U192" s="57"/>
      <c r="V192" s="57"/>
      <c r="W192" s="57"/>
      <c r="X192" s="81"/>
      <c r="Y192" s="80"/>
      <c r="Z192" s="44"/>
      <c r="AA192" s="80"/>
      <c r="AB192" s="44"/>
      <c r="AC192" s="77"/>
      <c r="AD192" s="59"/>
      <c r="AE192" s="61"/>
      <c r="AF192" s="61"/>
      <c r="AG192" s="60"/>
      <c r="AH192" s="60"/>
    </row>
    <row r="193" spans="1:34" x14ac:dyDescent="0.3">
      <c r="A193" s="53" t="str">
        <f>IF(Table1[[#This Row],[INVOICE NO]]&lt;&gt;"",ROWS($A$2:Table1[[#This Row],['#OREDER NO]]),"")</f>
        <v/>
      </c>
      <c r="B193" s="38" t="str">
        <f>IF(Table1[[#This Row],[INVOICE NO]]&lt;&gt;"",COUNTIF($M$2:M193,M193),"")</f>
        <v/>
      </c>
      <c r="C193" s="40" t="str" cm="1">
        <f t="array" ref="C193">IF(Table1[[#This Row],[BOOKING CONFIRMATION NO]]&lt;&gt;"",IF(Table1[[#This Row],[INV QTY]]=1,_xlfn.TEXTJOIN(",",TRUE,IF(M193=M193:M239,L193:L239,"")),""),"")</f>
        <v/>
      </c>
      <c r="D193" s="40" t="str" cm="1">
        <f t="array" ref="D193">IF(Table1[[#This Row],[Booking No]]&lt;&gt;"",IF(Table1[[#This Row],[INV QTY]]=1,_xlfn.TEXTJOIN(",",TRUE,IF(N193=N193:N239,K193:K239,"")),""),"")</f>
        <v/>
      </c>
      <c r="E193" s="39" t="str" cm="1">
        <f t="array" ref="E193">IF(Table1[[#This Row],[PO NO]]&lt;&gt;"",IF(Table1[[#This Row],[INV QTY]]=1,_xlfn.TEXTJOIN(",",TRUE,IF(M193=M193:M239,H193:H239,"")),""),"")</f>
        <v/>
      </c>
      <c r="F193" s="40" t="str" cm="1">
        <f t="array" ref="F193">IF(Table1[[#This Row],[PO NO]]&lt;&gt;"",IF(Table1[[#This Row],[INV QTY]]=1,_xlfn.TEXTJOIN(",",TRUE,IF(M193=M193:M239,G193:G239,"")),""),"")</f>
        <v/>
      </c>
      <c r="G193" s="79" t="str">
        <f>IF(Table1[[#This Row],[PO NO]]&lt;&gt;"",LEFT(Table1[[#This Row],[PO NO]],6)&amp;"*","")</f>
        <v/>
      </c>
      <c r="H193" s="63"/>
      <c r="I193" s="54"/>
      <c r="J193" s="41"/>
      <c r="K193" s="82"/>
      <c r="L193" s="83"/>
      <c r="M193" s="74"/>
      <c r="N193" s="43"/>
      <c r="O193" s="56"/>
      <c r="P193" s="80"/>
      <c r="Q193" s="56"/>
      <c r="R193" s="80"/>
      <c r="S193" s="47"/>
      <c r="T193" s="81"/>
      <c r="U193" s="57"/>
      <c r="V193" s="57"/>
      <c r="W193" s="57"/>
      <c r="X193" s="81"/>
      <c r="Y193" s="80"/>
      <c r="Z193" s="44"/>
      <c r="AA193" s="80"/>
      <c r="AB193" s="44"/>
      <c r="AC193" s="77"/>
      <c r="AD193" s="59"/>
      <c r="AE193" s="61"/>
      <c r="AF193" s="61"/>
      <c r="AG193" s="60"/>
      <c r="AH193" s="60"/>
    </row>
    <row r="194" spans="1:34" x14ac:dyDescent="0.3">
      <c r="A194" s="53" t="str">
        <f>IF(Table1[[#This Row],[INVOICE NO]]&lt;&gt;"",ROWS($A$2:Table1[[#This Row],['#OREDER NO]]),"")</f>
        <v/>
      </c>
      <c r="B194" s="38" t="str">
        <f>IF(Table1[[#This Row],[INVOICE NO]]&lt;&gt;"",COUNTIF($M$2:M194,M194),"")</f>
        <v/>
      </c>
      <c r="C194" s="40" t="str" cm="1">
        <f t="array" ref="C194">IF(Table1[[#This Row],[BOOKING CONFIRMATION NO]]&lt;&gt;"",IF(Table1[[#This Row],[INV QTY]]=1,_xlfn.TEXTJOIN(",",TRUE,IF(M194=M194:M240,L194:L240,"")),""),"")</f>
        <v/>
      </c>
      <c r="D194" s="40" t="str" cm="1">
        <f t="array" ref="D194">IF(Table1[[#This Row],[Booking No]]&lt;&gt;"",IF(Table1[[#This Row],[INV QTY]]=1,_xlfn.TEXTJOIN(",",TRUE,IF(N194=N194:N240,K194:K240,"")),""),"")</f>
        <v/>
      </c>
      <c r="E194" s="39" t="str" cm="1">
        <f t="array" ref="E194">IF(Table1[[#This Row],[PO NO]]&lt;&gt;"",IF(Table1[[#This Row],[INV QTY]]=1,_xlfn.TEXTJOIN(",",TRUE,IF(M194=M194:M240,H194:H240,"")),""),"")</f>
        <v/>
      </c>
      <c r="F194" s="40" t="str" cm="1">
        <f t="array" ref="F194">IF(Table1[[#This Row],[PO NO]]&lt;&gt;"",IF(Table1[[#This Row],[INV QTY]]=1,_xlfn.TEXTJOIN(",",TRUE,IF(M194=M194:M240,G194:G240,"")),""),"")</f>
        <v/>
      </c>
      <c r="G194" s="79" t="str">
        <f>IF(Table1[[#This Row],[PO NO]]&lt;&gt;"",LEFT(Table1[[#This Row],[PO NO]],6)&amp;"*","")</f>
        <v/>
      </c>
      <c r="H194" s="63"/>
      <c r="I194" s="54"/>
      <c r="J194" s="41"/>
      <c r="K194" s="82"/>
      <c r="L194" s="83"/>
      <c r="M194" s="74"/>
      <c r="N194" s="43"/>
      <c r="O194" s="56"/>
      <c r="P194" s="80"/>
      <c r="Q194" s="56"/>
      <c r="R194" s="80"/>
      <c r="S194" s="47"/>
      <c r="T194" s="81"/>
      <c r="U194" s="57"/>
      <c r="V194" s="57"/>
      <c r="W194" s="57"/>
      <c r="X194" s="81"/>
      <c r="Y194" s="80"/>
      <c r="Z194" s="44"/>
      <c r="AA194" s="80"/>
      <c r="AB194" s="44"/>
      <c r="AC194" s="77"/>
      <c r="AD194" s="59"/>
      <c r="AE194" s="61"/>
      <c r="AF194" s="61"/>
      <c r="AG194" s="60"/>
      <c r="AH194" s="60"/>
    </row>
    <row r="195" spans="1:34" x14ac:dyDescent="0.3">
      <c r="A195" s="53" t="str">
        <f>IF(Table1[[#This Row],[INVOICE NO]]&lt;&gt;"",ROWS($A$2:Table1[[#This Row],['#OREDER NO]]),"")</f>
        <v/>
      </c>
      <c r="B195" s="38" t="str">
        <f>IF(Table1[[#This Row],[INVOICE NO]]&lt;&gt;"",COUNTIF($M$2:M195,M195),"")</f>
        <v/>
      </c>
      <c r="C195" s="40" t="str" cm="1">
        <f t="array" ref="C195">IF(Table1[[#This Row],[BOOKING CONFIRMATION NO]]&lt;&gt;"",IF(Table1[[#This Row],[INV QTY]]=1,_xlfn.TEXTJOIN(",",TRUE,IF(M195=M195:M241,L195:L241,"")),""),"")</f>
        <v/>
      </c>
      <c r="D195" s="40" t="str" cm="1">
        <f t="array" ref="D195">IF(Table1[[#This Row],[Booking No]]&lt;&gt;"",IF(Table1[[#This Row],[INV QTY]]=1,_xlfn.TEXTJOIN(",",TRUE,IF(N195=N195:N241,K195:K241,"")),""),"")</f>
        <v/>
      </c>
      <c r="E195" s="39" t="str" cm="1">
        <f t="array" ref="E195">IF(Table1[[#This Row],[PO NO]]&lt;&gt;"",IF(Table1[[#This Row],[INV QTY]]=1,_xlfn.TEXTJOIN(",",TRUE,IF(M195=M195:M241,H195:H241,"")),""),"")</f>
        <v/>
      </c>
      <c r="F195" s="40" t="str" cm="1">
        <f t="array" ref="F195">IF(Table1[[#This Row],[PO NO]]&lt;&gt;"",IF(Table1[[#This Row],[INV QTY]]=1,_xlfn.TEXTJOIN(",",TRUE,IF(M195=M195:M241,G195:G241,"")),""),"")</f>
        <v/>
      </c>
      <c r="G195" s="79" t="str">
        <f>IF(Table1[[#This Row],[PO NO]]&lt;&gt;"",LEFT(Table1[[#This Row],[PO NO]],6)&amp;"*","")</f>
        <v/>
      </c>
      <c r="H195" s="63"/>
      <c r="I195" s="54"/>
      <c r="J195" s="41"/>
      <c r="K195" s="82"/>
      <c r="L195" s="83"/>
      <c r="M195" s="74"/>
      <c r="N195" s="43"/>
      <c r="O195" s="56"/>
      <c r="P195" s="80"/>
      <c r="Q195" s="56"/>
      <c r="R195" s="80"/>
      <c r="S195" s="47"/>
      <c r="T195" s="81"/>
      <c r="U195" s="57"/>
      <c r="V195" s="57"/>
      <c r="W195" s="57"/>
      <c r="X195" s="81"/>
      <c r="Y195" s="80"/>
      <c r="Z195" s="44"/>
      <c r="AA195" s="80"/>
      <c r="AB195" s="44"/>
      <c r="AC195" s="77"/>
      <c r="AD195" s="59"/>
      <c r="AE195" s="61"/>
      <c r="AF195" s="61"/>
      <c r="AG195" s="60"/>
      <c r="AH195" s="60"/>
    </row>
    <row r="196" spans="1:34" x14ac:dyDescent="0.3">
      <c r="A196" s="53" t="str">
        <f>IF(Table1[[#This Row],[INVOICE NO]]&lt;&gt;"",ROWS($A$2:Table1[[#This Row],['#OREDER NO]]),"")</f>
        <v/>
      </c>
      <c r="B196" s="38" t="str">
        <f>IF(Table1[[#This Row],[INVOICE NO]]&lt;&gt;"",COUNTIF($M$2:M196,M196),"")</f>
        <v/>
      </c>
      <c r="C196" s="40" t="str" cm="1">
        <f t="array" ref="C196">IF(Table1[[#This Row],[BOOKING CONFIRMATION NO]]&lt;&gt;"",IF(Table1[[#This Row],[INV QTY]]=1,_xlfn.TEXTJOIN(",",TRUE,IF(M196=M196:M242,L196:L242,"")),""),"")</f>
        <v/>
      </c>
      <c r="D196" s="40" t="str" cm="1">
        <f t="array" ref="D196">IF(Table1[[#This Row],[Booking No]]&lt;&gt;"",IF(Table1[[#This Row],[INV QTY]]=1,_xlfn.TEXTJOIN(",",TRUE,IF(N196=N196:N242,K196:K242,"")),""),"")</f>
        <v/>
      </c>
      <c r="E196" s="39" t="str" cm="1">
        <f t="array" ref="E196">IF(Table1[[#This Row],[PO NO]]&lt;&gt;"",IF(Table1[[#This Row],[INV QTY]]=1,_xlfn.TEXTJOIN(",",TRUE,IF(M196=M196:M242,H196:H242,"")),""),"")</f>
        <v/>
      </c>
      <c r="F196" s="40" t="str" cm="1">
        <f t="array" ref="F196">IF(Table1[[#This Row],[PO NO]]&lt;&gt;"",IF(Table1[[#This Row],[INV QTY]]=1,_xlfn.TEXTJOIN(",",TRUE,IF(M196=M196:M242,G196:G242,"")),""),"")</f>
        <v/>
      </c>
      <c r="G196" s="79" t="str">
        <f>IF(Table1[[#This Row],[PO NO]]&lt;&gt;"",LEFT(Table1[[#This Row],[PO NO]],6)&amp;"*","")</f>
        <v/>
      </c>
      <c r="H196" s="63"/>
      <c r="I196" s="54"/>
      <c r="J196" s="41"/>
      <c r="K196" s="82"/>
      <c r="L196" s="83"/>
      <c r="M196" s="74"/>
      <c r="N196" s="43"/>
      <c r="O196" s="56"/>
      <c r="P196" s="80"/>
      <c r="Q196" s="56"/>
      <c r="R196" s="80"/>
      <c r="S196" s="47"/>
      <c r="T196" s="81"/>
      <c r="U196" s="57"/>
      <c r="V196" s="57"/>
      <c r="W196" s="57"/>
      <c r="X196" s="81"/>
      <c r="Y196" s="80"/>
      <c r="Z196" s="44"/>
      <c r="AA196" s="80"/>
      <c r="AB196" s="44"/>
      <c r="AC196" s="77"/>
      <c r="AD196" s="59"/>
      <c r="AE196" s="61"/>
      <c r="AF196" s="61"/>
      <c r="AG196" s="60"/>
      <c r="AH196" s="60"/>
    </row>
    <row r="197" spans="1:34" x14ac:dyDescent="0.3">
      <c r="A197" s="53" t="str">
        <f>IF(Table1[[#This Row],[INVOICE NO]]&lt;&gt;"",ROWS($A$2:Table1[[#This Row],['#OREDER NO]]),"")</f>
        <v/>
      </c>
      <c r="B197" s="38" t="str">
        <f>IF(Table1[[#This Row],[INVOICE NO]]&lt;&gt;"",COUNTIF($M$2:M197,M197),"")</f>
        <v/>
      </c>
      <c r="C197" s="40" t="str" cm="1">
        <f t="array" ref="C197">IF(Table1[[#This Row],[BOOKING CONFIRMATION NO]]&lt;&gt;"",IF(Table1[[#This Row],[INV QTY]]=1,_xlfn.TEXTJOIN(",",TRUE,IF(M197=M197:M243,L197:L243,"")),""),"")</f>
        <v/>
      </c>
      <c r="D197" s="40" t="str" cm="1">
        <f t="array" ref="D197">IF(Table1[[#This Row],[Booking No]]&lt;&gt;"",IF(Table1[[#This Row],[INV QTY]]=1,_xlfn.TEXTJOIN(",",TRUE,IF(N197=N197:N243,K197:K243,"")),""),"")</f>
        <v/>
      </c>
      <c r="E197" s="39" t="str" cm="1">
        <f t="array" ref="E197">IF(Table1[[#This Row],[PO NO]]&lt;&gt;"",IF(Table1[[#This Row],[INV QTY]]=1,_xlfn.TEXTJOIN(",",TRUE,IF(M197=M197:M243,H197:H243,"")),""),"")</f>
        <v/>
      </c>
      <c r="F197" s="40" t="str" cm="1">
        <f t="array" ref="F197">IF(Table1[[#This Row],[PO NO]]&lt;&gt;"",IF(Table1[[#This Row],[INV QTY]]=1,_xlfn.TEXTJOIN(",",TRUE,IF(M197=M197:M243,G197:G243,"")),""),"")</f>
        <v/>
      </c>
      <c r="G197" s="79" t="str">
        <f>IF(Table1[[#This Row],[PO NO]]&lt;&gt;"",LEFT(Table1[[#This Row],[PO NO]],6)&amp;"*","")</f>
        <v/>
      </c>
      <c r="H197" s="63"/>
      <c r="I197" s="54"/>
      <c r="J197" s="41"/>
      <c r="K197" s="82"/>
      <c r="L197" s="83"/>
      <c r="M197" s="74"/>
      <c r="N197" s="43"/>
      <c r="O197" s="56"/>
      <c r="P197" s="80"/>
      <c r="Q197" s="56"/>
      <c r="R197" s="80"/>
      <c r="S197" s="47"/>
      <c r="T197" s="81"/>
      <c r="U197" s="57"/>
      <c r="V197" s="57"/>
      <c r="W197" s="57"/>
      <c r="X197" s="81"/>
      <c r="Y197" s="80"/>
      <c r="Z197" s="44"/>
      <c r="AA197" s="80"/>
      <c r="AB197" s="44"/>
      <c r="AC197" s="77"/>
      <c r="AD197" s="59"/>
      <c r="AE197" s="61"/>
      <c r="AF197" s="61"/>
      <c r="AG197" s="60"/>
      <c r="AH197" s="60"/>
    </row>
    <row r="198" spans="1:34" x14ac:dyDescent="0.3">
      <c r="A198" s="53" t="str">
        <f>IF(Table1[[#This Row],[INVOICE NO]]&lt;&gt;"",ROWS($A$2:Table1[[#This Row],['#OREDER NO]]),"")</f>
        <v/>
      </c>
      <c r="B198" s="38" t="str">
        <f>IF(Table1[[#This Row],[INVOICE NO]]&lt;&gt;"",COUNTIF($M$2:M198,M198),"")</f>
        <v/>
      </c>
      <c r="C198" s="40" t="str" cm="1">
        <f t="array" ref="C198">IF(Table1[[#This Row],[BOOKING CONFIRMATION NO]]&lt;&gt;"",IF(Table1[[#This Row],[INV QTY]]=1,_xlfn.TEXTJOIN(",",TRUE,IF(M198=M198:M244,L198:L244,"")),""),"")</f>
        <v/>
      </c>
      <c r="D198" s="40" t="str" cm="1">
        <f t="array" ref="D198">IF(Table1[[#This Row],[Booking No]]&lt;&gt;"",IF(Table1[[#This Row],[INV QTY]]=1,_xlfn.TEXTJOIN(",",TRUE,IF(N198=N198:N244,K198:K244,"")),""),"")</f>
        <v/>
      </c>
      <c r="E198" s="39" t="str" cm="1">
        <f t="array" ref="E198">IF(Table1[[#This Row],[PO NO]]&lt;&gt;"",IF(Table1[[#This Row],[INV QTY]]=1,_xlfn.TEXTJOIN(",",TRUE,IF(M198=M198:M244,H198:H244,"")),""),"")</f>
        <v/>
      </c>
      <c r="F198" s="40" t="str" cm="1">
        <f t="array" ref="F198">IF(Table1[[#This Row],[PO NO]]&lt;&gt;"",IF(Table1[[#This Row],[INV QTY]]=1,_xlfn.TEXTJOIN(",",TRUE,IF(M198=M198:M244,G198:G244,"")),""),"")</f>
        <v/>
      </c>
      <c r="G198" s="79" t="str">
        <f>IF(Table1[[#This Row],[PO NO]]&lt;&gt;"",LEFT(Table1[[#This Row],[PO NO]],6)&amp;"*","")</f>
        <v/>
      </c>
      <c r="H198" s="63"/>
      <c r="I198" s="54"/>
      <c r="J198" s="41"/>
      <c r="K198" s="82"/>
      <c r="L198" s="83"/>
      <c r="M198" s="74"/>
      <c r="N198" s="43"/>
      <c r="O198" s="56"/>
      <c r="P198" s="80"/>
      <c r="Q198" s="56"/>
      <c r="R198" s="80"/>
      <c r="S198" s="47"/>
      <c r="T198" s="81"/>
      <c r="U198" s="57"/>
      <c r="V198" s="57"/>
      <c r="W198" s="57"/>
      <c r="X198" s="81"/>
      <c r="Y198" s="80"/>
      <c r="Z198" s="44"/>
      <c r="AA198" s="80"/>
      <c r="AB198" s="44"/>
      <c r="AC198" s="77"/>
      <c r="AD198" s="59"/>
      <c r="AE198" s="61"/>
      <c r="AF198" s="61"/>
      <c r="AG198" s="60"/>
      <c r="AH198" s="60"/>
    </row>
    <row r="199" spans="1:34" x14ac:dyDescent="0.3">
      <c r="A199" s="53" t="str">
        <f>IF(Table1[[#This Row],[INVOICE NO]]&lt;&gt;"",ROWS($A$2:Table1[[#This Row],['#OREDER NO]]),"")</f>
        <v/>
      </c>
      <c r="B199" s="38" t="str">
        <f>IF(Table1[[#This Row],[INVOICE NO]]&lt;&gt;"",COUNTIF($M$2:M199,M199),"")</f>
        <v/>
      </c>
      <c r="C199" s="40" t="str" cm="1">
        <f t="array" ref="C199">IF(Table1[[#This Row],[BOOKING CONFIRMATION NO]]&lt;&gt;"",IF(Table1[[#This Row],[INV QTY]]=1,_xlfn.TEXTJOIN(",",TRUE,IF(M199=M199:M245,L199:L245,"")),""),"")</f>
        <v/>
      </c>
      <c r="D199" s="40" t="str" cm="1">
        <f t="array" ref="D199">IF(Table1[[#This Row],[Booking No]]&lt;&gt;"",IF(Table1[[#This Row],[INV QTY]]=1,_xlfn.TEXTJOIN(",",TRUE,IF(N199=N199:N245,K199:K245,"")),""),"")</f>
        <v/>
      </c>
      <c r="E199" s="39" t="str" cm="1">
        <f t="array" ref="E199">IF(Table1[[#This Row],[PO NO]]&lt;&gt;"",IF(Table1[[#This Row],[INV QTY]]=1,_xlfn.TEXTJOIN(",",TRUE,IF(M199=M199:M245,H199:H245,"")),""),"")</f>
        <v/>
      </c>
      <c r="F199" s="40" t="str" cm="1">
        <f t="array" ref="F199">IF(Table1[[#This Row],[PO NO]]&lt;&gt;"",IF(Table1[[#This Row],[INV QTY]]=1,_xlfn.TEXTJOIN(",",TRUE,IF(M199=M199:M245,G199:G245,"")),""),"")</f>
        <v/>
      </c>
      <c r="G199" s="79" t="str">
        <f>IF(Table1[[#This Row],[PO NO]]&lt;&gt;"",LEFT(Table1[[#This Row],[PO NO]],6)&amp;"*","")</f>
        <v/>
      </c>
      <c r="H199" s="63"/>
      <c r="I199" s="54"/>
      <c r="J199" s="41"/>
      <c r="K199" s="82"/>
      <c r="L199" s="83"/>
      <c r="M199" s="74"/>
      <c r="N199" s="43"/>
      <c r="O199" s="56"/>
      <c r="P199" s="80"/>
      <c r="Q199" s="56"/>
      <c r="R199" s="80"/>
      <c r="S199" s="47"/>
      <c r="T199" s="81"/>
      <c r="U199" s="57"/>
      <c r="V199" s="57"/>
      <c r="W199" s="57"/>
      <c r="X199" s="81"/>
      <c r="Y199" s="80"/>
      <c r="Z199" s="44"/>
      <c r="AA199" s="80"/>
      <c r="AB199" s="44"/>
      <c r="AC199" s="77"/>
      <c r="AD199" s="59"/>
      <c r="AE199" s="61"/>
      <c r="AF199" s="61"/>
      <c r="AG199" s="60"/>
      <c r="AH199" s="60"/>
    </row>
    <row r="200" spans="1:34" x14ac:dyDescent="0.3">
      <c r="A200" s="53" t="str">
        <f>IF(Table1[[#This Row],[INVOICE NO]]&lt;&gt;"",ROWS($A$2:Table1[[#This Row],['#OREDER NO]]),"")</f>
        <v/>
      </c>
      <c r="B200" s="38" t="str">
        <f>IF(Table1[[#This Row],[INVOICE NO]]&lt;&gt;"",COUNTIF($M$2:M200,M200),"")</f>
        <v/>
      </c>
      <c r="C200" s="40" t="str" cm="1">
        <f t="array" ref="C200">IF(Table1[[#This Row],[BOOKING CONFIRMATION NO]]&lt;&gt;"",IF(Table1[[#This Row],[INV QTY]]=1,_xlfn.TEXTJOIN(",",TRUE,IF(M200=M200:M246,L200:L246,"")),""),"")</f>
        <v/>
      </c>
      <c r="D200" s="40" t="str" cm="1">
        <f t="array" ref="D200">IF(Table1[[#This Row],[Booking No]]&lt;&gt;"",IF(Table1[[#This Row],[INV QTY]]=1,_xlfn.TEXTJOIN(",",TRUE,IF(N200=N200:N246,K200:K246,"")),""),"")</f>
        <v/>
      </c>
      <c r="E200" s="39" t="str" cm="1">
        <f t="array" ref="E200">IF(Table1[[#This Row],[PO NO]]&lt;&gt;"",IF(Table1[[#This Row],[INV QTY]]=1,_xlfn.TEXTJOIN(",",TRUE,IF(M200=M200:M246,H200:H246,"")),""),"")</f>
        <v/>
      </c>
      <c r="F200" s="40" t="str" cm="1">
        <f t="array" ref="F200">IF(Table1[[#This Row],[PO NO]]&lt;&gt;"",IF(Table1[[#This Row],[INV QTY]]=1,_xlfn.TEXTJOIN(",",TRUE,IF(M200=M200:M246,G200:G246,"")),""),"")</f>
        <v/>
      </c>
      <c r="G200" s="79" t="str">
        <f>IF(Table1[[#This Row],[PO NO]]&lt;&gt;"",LEFT(Table1[[#This Row],[PO NO]],6)&amp;"*","")</f>
        <v/>
      </c>
      <c r="H200" s="63"/>
      <c r="I200" s="54"/>
      <c r="J200" s="41"/>
      <c r="K200" s="82"/>
      <c r="L200" s="83"/>
      <c r="M200" s="74"/>
      <c r="N200" s="43"/>
      <c r="O200" s="56"/>
      <c r="P200" s="80"/>
      <c r="Q200" s="56"/>
      <c r="R200" s="80"/>
      <c r="S200" s="47"/>
      <c r="T200" s="81"/>
      <c r="U200" s="57"/>
      <c r="V200" s="57"/>
      <c r="W200" s="57"/>
      <c r="X200" s="81"/>
      <c r="Y200" s="80"/>
      <c r="Z200" s="44"/>
      <c r="AA200" s="80"/>
      <c r="AB200" s="44"/>
      <c r="AC200" s="77"/>
      <c r="AD200" s="59"/>
      <c r="AE200" s="61"/>
      <c r="AF200" s="61"/>
      <c r="AG200" s="60"/>
      <c r="AH200" s="60"/>
    </row>
    <row r="201" spans="1:34" x14ac:dyDescent="0.3">
      <c r="A201" s="53" t="str">
        <f>IF(Table1[[#This Row],[INVOICE NO]]&lt;&gt;"",ROWS($A$2:Table1[[#This Row],['#OREDER NO]]),"")</f>
        <v/>
      </c>
      <c r="B201" s="38" t="str">
        <f>IF(Table1[[#This Row],[INVOICE NO]]&lt;&gt;"",COUNTIF($M$2:M201,M201),"")</f>
        <v/>
      </c>
      <c r="C201" s="40" t="str" cm="1">
        <f t="array" ref="C201">IF(Table1[[#This Row],[BOOKING CONFIRMATION NO]]&lt;&gt;"",IF(Table1[[#This Row],[INV QTY]]=1,_xlfn.TEXTJOIN(",",TRUE,IF(M201=M201:M247,L201:L247,"")),""),"")</f>
        <v/>
      </c>
      <c r="D201" s="40" t="str" cm="1">
        <f t="array" ref="D201">IF(Table1[[#This Row],[Booking No]]&lt;&gt;"",IF(Table1[[#This Row],[INV QTY]]=1,_xlfn.TEXTJOIN(",",TRUE,IF(N201=N201:N247,K201:K247,"")),""),"")</f>
        <v/>
      </c>
      <c r="E201" s="39" t="str" cm="1">
        <f t="array" ref="E201">IF(Table1[[#This Row],[PO NO]]&lt;&gt;"",IF(Table1[[#This Row],[INV QTY]]=1,_xlfn.TEXTJOIN(",",TRUE,IF(M201=M201:M247,H201:H247,"")),""),"")</f>
        <v/>
      </c>
      <c r="F201" s="40" t="str" cm="1">
        <f t="array" ref="F201">IF(Table1[[#This Row],[PO NO]]&lt;&gt;"",IF(Table1[[#This Row],[INV QTY]]=1,_xlfn.TEXTJOIN(",",TRUE,IF(M201=M201:M247,G201:G247,"")),""),"")</f>
        <v/>
      </c>
      <c r="G201" s="79" t="str">
        <f>IF(Table1[[#This Row],[PO NO]]&lt;&gt;"",LEFT(Table1[[#This Row],[PO NO]],6)&amp;"*","")</f>
        <v/>
      </c>
      <c r="H201" s="63"/>
      <c r="I201" s="54"/>
      <c r="J201" s="41"/>
      <c r="K201" s="82"/>
      <c r="L201" s="83"/>
      <c r="M201" s="74"/>
      <c r="N201" s="43"/>
      <c r="O201" s="56"/>
      <c r="P201" s="80"/>
      <c r="Q201" s="56"/>
      <c r="R201" s="80"/>
      <c r="S201" s="47"/>
      <c r="T201" s="81"/>
      <c r="U201" s="57"/>
      <c r="V201" s="57"/>
      <c r="W201" s="57"/>
      <c r="X201" s="81"/>
      <c r="Y201" s="80"/>
      <c r="Z201" s="44"/>
      <c r="AA201" s="80"/>
      <c r="AB201" s="44"/>
      <c r="AC201" s="77"/>
      <c r="AD201" s="59"/>
      <c r="AE201" s="61"/>
      <c r="AF201" s="61"/>
      <c r="AG201" s="60"/>
      <c r="AH201" s="60"/>
    </row>
    <row r="202" spans="1:34" x14ac:dyDescent="0.3">
      <c r="A202" s="53" t="str">
        <f>IF(Table1[[#This Row],[INVOICE NO]]&lt;&gt;"",ROWS($A$2:Table1[[#This Row],['#OREDER NO]]),"")</f>
        <v/>
      </c>
      <c r="B202" s="38" t="str">
        <f>IF(Table1[[#This Row],[INVOICE NO]]&lt;&gt;"",COUNTIF($M$2:M202,M202),"")</f>
        <v/>
      </c>
      <c r="C202" s="40" t="str" cm="1">
        <f t="array" ref="C202">IF(Table1[[#This Row],[BOOKING CONFIRMATION NO]]&lt;&gt;"",IF(Table1[[#This Row],[INV QTY]]=1,_xlfn.TEXTJOIN(",",TRUE,IF(M202=M202:M248,L202:L248,"")),""),"")</f>
        <v/>
      </c>
      <c r="D202" s="40" t="str" cm="1">
        <f t="array" ref="D202">IF(Table1[[#This Row],[Booking No]]&lt;&gt;"",IF(Table1[[#This Row],[INV QTY]]=1,_xlfn.TEXTJOIN(",",TRUE,IF(N202=N202:N248,K202:K248,"")),""),"")</f>
        <v/>
      </c>
      <c r="E202" s="39" t="str" cm="1">
        <f t="array" ref="E202">IF(Table1[[#This Row],[PO NO]]&lt;&gt;"",IF(Table1[[#This Row],[INV QTY]]=1,_xlfn.TEXTJOIN(",",TRUE,IF(M202=M202:M248,H202:H248,"")),""),"")</f>
        <v/>
      </c>
      <c r="F202" s="40" t="str" cm="1">
        <f t="array" ref="F202">IF(Table1[[#This Row],[PO NO]]&lt;&gt;"",IF(Table1[[#This Row],[INV QTY]]=1,_xlfn.TEXTJOIN(",",TRUE,IF(M202=M202:M248,G202:G248,"")),""),"")</f>
        <v/>
      </c>
      <c r="G202" s="79" t="str">
        <f>IF(Table1[[#This Row],[PO NO]]&lt;&gt;"",LEFT(Table1[[#This Row],[PO NO]],6)&amp;"*","")</f>
        <v/>
      </c>
      <c r="H202" s="63"/>
      <c r="I202" s="54"/>
      <c r="J202" s="41"/>
      <c r="K202" s="82"/>
      <c r="L202" s="83"/>
      <c r="M202" s="74"/>
      <c r="N202" s="43"/>
      <c r="O202" s="56"/>
      <c r="P202" s="80"/>
      <c r="Q202" s="56"/>
      <c r="R202" s="80"/>
      <c r="S202" s="47"/>
      <c r="T202" s="81"/>
      <c r="U202" s="57"/>
      <c r="V202" s="57"/>
      <c r="W202" s="57"/>
      <c r="X202" s="81"/>
      <c r="Y202" s="80"/>
      <c r="Z202" s="44"/>
      <c r="AA202" s="80"/>
      <c r="AB202" s="44"/>
      <c r="AC202" s="77"/>
      <c r="AD202" s="59"/>
      <c r="AE202" s="61"/>
      <c r="AF202" s="61"/>
      <c r="AG202" s="60"/>
      <c r="AH202" s="60"/>
    </row>
    <row r="203" spans="1:34" x14ac:dyDescent="0.3">
      <c r="A203" s="53" t="str">
        <f>IF(Table1[[#This Row],[INVOICE NO]]&lt;&gt;"",ROWS($A$2:Table1[[#This Row],['#OREDER NO]]),"")</f>
        <v/>
      </c>
      <c r="B203" s="38" t="str">
        <f>IF(Table1[[#This Row],[INVOICE NO]]&lt;&gt;"",COUNTIF($M$2:M203,M203),"")</f>
        <v/>
      </c>
      <c r="C203" s="40" t="str" cm="1">
        <f t="array" ref="C203">IF(Table1[[#This Row],[BOOKING CONFIRMATION NO]]&lt;&gt;"",IF(Table1[[#This Row],[INV QTY]]=1,_xlfn.TEXTJOIN(",",TRUE,IF(M203=M203:M249,L203:L249,"")),""),"")</f>
        <v/>
      </c>
      <c r="D203" s="40" t="str" cm="1">
        <f t="array" ref="D203">IF(Table1[[#This Row],[Booking No]]&lt;&gt;"",IF(Table1[[#This Row],[INV QTY]]=1,_xlfn.TEXTJOIN(",",TRUE,IF(N203=N203:N249,K203:K249,"")),""),"")</f>
        <v/>
      </c>
      <c r="E203" s="39" t="str" cm="1">
        <f t="array" ref="E203">IF(Table1[[#This Row],[PO NO]]&lt;&gt;"",IF(Table1[[#This Row],[INV QTY]]=1,_xlfn.TEXTJOIN(",",TRUE,IF(M203=M203:M249,H203:H249,"")),""),"")</f>
        <v/>
      </c>
      <c r="F203" s="40" t="str" cm="1">
        <f t="array" ref="F203">IF(Table1[[#This Row],[PO NO]]&lt;&gt;"",IF(Table1[[#This Row],[INV QTY]]=1,_xlfn.TEXTJOIN(",",TRUE,IF(M203=M203:M249,G203:G249,"")),""),"")</f>
        <v/>
      </c>
      <c r="G203" s="79" t="str">
        <f>IF(Table1[[#This Row],[PO NO]]&lt;&gt;"",LEFT(Table1[[#This Row],[PO NO]],6)&amp;"*","")</f>
        <v/>
      </c>
      <c r="H203" s="63"/>
      <c r="I203" s="54"/>
      <c r="J203" s="41"/>
      <c r="K203" s="82"/>
      <c r="L203" s="83"/>
      <c r="M203" s="74"/>
      <c r="N203" s="43"/>
      <c r="O203" s="56"/>
      <c r="P203" s="80"/>
      <c r="Q203" s="56"/>
      <c r="R203" s="80"/>
      <c r="S203" s="47"/>
      <c r="T203" s="81"/>
      <c r="U203" s="57"/>
      <c r="V203" s="57"/>
      <c r="W203" s="57"/>
      <c r="X203" s="81"/>
      <c r="Y203" s="80"/>
      <c r="Z203" s="44"/>
      <c r="AA203" s="80"/>
      <c r="AB203" s="44"/>
      <c r="AC203" s="77"/>
      <c r="AD203" s="59"/>
      <c r="AE203" s="61"/>
      <c r="AF203" s="61"/>
      <c r="AG203" s="60"/>
      <c r="AH203" s="60"/>
    </row>
    <row r="204" spans="1:34" x14ac:dyDescent="0.3">
      <c r="A204" s="53" t="str">
        <f>IF(Table1[[#This Row],[INVOICE NO]]&lt;&gt;"",ROWS($A$2:Table1[[#This Row],['#OREDER NO]]),"")</f>
        <v/>
      </c>
      <c r="B204" s="38" t="str">
        <f>IF(Table1[[#This Row],[INVOICE NO]]&lt;&gt;"",COUNTIF($M$2:M204,M204),"")</f>
        <v/>
      </c>
      <c r="C204" s="40" t="str" cm="1">
        <f t="array" ref="C204">IF(Table1[[#This Row],[BOOKING CONFIRMATION NO]]&lt;&gt;"",IF(Table1[[#This Row],[INV QTY]]=1,_xlfn.TEXTJOIN(",",TRUE,IF(M204=M204:M250,L204:L250,"")),""),"")</f>
        <v/>
      </c>
      <c r="D204" s="40" t="str" cm="1">
        <f t="array" ref="D204">IF(Table1[[#This Row],[Booking No]]&lt;&gt;"",IF(Table1[[#This Row],[INV QTY]]=1,_xlfn.TEXTJOIN(",",TRUE,IF(N204=N204:N250,K204:K250,"")),""),"")</f>
        <v/>
      </c>
      <c r="E204" s="39" t="str" cm="1">
        <f t="array" ref="E204">IF(Table1[[#This Row],[PO NO]]&lt;&gt;"",IF(Table1[[#This Row],[INV QTY]]=1,_xlfn.TEXTJOIN(",",TRUE,IF(M204=M204:M250,H204:H250,"")),""),"")</f>
        <v/>
      </c>
      <c r="F204" s="40" t="str" cm="1">
        <f t="array" ref="F204">IF(Table1[[#This Row],[PO NO]]&lt;&gt;"",IF(Table1[[#This Row],[INV QTY]]=1,_xlfn.TEXTJOIN(",",TRUE,IF(M204=M204:M250,G204:G250,"")),""),"")</f>
        <v/>
      </c>
      <c r="G204" s="79" t="str">
        <f>IF(Table1[[#This Row],[PO NO]]&lt;&gt;"",LEFT(Table1[[#This Row],[PO NO]],6)&amp;"*","")</f>
        <v/>
      </c>
      <c r="H204" s="63"/>
      <c r="I204" s="54"/>
      <c r="J204" s="41"/>
      <c r="K204" s="82"/>
      <c r="L204" s="83"/>
      <c r="M204" s="74"/>
      <c r="N204" s="43"/>
      <c r="O204" s="56"/>
      <c r="P204" s="80"/>
      <c r="Q204" s="56"/>
      <c r="R204" s="80"/>
      <c r="S204" s="47"/>
      <c r="T204" s="81"/>
      <c r="U204" s="57"/>
      <c r="V204" s="57"/>
      <c r="W204" s="57"/>
      <c r="X204" s="81"/>
      <c r="Y204" s="80"/>
      <c r="Z204" s="44"/>
      <c r="AA204" s="80"/>
      <c r="AB204" s="44"/>
      <c r="AC204" s="77"/>
      <c r="AD204" s="59"/>
      <c r="AE204" s="61"/>
      <c r="AF204" s="61"/>
      <c r="AG204" s="60"/>
      <c r="AH204" s="60"/>
    </row>
    <row r="205" spans="1:34" x14ac:dyDescent="0.3">
      <c r="A205" s="53" t="str">
        <f>IF(Table1[[#This Row],[INVOICE NO]]&lt;&gt;"",ROWS($A$2:Table1[[#This Row],['#OREDER NO]]),"")</f>
        <v/>
      </c>
      <c r="B205" s="38" t="str">
        <f>IF(Table1[[#This Row],[INVOICE NO]]&lt;&gt;"",COUNTIF($M$2:M205,M205),"")</f>
        <v/>
      </c>
      <c r="C205" s="40" t="str" cm="1">
        <f t="array" ref="C205">IF(Table1[[#This Row],[BOOKING CONFIRMATION NO]]&lt;&gt;"",IF(Table1[[#This Row],[INV QTY]]=1,_xlfn.TEXTJOIN(",",TRUE,IF(M205=M205:M251,L205:L251,"")),""),"")</f>
        <v/>
      </c>
      <c r="D205" s="40" t="str" cm="1">
        <f t="array" ref="D205">IF(Table1[[#This Row],[Booking No]]&lt;&gt;"",IF(Table1[[#This Row],[INV QTY]]=1,_xlfn.TEXTJOIN(",",TRUE,IF(N205=N205:N251,K205:K251,"")),""),"")</f>
        <v/>
      </c>
      <c r="E205" s="39" t="str" cm="1">
        <f t="array" ref="E205">IF(Table1[[#This Row],[PO NO]]&lt;&gt;"",IF(Table1[[#This Row],[INV QTY]]=1,_xlfn.TEXTJOIN(",",TRUE,IF(M205=M205:M251,H205:H251,"")),""),"")</f>
        <v/>
      </c>
      <c r="F205" s="40" t="str" cm="1">
        <f t="array" ref="F205">IF(Table1[[#This Row],[PO NO]]&lt;&gt;"",IF(Table1[[#This Row],[INV QTY]]=1,_xlfn.TEXTJOIN(",",TRUE,IF(M205=M205:M251,G205:G251,"")),""),"")</f>
        <v/>
      </c>
      <c r="G205" s="79" t="str">
        <f>IF(Table1[[#This Row],[PO NO]]&lt;&gt;"",LEFT(Table1[[#This Row],[PO NO]],6)&amp;"*","")</f>
        <v/>
      </c>
      <c r="H205" s="63"/>
      <c r="I205" s="54"/>
      <c r="J205" s="41"/>
      <c r="K205" s="82"/>
      <c r="L205" s="83"/>
      <c r="M205" s="74"/>
      <c r="N205" s="43"/>
      <c r="O205" s="56"/>
      <c r="P205" s="80"/>
      <c r="Q205" s="56"/>
      <c r="R205" s="80"/>
      <c r="S205" s="47"/>
      <c r="T205" s="81"/>
      <c r="U205" s="57"/>
      <c r="V205" s="57"/>
      <c r="W205" s="57"/>
      <c r="X205" s="81"/>
      <c r="Y205" s="80"/>
      <c r="Z205" s="44"/>
      <c r="AA205" s="80"/>
      <c r="AB205" s="44"/>
      <c r="AC205" s="77"/>
      <c r="AD205" s="59"/>
      <c r="AE205" s="61"/>
      <c r="AF205" s="61"/>
      <c r="AG205" s="60"/>
      <c r="AH205" s="60"/>
    </row>
    <row r="206" spans="1:34" x14ac:dyDescent="0.3">
      <c r="A206" s="53" t="str">
        <f>IF(Table1[[#This Row],[INVOICE NO]]&lt;&gt;"",ROWS($A$2:Table1[[#This Row],['#OREDER NO]]),"")</f>
        <v/>
      </c>
      <c r="B206" s="38" t="str">
        <f>IF(Table1[[#This Row],[INVOICE NO]]&lt;&gt;"",COUNTIF($M$2:M206,M206),"")</f>
        <v/>
      </c>
      <c r="C206" s="40" t="str" cm="1">
        <f t="array" ref="C206">IF(Table1[[#This Row],[BOOKING CONFIRMATION NO]]&lt;&gt;"",IF(Table1[[#This Row],[INV QTY]]=1,_xlfn.TEXTJOIN(",",TRUE,IF(M206=M206:M252,L206:L252,"")),""),"")</f>
        <v/>
      </c>
      <c r="D206" s="40" t="str" cm="1">
        <f t="array" ref="D206">IF(Table1[[#This Row],[Booking No]]&lt;&gt;"",IF(Table1[[#This Row],[INV QTY]]=1,_xlfn.TEXTJOIN(",",TRUE,IF(N206=N206:N252,K206:K252,"")),""),"")</f>
        <v/>
      </c>
      <c r="E206" s="39" t="str" cm="1">
        <f t="array" ref="E206">IF(Table1[[#This Row],[PO NO]]&lt;&gt;"",IF(Table1[[#This Row],[INV QTY]]=1,_xlfn.TEXTJOIN(",",TRUE,IF(M206=M206:M252,H206:H252,"")),""),"")</f>
        <v/>
      </c>
      <c r="F206" s="40" t="str" cm="1">
        <f t="array" ref="F206">IF(Table1[[#This Row],[PO NO]]&lt;&gt;"",IF(Table1[[#This Row],[INV QTY]]=1,_xlfn.TEXTJOIN(",",TRUE,IF(M206=M206:M252,G206:G252,"")),""),"")</f>
        <v/>
      </c>
      <c r="G206" s="79" t="str">
        <f>IF(Table1[[#This Row],[PO NO]]&lt;&gt;"",LEFT(Table1[[#This Row],[PO NO]],6)&amp;"*","")</f>
        <v/>
      </c>
      <c r="H206" s="63"/>
      <c r="I206" s="54"/>
      <c r="J206" s="41"/>
      <c r="K206" s="82"/>
      <c r="L206" s="83"/>
      <c r="M206" s="74"/>
      <c r="N206" s="43"/>
      <c r="O206" s="56"/>
      <c r="P206" s="80"/>
      <c r="Q206" s="56"/>
      <c r="R206" s="80"/>
      <c r="S206" s="47"/>
      <c r="T206" s="81"/>
      <c r="U206" s="57"/>
      <c r="V206" s="57"/>
      <c r="W206" s="57"/>
      <c r="X206" s="81"/>
      <c r="Y206" s="80"/>
      <c r="Z206" s="44"/>
      <c r="AA206" s="80"/>
      <c r="AB206" s="44"/>
      <c r="AC206" s="77"/>
      <c r="AD206" s="59"/>
      <c r="AE206" s="61"/>
      <c r="AF206" s="61"/>
      <c r="AG206" s="60"/>
      <c r="AH206" s="60"/>
    </row>
    <row r="207" spans="1:34" x14ac:dyDescent="0.3">
      <c r="A207" s="53" t="str">
        <f>IF(Table1[[#This Row],[INVOICE NO]]&lt;&gt;"",ROWS($A$2:Table1[[#This Row],['#OREDER NO]]),"")</f>
        <v/>
      </c>
      <c r="B207" s="38" t="str">
        <f>IF(Table1[[#This Row],[INVOICE NO]]&lt;&gt;"",COUNTIF($M$2:M207,M207),"")</f>
        <v/>
      </c>
      <c r="C207" s="40" t="str" cm="1">
        <f t="array" ref="C207">IF(Table1[[#This Row],[BOOKING CONFIRMATION NO]]&lt;&gt;"",IF(Table1[[#This Row],[INV QTY]]=1,_xlfn.TEXTJOIN(",",TRUE,IF(M207=M207:M253,L207:L253,"")),""),"")</f>
        <v/>
      </c>
      <c r="D207" s="40" t="str" cm="1">
        <f t="array" ref="D207">IF(Table1[[#This Row],[Booking No]]&lt;&gt;"",IF(Table1[[#This Row],[INV QTY]]=1,_xlfn.TEXTJOIN(",",TRUE,IF(N207=N207:N253,K207:K253,"")),""),"")</f>
        <v/>
      </c>
      <c r="E207" s="39" t="str" cm="1">
        <f t="array" ref="E207">IF(Table1[[#This Row],[PO NO]]&lt;&gt;"",IF(Table1[[#This Row],[INV QTY]]=1,_xlfn.TEXTJOIN(",",TRUE,IF(M207=M207:M253,H207:H253,"")),""),"")</f>
        <v/>
      </c>
      <c r="F207" s="40" t="str" cm="1">
        <f t="array" ref="F207">IF(Table1[[#This Row],[PO NO]]&lt;&gt;"",IF(Table1[[#This Row],[INV QTY]]=1,_xlfn.TEXTJOIN(",",TRUE,IF(M207=M207:M253,G207:G253,"")),""),"")</f>
        <v/>
      </c>
      <c r="G207" s="79" t="str">
        <f>IF(Table1[[#This Row],[PO NO]]&lt;&gt;"",LEFT(Table1[[#This Row],[PO NO]],6)&amp;"*","")</f>
        <v/>
      </c>
      <c r="H207" s="63"/>
      <c r="I207" s="54"/>
      <c r="J207" s="41"/>
      <c r="K207" s="82"/>
      <c r="L207" s="83"/>
      <c r="M207" s="74"/>
      <c r="N207" s="43"/>
      <c r="O207" s="56"/>
      <c r="P207" s="80"/>
      <c r="Q207" s="56"/>
      <c r="R207" s="80"/>
      <c r="S207" s="47"/>
      <c r="T207" s="81"/>
      <c r="U207" s="57"/>
      <c r="V207" s="57"/>
      <c r="W207" s="57"/>
      <c r="X207" s="81"/>
      <c r="Y207" s="80"/>
      <c r="Z207" s="44"/>
      <c r="AA207" s="80"/>
      <c r="AB207" s="44"/>
      <c r="AC207" s="77"/>
      <c r="AD207" s="59"/>
      <c r="AE207" s="61"/>
      <c r="AF207" s="61"/>
      <c r="AG207" s="60"/>
      <c r="AH207" s="60"/>
    </row>
    <row r="208" spans="1:34" x14ac:dyDescent="0.3">
      <c r="A208" s="53" t="str">
        <f>IF(Table1[[#This Row],[INVOICE NO]]&lt;&gt;"",ROWS($A$2:Table1[[#This Row],['#OREDER NO]]),"")</f>
        <v/>
      </c>
      <c r="B208" s="38" t="str">
        <f>IF(Table1[[#This Row],[INVOICE NO]]&lt;&gt;"",COUNTIF($M$2:M208,M208),"")</f>
        <v/>
      </c>
      <c r="C208" s="40" t="str" cm="1">
        <f t="array" ref="C208">IF(Table1[[#This Row],[BOOKING CONFIRMATION NO]]&lt;&gt;"",IF(Table1[[#This Row],[INV QTY]]=1,_xlfn.TEXTJOIN(",",TRUE,IF(M208=M208:M254,L208:L254,"")),""),"")</f>
        <v/>
      </c>
      <c r="D208" s="40" t="str" cm="1">
        <f t="array" ref="D208">IF(Table1[[#This Row],[Booking No]]&lt;&gt;"",IF(Table1[[#This Row],[INV QTY]]=1,_xlfn.TEXTJOIN(",",TRUE,IF(N208=N208:N254,K208:K254,"")),""),"")</f>
        <v/>
      </c>
      <c r="E208" s="39" t="str" cm="1">
        <f t="array" ref="E208">IF(Table1[[#This Row],[PO NO]]&lt;&gt;"",IF(Table1[[#This Row],[INV QTY]]=1,_xlfn.TEXTJOIN(",",TRUE,IF(M208=M208:M254,H208:H254,"")),""),"")</f>
        <v/>
      </c>
      <c r="F208" s="40" t="str" cm="1">
        <f t="array" ref="F208">IF(Table1[[#This Row],[PO NO]]&lt;&gt;"",IF(Table1[[#This Row],[INV QTY]]=1,_xlfn.TEXTJOIN(",",TRUE,IF(M208=M208:M254,G208:G254,"")),""),"")</f>
        <v/>
      </c>
      <c r="G208" s="79" t="str">
        <f>IF(Table1[[#This Row],[PO NO]]&lt;&gt;"",LEFT(Table1[[#This Row],[PO NO]],6)&amp;"*","")</f>
        <v/>
      </c>
      <c r="H208" s="63"/>
      <c r="I208" s="54"/>
      <c r="J208" s="41"/>
      <c r="K208" s="82"/>
      <c r="L208" s="83"/>
      <c r="M208" s="74"/>
      <c r="N208" s="43"/>
      <c r="O208" s="56"/>
      <c r="P208" s="80"/>
      <c r="Q208" s="56"/>
      <c r="R208" s="80"/>
      <c r="S208" s="47"/>
      <c r="T208" s="81"/>
      <c r="U208" s="57"/>
      <c r="V208" s="57"/>
      <c r="W208" s="57"/>
      <c r="X208" s="81"/>
      <c r="Y208" s="80"/>
      <c r="Z208" s="44"/>
      <c r="AA208" s="80"/>
      <c r="AB208" s="44"/>
      <c r="AC208" s="77"/>
      <c r="AD208" s="59"/>
      <c r="AE208" s="61"/>
      <c r="AF208" s="61"/>
      <c r="AG208" s="60"/>
      <c r="AH208" s="60"/>
    </row>
    <row r="209" spans="1:34" x14ac:dyDescent="0.3">
      <c r="A209" s="53" t="str">
        <f>IF(Table1[[#This Row],[INVOICE NO]]&lt;&gt;"",ROWS($A$2:Table1[[#This Row],['#OREDER NO]]),"")</f>
        <v/>
      </c>
      <c r="B209" s="38" t="str">
        <f>IF(Table1[[#This Row],[INVOICE NO]]&lt;&gt;"",COUNTIF($M$2:M209,M209),"")</f>
        <v/>
      </c>
      <c r="C209" s="40" t="str" cm="1">
        <f t="array" ref="C209">IF(Table1[[#This Row],[BOOKING CONFIRMATION NO]]&lt;&gt;"",IF(Table1[[#This Row],[INV QTY]]=1,_xlfn.TEXTJOIN(",",TRUE,IF(M209=M209:M255,L209:L255,"")),""),"")</f>
        <v/>
      </c>
      <c r="D209" s="40" t="str" cm="1">
        <f t="array" ref="D209">IF(Table1[[#This Row],[Booking No]]&lt;&gt;"",IF(Table1[[#This Row],[INV QTY]]=1,_xlfn.TEXTJOIN(",",TRUE,IF(N209=N209:N255,K209:K255,"")),""),"")</f>
        <v/>
      </c>
      <c r="E209" s="39" t="str" cm="1">
        <f t="array" ref="E209">IF(Table1[[#This Row],[PO NO]]&lt;&gt;"",IF(Table1[[#This Row],[INV QTY]]=1,_xlfn.TEXTJOIN(",",TRUE,IF(M209=M209:M255,H209:H255,"")),""),"")</f>
        <v/>
      </c>
      <c r="F209" s="40" t="str" cm="1">
        <f t="array" ref="F209">IF(Table1[[#This Row],[PO NO]]&lt;&gt;"",IF(Table1[[#This Row],[INV QTY]]=1,_xlfn.TEXTJOIN(",",TRUE,IF(M209=M209:M255,G209:G255,"")),""),"")</f>
        <v/>
      </c>
      <c r="G209" s="79" t="str">
        <f>IF(Table1[[#This Row],[PO NO]]&lt;&gt;"",LEFT(Table1[[#This Row],[PO NO]],6)&amp;"*","")</f>
        <v/>
      </c>
      <c r="H209" s="63"/>
      <c r="I209" s="54"/>
      <c r="J209" s="41"/>
      <c r="K209" s="82"/>
      <c r="L209" s="83"/>
      <c r="M209" s="74"/>
      <c r="N209" s="43"/>
      <c r="O209" s="56"/>
      <c r="P209" s="80"/>
      <c r="Q209" s="56"/>
      <c r="R209" s="80"/>
      <c r="S209" s="47"/>
      <c r="T209" s="81"/>
      <c r="U209" s="57"/>
      <c r="V209" s="57"/>
      <c r="W209" s="57"/>
      <c r="X209" s="81"/>
      <c r="Y209" s="80"/>
      <c r="Z209" s="44"/>
      <c r="AA209" s="80"/>
      <c r="AB209" s="44"/>
      <c r="AC209" s="77"/>
      <c r="AD209" s="59"/>
      <c r="AE209" s="61"/>
      <c r="AF209" s="61"/>
      <c r="AG209" s="60"/>
      <c r="AH209" s="60"/>
    </row>
    <row r="210" spans="1:34" x14ac:dyDescent="0.3">
      <c r="A210" s="53" t="str">
        <f>IF(Table1[[#This Row],[INVOICE NO]]&lt;&gt;"",ROWS($A$2:Table1[[#This Row],['#OREDER NO]]),"")</f>
        <v/>
      </c>
      <c r="B210" s="38" t="str">
        <f>IF(Table1[[#This Row],[INVOICE NO]]&lt;&gt;"",COUNTIF($M$2:M210,M210),"")</f>
        <v/>
      </c>
      <c r="C210" s="40" t="str" cm="1">
        <f t="array" ref="C210">IF(Table1[[#This Row],[BOOKING CONFIRMATION NO]]&lt;&gt;"",IF(Table1[[#This Row],[INV QTY]]=1,_xlfn.TEXTJOIN(",",TRUE,IF(M210=M210:M256,L210:L256,"")),""),"")</f>
        <v/>
      </c>
      <c r="D210" s="40" t="str" cm="1">
        <f t="array" ref="D210">IF(Table1[[#This Row],[Booking No]]&lt;&gt;"",IF(Table1[[#This Row],[INV QTY]]=1,_xlfn.TEXTJOIN(",",TRUE,IF(N210=N210:N256,K210:K256,"")),""),"")</f>
        <v/>
      </c>
      <c r="E210" s="39" t="str" cm="1">
        <f t="array" ref="E210">IF(Table1[[#This Row],[PO NO]]&lt;&gt;"",IF(Table1[[#This Row],[INV QTY]]=1,_xlfn.TEXTJOIN(",",TRUE,IF(M210=M210:M256,H210:H256,"")),""),"")</f>
        <v/>
      </c>
      <c r="F210" s="40" t="str" cm="1">
        <f t="array" ref="F210">IF(Table1[[#This Row],[PO NO]]&lt;&gt;"",IF(Table1[[#This Row],[INV QTY]]=1,_xlfn.TEXTJOIN(",",TRUE,IF(M210=M210:M256,G210:G256,"")),""),"")</f>
        <v/>
      </c>
      <c r="G210" s="79" t="str">
        <f>IF(Table1[[#This Row],[PO NO]]&lt;&gt;"",LEFT(Table1[[#This Row],[PO NO]],6)&amp;"*","")</f>
        <v/>
      </c>
      <c r="H210" s="63"/>
      <c r="I210" s="54"/>
      <c r="J210" s="41"/>
      <c r="K210" s="82"/>
      <c r="L210" s="83"/>
      <c r="M210" s="74"/>
      <c r="N210" s="43"/>
      <c r="O210" s="56"/>
      <c r="P210" s="80"/>
      <c r="Q210" s="56"/>
      <c r="R210" s="80"/>
      <c r="S210" s="47"/>
      <c r="T210" s="81"/>
      <c r="U210" s="57"/>
      <c r="V210" s="57"/>
      <c r="W210" s="57"/>
      <c r="X210" s="81"/>
      <c r="Y210" s="80"/>
      <c r="Z210" s="44"/>
      <c r="AA210" s="80"/>
      <c r="AB210" s="44"/>
      <c r="AC210" s="77"/>
      <c r="AD210" s="59"/>
      <c r="AE210" s="61"/>
      <c r="AF210" s="61"/>
      <c r="AG210" s="60"/>
      <c r="AH210" s="60"/>
    </row>
    <row r="211" spans="1:34" x14ac:dyDescent="0.3">
      <c r="A211" s="53" t="str">
        <f>IF(Table1[[#This Row],[INVOICE NO]]&lt;&gt;"",ROWS($A$2:Table1[[#This Row],['#OREDER NO]]),"")</f>
        <v/>
      </c>
      <c r="B211" s="78" t="str">
        <f>IF(Table1[[#This Row],[INVOICE NO]]&lt;&gt;"",COUNTIF($M$2:M251,M211),"")</f>
        <v/>
      </c>
      <c r="C211" s="40" t="str" cm="1">
        <f t="array" ref="C211">IF(Table1[[#This Row],[BOOKING CONFIRMATION NO]]&lt;&gt;"",IF(Table1[[#This Row],[INV QTY]]=1,_xlfn.TEXTJOIN(",",TRUE,IF(M211=M211:M257,L211:L257,"")),""),"")</f>
        <v/>
      </c>
      <c r="D211" s="40" t="str" cm="1">
        <f t="array" ref="D211">IF(Table1[[#This Row],[Booking No]]&lt;&gt;"",IF(Table1[[#This Row],[INV QTY]]=1,_xlfn.TEXTJOIN(",",TRUE,IF(N211=N211:N257,K211:K257,"")),""),"")</f>
        <v/>
      </c>
      <c r="E211" s="39" t="str" cm="1">
        <f t="array" ref="E211">IF(Table1[[#This Row],[PO NO]]&lt;&gt;"",IF(Table1[[#This Row],[INV QTY]]=1,_xlfn.TEXTJOIN(",",TRUE,IF(M211=M211:M257,H211:H257,"")),""),"")</f>
        <v/>
      </c>
      <c r="F211" s="40" t="str" cm="1">
        <f t="array" ref="F211">IF(Table1[[#This Row],[PO NO]]&lt;&gt;"",IF(Table1[[#This Row],[INV QTY]]=1,_xlfn.TEXTJOIN(",",TRUE,IF(M211=M211:M257,G211:G257,"")),""),"")</f>
        <v/>
      </c>
      <c r="G211" s="79" t="str">
        <f>IF(Table1[[#This Row],[PO NO]]&lt;&gt;"",LEFT(Table1[[#This Row],[PO NO]],6)&amp;"*","")</f>
        <v/>
      </c>
      <c r="H211" s="63"/>
      <c r="I211" s="54"/>
      <c r="J211" s="41"/>
      <c r="K211" s="82"/>
      <c r="L211" s="83"/>
      <c r="M211" s="74"/>
      <c r="N211" s="43"/>
      <c r="O211" s="56"/>
      <c r="P211" s="80"/>
      <c r="Q211" s="56"/>
      <c r="R211" s="80"/>
      <c r="S211" s="47"/>
      <c r="T211" s="81"/>
      <c r="U211" s="57"/>
      <c r="V211" s="57"/>
      <c r="W211" s="57"/>
      <c r="X211" s="81"/>
      <c r="Y211" s="80"/>
      <c r="Z211" s="44"/>
      <c r="AA211" s="80"/>
      <c r="AB211" s="44"/>
      <c r="AC211" s="77"/>
      <c r="AD211" s="59"/>
      <c r="AE211" s="61"/>
      <c r="AF211" s="61"/>
      <c r="AG211" s="60"/>
      <c r="AH211" s="60"/>
    </row>
    <row r="212" spans="1:34" x14ac:dyDescent="0.3">
      <c r="A212" s="53" t="str">
        <f>IF(Table1[[#This Row],[INVOICE NO]]&lt;&gt;"",ROWS($A$2:Table1[[#This Row],['#OREDER NO]]),"")</f>
        <v/>
      </c>
      <c r="B212" s="38" t="str">
        <f>IF(Table1[[#This Row],[INVOICE NO]]&lt;&gt;"",COUNTIF($M$2:M212,M212),"")</f>
        <v/>
      </c>
      <c r="C212" s="40" t="str" cm="1">
        <f t="array" ref="C212">IF(Table1[[#This Row],[BOOKING CONFIRMATION NO]]&lt;&gt;"",IF(Table1[[#This Row],[INV QTY]]=1,_xlfn.TEXTJOIN(",",TRUE,IF(M212=M212:M258,L212:L258,"")),""),"")</f>
        <v/>
      </c>
      <c r="D212" s="40" t="str" cm="1">
        <f t="array" ref="D212">IF(Table1[[#This Row],[Booking No]]&lt;&gt;"",IF(Table1[[#This Row],[INV QTY]]=1,_xlfn.TEXTJOIN(",",TRUE,IF(N212=N212:N258,K212:K258,"")),""),"")</f>
        <v/>
      </c>
      <c r="E212" s="39" t="str" cm="1">
        <f t="array" ref="E212">IF(Table1[[#This Row],[PO NO]]&lt;&gt;"",IF(Table1[[#This Row],[INV QTY]]=1,_xlfn.TEXTJOIN(",",TRUE,IF(M212=M212:M258,H212:H258,"")),""),"")</f>
        <v/>
      </c>
      <c r="F212" s="40" t="str" cm="1">
        <f t="array" ref="F212">IF(Table1[[#This Row],[PO NO]]&lt;&gt;"",IF(Table1[[#This Row],[INV QTY]]=1,_xlfn.TEXTJOIN(",",TRUE,IF(M212=M212:M258,G212:G258,"")),""),"")</f>
        <v/>
      </c>
      <c r="G212" s="79" t="str">
        <f>IF(Table1[[#This Row],[PO NO]]&lt;&gt;"",LEFT(Table1[[#This Row],[PO NO]],6)&amp;"*","")</f>
        <v/>
      </c>
      <c r="H212" s="63"/>
      <c r="I212" s="54"/>
      <c r="J212" s="41"/>
      <c r="K212" s="82"/>
      <c r="L212" s="83"/>
      <c r="M212" s="74"/>
      <c r="N212" s="43"/>
      <c r="O212" s="56"/>
      <c r="P212" s="80"/>
      <c r="Q212" s="56"/>
      <c r="R212" s="80"/>
      <c r="S212" s="47"/>
      <c r="T212" s="81"/>
      <c r="U212" s="57"/>
      <c r="V212" s="57"/>
      <c r="W212" s="57"/>
      <c r="X212" s="81"/>
      <c r="Y212" s="80"/>
      <c r="Z212" s="44"/>
      <c r="AA212" s="80"/>
      <c r="AB212" s="44"/>
      <c r="AC212" s="77"/>
      <c r="AD212" s="59"/>
      <c r="AE212" s="61"/>
      <c r="AF212" s="61"/>
      <c r="AG212" s="60"/>
      <c r="AH212" s="60"/>
    </row>
    <row r="213" spans="1:34" x14ac:dyDescent="0.3">
      <c r="A213" s="53" t="str">
        <f>IF(Table1[[#This Row],[INVOICE NO]]&lt;&gt;"",ROWS($A$2:Table1[[#This Row],['#OREDER NO]]),"")</f>
        <v/>
      </c>
      <c r="B213" s="38" t="str">
        <f>IF(Table1[[#This Row],[INVOICE NO]]&lt;&gt;"",COUNTIF($M$2:M213,M213),"")</f>
        <v/>
      </c>
      <c r="C213" s="40" t="str" cm="1">
        <f t="array" ref="C213">IF(Table1[[#This Row],[BOOKING CONFIRMATION NO]]&lt;&gt;"",IF(Table1[[#This Row],[INV QTY]]=1,_xlfn.TEXTJOIN(",",TRUE,IF(M213=M213:M259,L213:L259,"")),""),"")</f>
        <v/>
      </c>
      <c r="D213" s="40" t="str" cm="1">
        <f t="array" ref="D213">IF(Table1[[#This Row],[Booking No]]&lt;&gt;"",IF(Table1[[#This Row],[INV QTY]]=1,_xlfn.TEXTJOIN(",",TRUE,IF(N213=N213:N259,K213:K259,"")),""),"")</f>
        <v/>
      </c>
      <c r="E213" s="39" t="str" cm="1">
        <f t="array" ref="E213">IF(Table1[[#This Row],[PO NO]]&lt;&gt;"",IF(Table1[[#This Row],[INV QTY]]=1,_xlfn.TEXTJOIN(",",TRUE,IF(M213=M213:M259,H213:H259,"")),""),"")</f>
        <v/>
      </c>
      <c r="F213" s="40" t="str" cm="1">
        <f t="array" ref="F213">IF(Table1[[#This Row],[PO NO]]&lt;&gt;"",IF(Table1[[#This Row],[INV QTY]]=1,_xlfn.TEXTJOIN(",",TRUE,IF(M213=M213:M259,G213:G259,"")),""),"")</f>
        <v/>
      </c>
      <c r="G213" s="79" t="str">
        <f>IF(Table1[[#This Row],[PO NO]]&lt;&gt;"",LEFT(Table1[[#This Row],[PO NO]],6)&amp;"*","")</f>
        <v/>
      </c>
      <c r="H213" s="63"/>
      <c r="I213" s="54"/>
      <c r="J213" s="41"/>
      <c r="K213" s="82"/>
      <c r="L213" s="83"/>
      <c r="M213" s="74"/>
      <c r="N213" s="43"/>
      <c r="O213" s="56"/>
      <c r="P213" s="80"/>
      <c r="Q213" s="56"/>
      <c r="R213" s="80"/>
      <c r="S213" s="47"/>
      <c r="T213" s="81"/>
      <c r="U213" s="57"/>
      <c r="V213" s="57"/>
      <c r="W213" s="57"/>
      <c r="X213" s="81"/>
      <c r="Y213" s="80"/>
      <c r="Z213" s="44"/>
      <c r="AA213" s="80"/>
      <c r="AB213" s="44"/>
      <c r="AC213" s="77"/>
      <c r="AD213" s="59"/>
      <c r="AE213" s="61"/>
      <c r="AF213" s="61"/>
      <c r="AG213" s="60"/>
      <c r="AH213" s="60"/>
    </row>
    <row r="214" spans="1:34" x14ac:dyDescent="0.3">
      <c r="A214" s="53" t="str">
        <f>IF(Table1[[#This Row],[INVOICE NO]]&lt;&gt;"",ROWS($A$2:Table1[[#This Row],['#OREDER NO]]),"")</f>
        <v/>
      </c>
      <c r="B214" s="38" t="str">
        <f>IF(Table1[[#This Row],[INVOICE NO]]&lt;&gt;"",COUNTIF($M$2:M214,M214),"")</f>
        <v/>
      </c>
      <c r="C214" s="40" t="str" cm="1">
        <f t="array" ref="C214">IF(Table1[[#This Row],[BOOKING CONFIRMATION NO]]&lt;&gt;"",IF(Table1[[#This Row],[INV QTY]]=1,_xlfn.TEXTJOIN(",",TRUE,IF(M214=M214:M260,L214:L260,"")),""),"")</f>
        <v/>
      </c>
      <c r="D214" s="40" t="str" cm="1">
        <f t="array" ref="D214">IF(Table1[[#This Row],[Booking No]]&lt;&gt;"",IF(Table1[[#This Row],[INV QTY]]=1,_xlfn.TEXTJOIN(",",TRUE,IF(N214=N214:N260,K214:K260,"")),""),"")</f>
        <v/>
      </c>
      <c r="E214" s="39" t="str" cm="1">
        <f t="array" ref="E214">IF(Table1[[#This Row],[PO NO]]&lt;&gt;"",IF(Table1[[#This Row],[INV QTY]]=1,_xlfn.TEXTJOIN(",",TRUE,IF(M214=M214:M260,H214:H260,"")),""),"")</f>
        <v/>
      </c>
      <c r="F214" s="40" t="str" cm="1">
        <f t="array" ref="F214">IF(Table1[[#This Row],[PO NO]]&lt;&gt;"",IF(Table1[[#This Row],[INV QTY]]=1,_xlfn.TEXTJOIN(",",TRUE,IF(M214=M214:M260,G214:G260,"")),""),"")</f>
        <v/>
      </c>
      <c r="G214" s="79" t="str">
        <f>IF(Table1[[#This Row],[PO NO]]&lt;&gt;"",LEFT(Table1[[#This Row],[PO NO]],6)&amp;"*","")</f>
        <v/>
      </c>
      <c r="H214" s="63"/>
      <c r="I214" s="54"/>
      <c r="J214" s="41"/>
      <c r="K214" s="82"/>
      <c r="L214" s="83"/>
      <c r="M214" s="74"/>
      <c r="N214" s="43"/>
      <c r="O214" s="56"/>
      <c r="P214" s="80"/>
      <c r="Q214" s="56"/>
      <c r="R214" s="80"/>
      <c r="S214" s="47"/>
      <c r="T214" s="81"/>
      <c r="U214" s="57"/>
      <c r="V214" s="57"/>
      <c r="W214" s="57"/>
      <c r="X214" s="81"/>
      <c r="Y214" s="80"/>
      <c r="Z214" s="44"/>
      <c r="AA214" s="80"/>
      <c r="AB214" s="44"/>
      <c r="AC214" s="77"/>
      <c r="AD214" s="59"/>
      <c r="AE214" s="61"/>
      <c r="AF214" s="61"/>
      <c r="AG214" s="60"/>
      <c r="AH214" s="60"/>
    </row>
    <row r="215" spans="1:34" x14ac:dyDescent="0.3">
      <c r="A215" s="53" t="str">
        <f>IF(Table1[[#This Row],[INVOICE NO]]&lt;&gt;"",ROWS($A$2:Table1[[#This Row],['#OREDER NO]]),"")</f>
        <v/>
      </c>
      <c r="B215" s="38" t="str">
        <f>IF(Table1[[#This Row],[INVOICE NO]]&lt;&gt;"",COUNTIF($M$2:M215,M215),"")</f>
        <v/>
      </c>
      <c r="C215" s="40" t="str" cm="1">
        <f t="array" ref="C215">IF(Table1[[#This Row],[BOOKING CONFIRMATION NO]]&lt;&gt;"",IF(Table1[[#This Row],[INV QTY]]=1,_xlfn.TEXTJOIN(",",TRUE,IF(M215=M215:M261,L215:L261,"")),""),"")</f>
        <v/>
      </c>
      <c r="D215" s="40" t="str" cm="1">
        <f t="array" ref="D215">IF(Table1[[#This Row],[Booking No]]&lt;&gt;"",IF(Table1[[#This Row],[INV QTY]]=1,_xlfn.TEXTJOIN(",",TRUE,IF(N215=N215:N261,K215:K261,"")),""),"")</f>
        <v/>
      </c>
      <c r="E215" s="39" t="str" cm="1">
        <f t="array" ref="E215">IF(Table1[[#This Row],[PO NO]]&lt;&gt;"",IF(Table1[[#This Row],[INV QTY]]=1,_xlfn.TEXTJOIN(",",TRUE,IF(M215=M215:M261,H215:H261,"")),""),"")</f>
        <v/>
      </c>
      <c r="F215" s="40" t="str" cm="1">
        <f t="array" ref="F215">IF(Table1[[#This Row],[PO NO]]&lt;&gt;"",IF(Table1[[#This Row],[INV QTY]]=1,_xlfn.TEXTJOIN(",",TRUE,IF(M215=M215:M261,G215:G261,"")),""),"")</f>
        <v/>
      </c>
      <c r="G215" s="79" t="str">
        <f>IF(Table1[[#This Row],[PO NO]]&lt;&gt;"",LEFT(Table1[[#This Row],[PO NO]],6)&amp;"*","")</f>
        <v/>
      </c>
      <c r="H215" s="63"/>
      <c r="I215" s="54"/>
      <c r="J215" s="41"/>
      <c r="K215" s="82"/>
      <c r="L215" s="83"/>
      <c r="M215" s="74"/>
      <c r="N215" s="43"/>
      <c r="O215" s="56"/>
      <c r="P215" s="80"/>
      <c r="Q215" s="56"/>
      <c r="R215" s="80"/>
      <c r="S215" s="47"/>
      <c r="T215" s="81"/>
      <c r="U215" s="57"/>
      <c r="V215" s="57"/>
      <c r="W215" s="57"/>
      <c r="X215" s="81"/>
      <c r="Y215" s="80"/>
      <c r="Z215" s="44"/>
      <c r="AA215" s="80"/>
      <c r="AB215" s="44"/>
      <c r="AC215" s="77"/>
      <c r="AD215" s="59"/>
      <c r="AE215" s="61"/>
      <c r="AF215" s="61"/>
      <c r="AG215" s="60"/>
      <c r="AH215" s="60"/>
    </row>
    <row r="216" spans="1:34" x14ac:dyDescent="0.3">
      <c r="A216" s="53" t="str">
        <f>IF(Table1[[#This Row],[INVOICE NO]]&lt;&gt;"",ROWS($A$2:Table1[[#This Row],['#OREDER NO]]),"")</f>
        <v/>
      </c>
      <c r="B216" s="38" t="str">
        <f>IF(Table1[[#This Row],[INVOICE NO]]&lt;&gt;"",COUNTIF($M$2:M216,M216),"")</f>
        <v/>
      </c>
      <c r="C216" s="40" t="str" cm="1">
        <f t="array" ref="C216">IF(Table1[[#This Row],[BOOKING CONFIRMATION NO]]&lt;&gt;"",IF(Table1[[#This Row],[INV QTY]]=1,_xlfn.TEXTJOIN(",",TRUE,IF(M216=M216:M262,L216:L262,"")),""),"")</f>
        <v/>
      </c>
      <c r="D216" s="40" t="str" cm="1">
        <f t="array" ref="D216">IF(Table1[[#This Row],[Booking No]]&lt;&gt;"",IF(Table1[[#This Row],[INV QTY]]=1,_xlfn.TEXTJOIN(",",TRUE,IF(N216=N216:N262,K216:K262,"")),""),"")</f>
        <v/>
      </c>
      <c r="E216" s="39" t="str" cm="1">
        <f t="array" ref="E216">IF(Table1[[#This Row],[PO NO]]&lt;&gt;"",IF(Table1[[#This Row],[INV QTY]]=1,_xlfn.TEXTJOIN(",",TRUE,IF(M216=M216:M262,H216:H262,"")),""),"")</f>
        <v/>
      </c>
      <c r="F216" s="40" t="str" cm="1">
        <f t="array" ref="F216">IF(Table1[[#This Row],[PO NO]]&lt;&gt;"",IF(Table1[[#This Row],[INV QTY]]=1,_xlfn.TEXTJOIN(",",TRUE,IF(M216=M216:M262,G216:G262,"")),""),"")</f>
        <v/>
      </c>
      <c r="G216" s="79" t="str">
        <f>IF(Table1[[#This Row],[PO NO]]&lt;&gt;"",LEFT(Table1[[#This Row],[PO NO]],6)&amp;"*","")</f>
        <v/>
      </c>
      <c r="H216" s="63"/>
      <c r="I216" s="54"/>
      <c r="J216" s="41"/>
      <c r="K216" s="82"/>
      <c r="L216" s="83"/>
      <c r="M216" s="74"/>
      <c r="N216" s="43"/>
      <c r="O216" s="56"/>
      <c r="P216" s="80"/>
      <c r="Q216" s="56"/>
      <c r="R216" s="80"/>
      <c r="S216" s="47"/>
      <c r="T216" s="81"/>
      <c r="U216" s="57"/>
      <c r="V216" s="57"/>
      <c r="W216" s="57"/>
      <c r="X216" s="81"/>
      <c r="Y216" s="80"/>
      <c r="Z216" s="44"/>
      <c r="AA216" s="80"/>
      <c r="AB216" s="44"/>
      <c r="AC216" s="77"/>
      <c r="AD216" s="59"/>
      <c r="AE216" s="61"/>
      <c r="AF216" s="61"/>
      <c r="AG216" s="60"/>
      <c r="AH216" s="60"/>
    </row>
    <row r="217" spans="1:34" x14ac:dyDescent="0.3">
      <c r="A217" s="53" t="str">
        <f>IF(Table1[[#This Row],[INVOICE NO]]&lt;&gt;"",ROWS($A$2:Table1[[#This Row],['#OREDER NO]]),"")</f>
        <v/>
      </c>
      <c r="B217" s="38" t="str">
        <f>IF(Table1[[#This Row],[INVOICE NO]]&lt;&gt;"",COUNTIF($M$2:M217,M217),"")</f>
        <v/>
      </c>
      <c r="C217" s="40" t="str" cm="1">
        <f t="array" ref="C217">IF(Table1[[#This Row],[BOOKING CONFIRMATION NO]]&lt;&gt;"",IF(Table1[[#This Row],[INV QTY]]=1,_xlfn.TEXTJOIN(",",TRUE,IF(M217=M217:M263,L217:L263,"")),""),"")</f>
        <v/>
      </c>
      <c r="D217" s="40" t="str" cm="1">
        <f t="array" ref="D217">IF(Table1[[#This Row],[Booking No]]&lt;&gt;"",IF(Table1[[#This Row],[INV QTY]]=1,_xlfn.TEXTJOIN(",",TRUE,IF(N217=N217:N263,K217:K263,"")),""),"")</f>
        <v/>
      </c>
      <c r="E217" s="39" t="str" cm="1">
        <f t="array" ref="E217">IF(Table1[[#This Row],[PO NO]]&lt;&gt;"",IF(Table1[[#This Row],[INV QTY]]=1,_xlfn.TEXTJOIN(",",TRUE,IF(M217=M217:M263,H217:H263,"")),""),"")</f>
        <v/>
      </c>
      <c r="F217" s="40" t="str" cm="1">
        <f t="array" ref="F217">IF(Table1[[#This Row],[PO NO]]&lt;&gt;"",IF(Table1[[#This Row],[INV QTY]]=1,_xlfn.TEXTJOIN(",",TRUE,IF(M217=M217:M263,G217:G263,"")),""),"")</f>
        <v/>
      </c>
      <c r="G217" s="79" t="str">
        <f>IF(Table1[[#This Row],[PO NO]]&lt;&gt;"",LEFT(Table1[[#This Row],[PO NO]],6)&amp;"*","")</f>
        <v/>
      </c>
      <c r="H217" s="63"/>
      <c r="I217" s="54"/>
      <c r="J217" s="41"/>
      <c r="K217" s="82"/>
      <c r="L217" s="83"/>
      <c r="M217" s="74"/>
      <c r="N217" s="43"/>
      <c r="O217" s="56"/>
      <c r="P217" s="80"/>
      <c r="Q217" s="56"/>
      <c r="R217" s="80"/>
      <c r="S217" s="47"/>
      <c r="T217" s="81"/>
      <c r="U217" s="57"/>
      <c r="V217" s="57"/>
      <c r="W217" s="57"/>
      <c r="X217" s="81"/>
      <c r="Y217" s="80"/>
      <c r="Z217" s="44"/>
      <c r="AA217" s="80"/>
      <c r="AB217" s="44"/>
      <c r="AC217" s="77"/>
      <c r="AD217" s="59"/>
      <c r="AE217" s="61"/>
      <c r="AF217" s="61"/>
      <c r="AG217" s="60"/>
      <c r="AH217" s="60"/>
    </row>
    <row r="218" spans="1:34" x14ac:dyDescent="0.3">
      <c r="A218" s="53" t="str">
        <f>IF(Table1[[#This Row],[INVOICE NO]]&lt;&gt;"",ROWS($A$2:Table1[[#This Row],['#OREDER NO]]),"")</f>
        <v/>
      </c>
      <c r="B218" s="38" t="str">
        <f>IF(Table1[[#This Row],[INVOICE NO]]&lt;&gt;"",COUNTIF($M$2:M218,M218),"")</f>
        <v/>
      </c>
      <c r="C218" s="40" t="str" cm="1">
        <f t="array" ref="C218">IF(Table1[[#This Row],[BOOKING CONFIRMATION NO]]&lt;&gt;"",IF(Table1[[#This Row],[INV QTY]]=1,_xlfn.TEXTJOIN(",",TRUE,IF(M218=M218:M264,L218:L264,"")),""),"")</f>
        <v/>
      </c>
      <c r="D218" s="40" t="str" cm="1">
        <f t="array" ref="D218">IF(Table1[[#This Row],[Booking No]]&lt;&gt;"",IF(Table1[[#This Row],[INV QTY]]=1,_xlfn.TEXTJOIN(",",TRUE,IF(N218=N218:N264,K218:K264,"")),""),"")</f>
        <v/>
      </c>
      <c r="E218" s="39" t="str" cm="1">
        <f t="array" ref="E218">IF(Table1[[#This Row],[PO NO]]&lt;&gt;"",IF(Table1[[#This Row],[INV QTY]]=1,_xlfn.TEXTJOIN(",",TRUE,IF(M218=M218:M264,H218:H264,"")),""),"")</f>
        <v/>
      </c>
      <c r="F218" s="40" t="str" cm="1">
        <f t="array" ref="F218">IF(Table1[[#This Row],[PO NO]]&lt;&gt;"",IF(Table1[[#This Row],[INV QTY]]=1,_xlfn.TEXTJOIN(",",TRUE,IF(M218=M218:M264,G218:G264,"")),""),"")</f>
        <v/>
      </c>
      <c r="G218" s="79" t="str">
        <f>IF(Table1[[#This Row],[PO NO]]&lt;&gt;"",LEFT(Table1[[#This Row],[PO NO]],6)&amp;"*","")</f>
        <v/>
      </c>
      <c r="H218" s="63"/>
      <c r="I218" s="54"/>
      <c r="J218" s="41"/>
      <c r="K218" s="82"/>
      <c r="L218" s="83"/>
      <c r="M218" s="74"/>
      <c r="N218" s="43"/>
      <c r="O218" s="56"/>
      <c r="P218" s="80"/>
      <c r="Q218" s="56"/>
      <c r="R218" s="80"/>
      <c r="S218" s="47"/>
      <c r="T218" s="81"/>
      <c r="U218" s="57"/>
      <c r="V218" s="57"/>
      <c r="W218" s="57"/>
      <c r="X218" s="81"/>
      <c r="Y218" s="80"/>
      <c r="Z218" s="44"/>
      <c r="AA218" s="80"/>
      <c r="AB218" s="44"/>
      <c r="AC218" s="77"/>
      <c r="AD218" s="59"/>
      <c r="AE218" s="61"/>
      <c r="AF218" s="61"/>
      <c r="AG218" s="60"/>
      <c r="AH218" s="60"/>
    </row>
    <row r="219" spans="1:34" x14ac:dyDescent="0.3">
      <c r="A219" s="53" t="str">
        <f>IF(Table1[[#This Row],[INVOICE NO]]&lt;&gt;"",ROWS($A$2:Table1[[#This Row],['#OREDER NO]]),"")</f>
        <v/>
      </c>
      <c r="B219" s="38" t="str">
        <f>IF(Table1[[#This Row],[INVOICE NO]]&lt;&gt;"",COUNTIF($M$2:M219,M219),"")</f>
        <v/>
      </c>
      <c r="C219" s="40" t="str" cm="1">
        <f t="array" ref="C219">IF(Table1[[#This Row],[BOOKING CONFIRMATION NO]]&lt;&gt;"",IF(Table1[[#This Row],[INV QTY]]=1,_xlfn.TEXTJOIN(",",TRUE,IF(M219=M219:M265,L219:L265,"")),""),"")</f>
        <v/>
      </c>
      <c r="D219" s="40" t="str" cm="1">
        <f t="array" ref="D219">IF(Table1[[#This Row],[Booking No]]&lt;&gt;"",IF(Table1[[#This Row],[INV QTY]]=1,_xlfn.TEXTJOIN(",",TRUE,IF(N219=N219:N265,K219:K265,"")),""),"")</f>
        <v/>
      </c>
      <c r="E219" s="39" t="str" cm="1">
        <f t="array" ref="E219">IF(Table1[[#This Row],[PO NO]]&lt;&gt;"",IF(Table1[[#This Row],[INV QTY]]=1,_xlfn.TEXTJOIN(",",TRUE,IF(M219=M219:M265,H219:H265,"")),""),"")</f>
        <v/>
      </c>
      <c r="F219" s="40" t="str" cm="1">
        <f t="array" ref="F219">IF(Table1[[#This Row],[PO NO]]&lt;&gt;"",IF(Table1[[#This Row],[INV QTY]]=1,_xlfn.TEXTJOIN(",",TRUE,IF(M219=M219:M265,G219:G265,"")),""),"")</f>
        <v/>
      </c>
      <c r="G219" s="79" t="str">
        <f>IF(Table1[[#This Row],[PO NO]]&lt;&gt;"",LEFT(Table1[[#This Row],[PO NO]],6)&amp;"*","")</f>
        <v/>
      </c>
      <c r="H219" s="63"/>
      <c r="I219" s="54"/>
      <c r="J219" s="41"/>
      <c r="K219" s="82"/>
      <c r="L219" s="83"/>
      <c r="M219" s="74"/>
      <c r="N219" s="43"/>
      <c r="O219" s="56"/>
      <c r="P219" s="80"/>
      <c r="Q219" s="56"/>
      <c r="R219" s="80"/>
      <c r="S219" s="47"/>
      <c r="T219" s="81"/>
      <c r="U219" s="57"/>
      <c r="V219" s="57"/>
      <c r="W219" s="57"/>
      <c r="X219" s="81"/>
      <c r="Y219" s="80"/>
      <c r="Z219" s="44"/>
      <c r="AA219" s="80"/>
      <c r="AB219" s="44"/>
      <c r="AC219" s="77"/>
      <c r="AD219" s="59"/>
      <c r="AE219" s="61"/>
      <c r="AF219" s="61"/>
      <c r="AG219" s="60"/>
      <c r="AH219" s="60"/>
    </row>
    <row r="220" spans="1:34" x14ac:dyDescent="0.3">
      <c r="A220" s="53" t="str">
        <f>IF(Table1[[#This Row],[INVOICE NO]]&lt;&gt;"",ROWS($A$2:Table1[[#This Row],['#OREDER NO]]),"")</f>
        <v/>
      </c>
      <c r="B220" s="38" t="str">
        <f>IF(Table1[[#This Row],[INVOICE NO]]&lt;&gt;"",COUNTIF($M$2:M220,M220),"")</f>
        <v/>
      </c>
      <c r="C220" s="40" t="str" cm="1">
        <f t="array" ref="C220">IF(Table1[[#This Row],[BOOKING CONFIRMATION NO]]&lt;&gt;"",IF(Table1[[#This Row],[INV QTY]]=1,_xlfn.TEXTJOIN(",",TRUE,IF(M220=M220:M266,L220:L266,"")),""),"")</f>
        <v/>
      </c>
      <c r="D220" s="40" t="str" cm="1">
        <f t="array" ref="D220">IF(Table1[[#This Row],[Booking No]]&lt;&gt;"",IF(Table1[[#This Row],[INV QTY]]=1,_xlfn.TEXTJOIN(",",TRUE,IF(N220=N220:N266,K220:K266,"")),""),"")</f>
        <v/>
      </c>
      <c r="E220" s="39" t="str" cm="1">
        <f t="array" ref="E220">IF(Table1[[#This Row],[PO NO]]&lt;&gt;"",IF(Table1[[#This Row],[INV QTY]]=1,_xlfn.TEXTJOIN(",",TRUE,IF(M220=M220:M266,H220:H266,"")),""),"")</f>
        <v/>
      </c>
      <c r="F220" s="40" t="str" cm="1">
        <f t="array" ref="F220">IF(Table1[[#This Row],[PO NO]]&lt;&gt;"",IF(Table1[[#This Row],[INV QTY]]=1,_xlfn.TEXTJOIN(",",TRUE,IF(M220=M220:M266,G220:G266,"")),""),"")</f>
        <v/>
      </c>
      <c r="G220" s="79" t="str">
        <f>IF(Table1[[#This Row],[PO NO]]&lt;&gt;"",LEFT(Table1[[#This Row],[PO NO]],6)&amp;"*","")</f>
        <v/>
      </c>
      <c r="H220" s="63"/>
      <c r="I220" s="54"/>
      <c r="J220" s="41"/>
      <c r="K220" s="82"/>
      <c r="L220" s="83"/>
      <c r="M220" s="74"/>
      <c r="N220" s="43"/>
      <c r="O220" s="56"/>
      <c r="P220" s="80"/>
      <c r="Q220" s="56"/>
      <c r="R220" s="80"/>
      <c r="S220" s="47"/>
      <c r="T220" s="81"/>
      <c r="U220" s="57"/>
      <c r="V220" s="57"/>
      <c r="W220" s="57"/>
      <c r="X220" s="81"/>
      <c r="Y220" s="80"/>
      <c r="Z220" s="44"/>
      <c r="AA220" s="80"/>
      <c r="AB220" s="44"/>
      <c r="AC220" s="77"/>
      <c r="AD220" s="59"/>
      <c r="AE220" s="61"/>
      <c r="AF220" s="61"/>
      <c r="AG220" s="60"/>
      <c r="AH220" s="60"/>
    </row>
    <row r="221" spans="1:34" x14ac:dyDescent="0.3">
      <c r="A221" s="53" t="str">
        <f>IF(Table1[[#This Row],[INVOICE NO]]&lt;&gt;"",ROWS($A$2:Table1[[#This Row],['#OREDER NO]]),"")</f>
        <v/>
      </c>
      <c r="B221" s="38" t="str">
        <f>IF(Table1[[#This Row],[INVOICE NO]]&lt;&gt;"",COUNTIF($M$2:M221,M221),"")</f>
        <v/>
      </c>
      <c r="C221" s="40" t="str" cm="1">
        <f t="array" ref="C221">IF(Table1[[#This Row],[BOOKING CONFIRMATION NO]]&lt;&gt;"",IF(Table1[[#This Row],[INV QTY]]=1,_xlfn.TEXTJOIN(",",TRUE,IF(M221=M221:M267,L221:L267,"")),""),"")</f>
        <v/>
      </c>
      <c r="D221" s="40" t="str" cm="1">
        <f t="array" ref="D221">IF(Table1[[#This Row],[Booking No]]&lt;&gt;"",IF(Table1[[#This Row],[INV QTY]]=1,_xlfn.TEXTJOIN(",",TRUE,IF(N221=N221:N267,K221:K267,"")),""),"")</f>
        <v/>
      </c>
      <c r="E221" s="39" t="str" cm="1">
        <f t="array" ref="E221">IF(Table1[[#This Row],[PO NO]]&lt;&gt;"",IF(Table1[[#This Row],[INV QTY]]=1,_xlfn.TEXTJOIN(",",TRUE,IF(M221=M221:M267,H221:H267,"")),""),"")</f>
        <v/>
      </c>
      <c r="F221" s="40" t="str" cm="1">
        <f t="array" ref="F221">IF(Table1[[#This Row],[PO NO]]&lt;&gt;"",IF(Table1[[#This Row],[INV QTY]]=1,_xlfn.TEXTJOIN(",",TRUE,IF(M221=M221:M267,G221:G267,"")),""),"")</f>
        <v/>
      </c>
      <c r="G221" s="79" t="str">
        <f>IF(Table1[[#This Row],[PO NO]]&lt;&gt;"",LEFT(Table1[[#This Row],[PO NO]],6)&amp;"*","")</f>
        <v/>
      </c>
      <c r="H221" s="63"/>
      <c r="I221" s="54"/>
      <c r="J221" s="41"/>
      <c r="K221" s="82"/>
      <c r="L221" s="83"/>
      <c r="M221" s="74"/>
      <c r="N221" s="43"/>
      <c r="O221" s="56"/>
      <c r="P221" s="80"/>
      <c r="Q221" s="56"/>
      <c r="R221" s="80"/>
      <c r="S221" s="47"/>
      <c r="T221" s="81"/>
      <c r="U221" s="57"/>
      <c r="V221" s="57"/>
      <c r="W221" s="57"/>
      <c r="X221" s="81"/>
      <c r="Y221" s="80"/>
      <c r="Z221" s="44"/>
      <c r="AA221" s="80"/>
      <c r="AB221" s="44"/>
      <c r="AC221" s="77"/>
      <c r="AD221" s="59"/>
      <c r="AE221" s="61"/>
      <c r="AF221" s="61"/>
      <c r="AG221" s="60"/>
      <c r="AH221" s="60"/>
    </row>
    <row r="222" spans="1:34" x14ac:dyDescent="0.3">
      <c r="A222" s="53" t="str">
        <f>IF(Table1[[#This Row],[INVOICE NO]]&lt;&gt;"",ROWS($A$2:Table1[[#This Row],['#OREDER NO]]),"")</f>
        <v/>
      </c>
      <c r="B222" s="38" t="str">
        <f>IF(Table1[[#This Row],[INVOICE NO]]&lt;&gt;"",COUNTIF($M$2:M222,M222),"")</f>
        <v/>
      </c>
      <c r="C222" s="40" t="str" cm="1">
        <f t="array" ref="C222">IF(Table1[[#This Row],[BOOKING CONFIRMATION NO]]&lt;&gt;"",IF(Table1[[#This Row],[INV QTY]]=1,_xlfn.TEXTJOIN(",",TRUE,IF(M222=M222:M268,L222:L268,"")),""),"")</f>
        <v/>
      </c>
      <c r="D222" s="40" t="str" cm="1">
        <f t="array" ref="D222">IF(Table1[[#This Row],[Booking No]]&lt;&gt;"",IF(Table1[[#This Row],[INV QTY]]=1,_xlfn.TEXTJOIN(",",TRUE,IF(N222=N222:N268,K222:K268,"")),""),"")</f>
        <v/>
      </c>
      <c r="E222" s="39" t="str" cm="1">
        <f t="array" ref="E222">IF(Table1[[#This Row],[PO NO]]&lt;&gt;"",IF(Table1[[#This Row],[INV QTY]]=1,_xlfn.TEXTJOIN(",",TRUE,IF(M222=M222:M268,H222:H268,"")),""),"")</f>
        <v/>
      </c>
      <c r="F222" s="40" t="str" cm="1">
        <f t="array" ref="F222">IF(Table1[[#This Row],[PO NO]]&lt;&gt;"",IF(Table1[[#This Row],[INV QTY]]=1,_xlfn.TEXTJOIN(",",TRUE,IF(M222=M222:M268,G222:G268,"")),""),"")</f>
        <v/>
      </c>
      <c r="G222" s="79" t="str">
        <f>IF(Table1[[#This Row],[PO NO]]&lt;&gt;"",LEFT(Table1[[#This Row],[PO NO]],6)&amp;"*","")</f>
        <v/>
      </c>
      <c r="H222" s="63"/>
      <c r="I222" s="54"/>
      <c r="J222" s="41"/>
      <c r="K222" s="82"/>
      <c r="L222" s="83"/>
      <c r="M222" s="74"/>
      <c r="N222" s="43"/>
      <c r="O222" s="56"/>
      <c r="P222" s="80"/>
      <c r="Q222" s="56"/>
      <c r="R222" s="80"/>
      <c r="S222" s="47"/>
      <c r="T222" s="81"/>
      <c r="U222" s="57"/>
      <c r="V222" s="57"/>
      <c r="W222" s="57"/>
      <c r="X222" s="81"/>
      <c r="Y222" s="80"/>
      <c r="Z222" s="44"/>
      <c r="AA222" s="80"/>
      <c r="AB222" s="44"/>
      <c r="AC222" s="77"/>
      <c r="AD222" s="59"/>
      <c r="AE222" s="61"/>
      <c r="AF222" s="61"/>
      <c r="AG222" s="60"/>
      <c r="AH222" s="60"/>
    </row>
    <row r="223" spans="1:34" x14ac:dyDescent="0.3">
      <c r="A223" s="53" t="str">
        <f>IF(Table1[[#This Row],[INVOICE NO]]&lt;&gt;"",ROWS($A$2:Table1[[#This Row],['#OREDER NO]]),"")</f>
        <v/>
      </c>
      <c r="B223" s="38" t="str">
        <f>IF(Table1[[#This Row],[INVOICE NO]]&lt;&gt;"",COUNTIF($M$2:M223,M223),"")</f>
        <v/>
      </c>
      <c r="C223" s="40" t="str" cm="1">
        <f t="array" ref="C223">IF(Table1[[#This Row],[BOOKING CONFIRMATION NO]]&lt;&gt;"",IF(Table1[[#This Row],[INV QTY]]=1,_xlfn.TEXTJOIN(",",TRUE,IF(M223=M223:M269,L223:L269,"")),""),"")</f>
        <v/>
      </c>
      <c r="D223" s="40" t="str" cm="1">
        <f t="array" ref="D223">IF(Table1[[#This Row],[Booking No]]&lt;&gt;"",IF(Table1[[#This Row],[INV QTY]]=1,_xlfn.TEXTJOIN(",",TRUE,IF(N223=N223:N269,K223:K269,"")),""),"")</f>
        <v/>
      </c>
      <c r="E223" s="39" t="str" cm="1">
        <f t="array" ref="E223">IF(Table1[[#This Row],[PO NO]]&lt;&gt;"",IF(Table1[[#This Row],[INV QTY]]=1,_xlfn.TEXTJOIN(",",TRUE,IF(M223=M223:M269,H223:H269,"")),""),"")</f>
        <v/>
      </c>
      <c r="F223" s="40" t="str" cm="1">
        <f t="array" ref="F223">IF(Table1[[#This Row],[PO NO]]&lt;&gt;"",IF(Table1[[#This Row],[INV QTY]]=1,_xlfn.TEXTJOIN(",",TRUE,IF(M223=M223:M269,G223:G269,"")),""),"")</f>
        <v/>
      </c>
      <c r="G223" s="79" t="str">
        <f>IF(Table1[[#This Row],[PO NO]]&lt;&gt;"",LEFT(Table1[[#This Row],[PO NO]],6)&amp;"*","")</f>
        <v/>
      </c>
      <c r="H223" s="63"/>
      <c r="I223" s="54"/>
      <c r="J223" s="41"/>
      <c r="K223" s="82"/>
      <c r="L223" s="83"/>
      <c r="M223" s="74"/>
      <c r="N223" s="43"/>
      <c r="O223" s="56"/>
      <c r="P223" s="80"/>
      <c r="Q223" s="56"/>
      <c r="R223" s="80"/>
      <c r="S223" s="47"/>
      <c r="T223" s="81"/>
      <c r="U223" s="57"/>
      <c r="V223" s="57"/>
      <c r="W223" s="57"/>
      <c r="X223" s="81"/>
      <c r="Y223" s="80"/>
      <c r="Z223" s="44"/>
      <c r="AA223" s="80"/>
      <c r="AB223" s="44"/>
      <c r="AC223" s="77"/>
      <c r="AD223" s="59"/>
      <c r="AE223" s="61"/>
      <c r="AF223" s="61"/>
      <c r="AG223" s="60"/>
      <c r="AH223" s="60"/>
    </row>
    <row r="224" spans="1:34" x14ac:dyDescent="0.3">
      <c r="A224" s="53" t="str">
        <f>IF(Table1[[#This Row],[INVOICE NO]]&lt;&gt;"",ROWS($A$2:Table1[[#This Row],['#OREDER NO]]),"")</f>
        <v/>
      </c>
      <c r="B224" s="38" t="str">
        <f>IF(Table1[[#This Row],[INVOICE NO]]&lt;&gt;"",COUNTIF($M$2:M224,M224),"")</f>
        <v/>
      </c>
      <c r="C224" s="40" t="str" cm="1">
        <f t="array" ref="C224">IF(Table1[[#This Row],[BOOKING CONFIRMATION NO]]&lt;&gt;"",IF(Table1[[#This Row],[INV QTY]]=1,_xlfn.TEXTJOIN(",",TRUE,IF(M224=M224:M270,L224:L270,"")),""),"")</f>
        <v/>
      </c>
      <c r="D224" s="40" t="str" cm="1">
        <f t="array" ref="D224">IF(Table1[[#This Row],[Booking No]]&lt;&gt;"",IF(Table1[[#This Row],[INV QTY]]=1,_xlfn.TEXTJOIN(",",TRUE,IF(N224=N224:N270,K224:K270,"")),""),"")</f>
        <v/>
      </c>
      <c r="E224" s="39" t="str" cm="1">
        <f t="array" ref="E224">IF(Table1[[#This Row],[PO NO]]&lt;&gt;"",IF(Table1[[#This Row],[INV QTY]]=1,_xlfn.TEXTJOIN(",",TRUE,IF(M224=M224:M270,H224:H270,"")),""),"")</f>
        <v/>
      </c>
      <c r="F224" s="40" t="str" cm="1">
        <f t="array" ref="F224">IF(Table1[[#This Row],[PO NO]]&lt;&gt;"",IF(Table1[[#This Row],[INV QTY]]=1,_xlfn.TEXTJOIN(",",TRUE,IF(M224=M224:M270,G224:G270,"")),""),"")</f>
        <v/>
      </c>
      <c r="G224" s="79" t="str">
        <f>IF(Table1[[#This Row],[PO NO]]&lt;&gt;"",LEFT(Table1[[#This Row],[PO NO]],6)&amp;"*","")</f>
        <v/>
      </c>
      <c r="H224" s="63"/>
      <c r="I224" s="54"/>
      <c r="J224" s="41"/>
      <c r="K224" s="82"/>
      <c r="L224" s="83"/>
      <c r="M224" s="74"/>
      <c r="N224" s="43"/>
      <c r="O224" s="56"/>
      <c r="P224" s="80"/>
      <c r="Q224" s="56"/>
      <c r="R224" s="80"/>
      <c r="S224" s="47"/>
      <c r="T224" s="81"/>
      <c r="U224" s="57"/>
      <c r="V224" s="57"/>
      <c r="W224" s="57"/>
      <c r="X224" s="81"/>
      <c r="Y224" s="80"/>
      <c r="Z224" s="44"/>
      <c r="AA224" s="80"/>
      <c r="AB224" s="44"/>
      <c r="AC224" s="77"/>
      <c r="AD224" s="59"/>
      <c r="AE224" s="61"/>
      <c r="AF224" s="61"/>
      <c r="AG224" s="60"/>
      <c r="AH224" s="60"/>
    </row>
    <row r="225" spans="1:34" x14ac:dyDescent="0.3">
      <c r="A225" s="53" t="str">
        <f>IF(Table1[[#This Row],[INVOICE NO]]&lt;&gt;"",ROWS($A$2:Table1[[#This Row],['#OREDER NO]]),"")</f>
        <v/>
      </c>
      <c r="B225" s="38" t="str">
        <f>IF(Table1[[#This Row],[INVOICE NO]]&lt;&gt;"",COUNTIF($M$2:M225,M225),"")</f>
        <v/>
      </c>
      <c r="C225" s="40" t="str" cm="1">
        <f t="array" ref="C225">IF(Table1[[#This Row],[BOOKING CONFIRMATION NO]]&lt;&gt;"",IF(Table1[[#This Row],[INV QTY]]=1,_xlfn.TEXTJOIN(",",TRUE,IF(M225=M225:M271,L225:L271,"")),""),"")</f>
        <v/>
      </c>
      <c r="D225" s="40" t="str" cm="1">
        <f t="array" ref="D225">IF(Table1[[#This Row],[Booking No]]&lt;&gt;"",IF(Table1[[#This Row],[INV QTY]]=1,_xlfn.TEXTJOIN(",",TRUE,IF(N225=N225:N271,K225:K271,"")),""),"")</f>
        <v/>
      </c>
      <c r="E225" s="39" t="str" cm="1">
        <f t="array" ref="E225">IF(Table1[[#This Row],[PO NO]]&lt;&gt;"",IF(Table1[[#This Row],[INV QTY]]=1,_xlfn.TEXTJOIN(",",TRUE,IF(M225=M225:M271,H225:H271,"")),""),"")</f>
        <v/>
      </c>
      <c r="F225" s="40" t="str" cm="1">
        <f t="array" ref="F225">IF(Table1[[#This Row],[PO NO]]&lt;&gt;"",IF(Table1[[#This Row],[INV QTY]]=1,_xlfn.TEXTJOIN(",",TRUE,IF(M225=M225:M271,G225:G271,"")),""),"")</f>
        <v/>
      </c>
      <c r="G225" s="79" t="str">
        <f>IF(Table1[[#This Row],[PO NO]]&lt;&gt;"",LEFT(Table1[[#This Row],[PO NO]],6)&amp;"*","")</f>
        <v/>
      </c>
      <c r="H225" s="63"/>
      <c r="I225" s="54"/>
      <c r="J225" s="41"/>
      <c r="K225" s="82"/>
      <c r="L225" s="83"/>
      <c r="M225" s="74"/>
      <c r="N225" s="43"/>
      <c r="O225" s="56"/>
      <c r="P225" s="80"/>
      <c r="Q225" s="56"/>
      <c r="R225" s="80"/>
      <c r="S225" s="47"/>
      <c r="T225" s="81"/>
      <c r="U225" s="57"/>
      <c r="V225" s="57"/>
      <c r="W225" s="57"/>
      <c r="X225" s="81"/>
      <c r="Y225" s="80"/>
      <c r="Z225" s="44"/>
      <c r="AA225" s="80"/>
      <c r="AB225" s="44"/>
      <c r="AC225" s="77"/>
      <c r="AD225" s="59"/>
      <c r="AE225" s="61"/>
      <c r="AF225" s="61"/>
      <c r="AG225" s="60"/>
      <c r="AH225" s="60"/>
    </row>
    <row r="226" spans="1:34" x14ac:dyDescent="0.3">
      <c r="A226" s="53" t="str">
        <f>IF(Table1[[#This Row],[INVOICE NO]]&lt;&gt;"",ROWS($A$2:Table1[[#This Row],['#OREDER NO]]),"")</f>
        <v/>
      </c>
      <c r="B226" s="38" t="str">
        <f>IF(Table1[[#This Row],[INVOICE NO]]&lt;&gt;"",COUNTIF($M$2:M226,M226),"")</f>
        <v/>
      </c>
      <c r="C226" s="40" t="str" cm="1">
        <f t="array" ref="C226">IF(Table1[[#This Row],[BOOKING CONFIRMATION NO]]&lt;&gt;"",IF(Table1[[#This Row],[INV QTY]]=1,_xlfn.TEXTJOIN(",",TRUE,IF(M226=M226:M272,L226:L272,"")),""),"")</f>
        <v/>
      </c>
      <c r="D226" s="40" t="str" cm="1">
        <f t="array" ref="D226">IF(Table1[[#This Row],[Booking No]]&lt;&gt;"",IF(Table1[[#This Row],[INV QTY]]=1,_xlfn.TEXTJOIN(",",TRUE,IF(N226=N226:N272,K226:K272,"")),""),"")</f>
        <v/>
      </c>
      <c r="E226" s="39" t="str" cm="1">
        <f t="array" ref="E226">IF(Table1[[#This Row],[PO NO]]&lt;&gt;"",IF(Table1[[#This Row],[INV QTY]]=1,_xlfn.TEXTJOIN(",",TRUE,IF(M226=M226:M272,H226:H272,"")),""),"")</f>
        <v/>
      </c>
      <c r="F226" s="40" t="str" cm="1">
        <f t="array" ref="F226">IF(Table1[[#This Row],[PO NO]]&lt;&gt;"",IF(Table1[[#This Row],[INV QTY]]=1,_xlfn.TEXTJOIN(",",TRUE,IF(M226=M226:M272,G226:G272,"")),""),"")</f>
        <v/>
      </c>
      <c r="G226" s="79" t="str">
        <f>IF(Table1[[#This Row],[PO NO]]&lt;&gt;"",LEFT(Table1[[#This Row],[PO NO]],6)&amp;"*","")</f>
        <v/>
      </c>
      <c r="H226" s="63"/>
      <c r="I226" s="54"/>
      <c r="J226" s="41"/>
      <c r="K226" s="82"/>
      <c r="L226" s="83"/>
      <c r="M226" s="74"/>
      <c r="N226" s="43"/>
      <c r="O226" s="56"/>
      <c r="P226" s="80"/>
      <c r="Q226" s="56"/>
      <c r="R226" s="80"/>
      <c r="S226" s="47"/>
      <c r="T226" s="81"/>
      <c r="U226" s="57"/>
      <c r="V226" s="57"/>
      <c r="W226" s="57"/>
      <c r="X226" s="81"/>
      <c r="Y226" s="80"/>
      <c r="Z226" s="44"/>
      <c r="AA226" s="80"/>
      <c r="AB226" s="44"/>
      <c r="AC226" s="77"/>
      <c r="AD226" s="59"/>
      <c r="AE226" s="61"/>
      <c r="AF226" s="61"/>
      <c r="AG226" s="60"/>
      <c r="AH226" s="60"/>
    </row>
    <row r="227" spans="1:34" x14ac:dyDescent="0.3">
      <c r="A227" s="53" t="str">
        <f>IF(Table1[[#This Row],[INVOICE NO]]&lt;&gt;"",ROWS($A$2:Table1[[#This Row],['#OREDER NO]]),"")</f>
        <v/>
      </c>
      <c r="B227" s="38" t="str">
        <f>IF(Table1[[#This Row],[INVOICE NO]]&lt;&gt;"",COUNTIF($M$2:M227,M227),"")</f>
        <v/>
      </c>
      <c r="C227" s="40" t="str" cm="1">
        <f t="array" ref="C227">IF(Table1[[#This Row],[BOOKING CONFIRMATION NO]]&lt;&gt;"",IF(Table1[[#This Row],[INV QTY]]=1,_xlfn.TEXTJOIN(",",TRUE,IF(M227=M227:M273,L227:L273,"")),""),"")</f>
        <v/>
      </c>
      <c r="D227" s="40" t="str" cm="1">
        <f t="array" ref="D227">IF(Table1[[#This Row],[Booking No]]&lt;&gt;"",IF(Table1[[#This Row],[INV QTY]]=1,_xlfn.TEXTJOIN(",",TRUE,IF(N227=N227:N273,K227:K273,"")),""),"")</f>
        <v/>
      </c>
      <c r="E227" s="39" t="str" cm="1">
        <f t="array" ref="E227">IF(Table1[[#This Row],[PO NO]]&lt;&gt;"",IF(Table1[[#This Row],[INV QTY]]=1,_xlfn.TEXTJOIN(",",TRUE,IF(M227=M227:M273,H227:H273,"")),""),"")</f>
        <v/>
      </c>
      <c r="F227" s="40" t="str" cm="1">
        <f t="array" ref="F227">IF(Table1[[#This Row],[PO NO]]&lt;&gt;"",IF(Table1[[#This Row],[INV QTY]]=1,_xlfn.TEXTJOIN(",",TRUE,IF(M227=M227:M273,G227:G273,"")),""),"")</f>
        <v/>
      </c>
      <c r="G227" s="79" t="str">
        <f>IF(Table1[[#This Row],[PO NO]]&lt;&gt;"",LEFT(Table1[[#This Row],[PO NO]],6)&amp;"*","")</f>
        <v/>
      </c>
      <c r="H227" s="63"/>
      <c r="I227" s="54"/>
      <c r="J227" s="41"/>
      <c r="K227" s="82"/>
      <c r="L227" s="83"/>
      <c r="M227" s="74"/>
      <c r="N227" s="43"/>
      <c r="O227" s="56"/>
      <c r="P227" s="80"/>
      <c r="Q227" s="56"/>
      <c r="R227" s="80"/>
      <c r="S227" s="47"/>
      <c r="T227" s="81"/>
      <c r="U227" s="57"/>
      <c r="V227" s="57"/>
      <c r="W227" s="57"/>
      <c r="X227" s="81"/>
      <c r="Y227" s="80"/>
      <c r="Z227" s="44"/>
      <c r="AA227" s="80"/>
      <c r="AB227" s="44"/>
      <c r="AC227" s="77"/>
      <c r="AD227" s="59"/>
      <c r="AE227" s="61"/>
      <c r="AF227" s="61"/>
      <c r="AG227" s="60"/>
      <c r="AH227" s="60"/>
    </row>
    <row r="228" spans="1:34" x14ac:dyDescent="0.3">
      <c r="A228" s="53" t="str">
        <f>IF(Table1[[#This Row],[INVOICE NO]]&lt;&gt;"",ROWS($A$2:Table1[[#This Row],['#OREDER NO]]),"")</f>
        <v/>
      </c>
      <c r="B228" s="38" t="str">
        <f>IF(Table1[[#This Row],[INVOICE NO]]&lt;&gt;"",COUNTIF($M$2:M228,M228),"")</f>
        <v/>
      </c>
      <c r="C228" s="40" t="str" cm="1">
        <f t="array" ref="C228">IF(Table1[[#This Row],[BOOKING CONFIRMATION NO]]&lt;&gt;"",IF(Table1[[#This Row],[INV QTY]]=1,_xlfn.TEXTJOIN(",",TRUE,IF(M228=M228:M274,L228:L274,"")),""),"")</f>
        <v/>
      </c>
      <c r="D228" s="40" t="str" cm="1">
        <f t="array" ref="D228">IF(Table1[[#This Row],[Booking No]]&lt;&gt;"",IF(Table1[[#This Row],[INV QTY]]=1,_xlfn.TEXTJOIN(",",TRUE,IF(N228=N228:N274,K228:K274,"")),""),"")</f>
        <v/>
      </c>
      <c r="E228" s="39" t="str" cm="1">
        <f t="array" ref="E228">IF(Table1[[#This Row],[PO NO]]&lt;&gt;"",IF(Table1[[#This Row],[INV QTY]]=1,_xlfn.TEXTJOIN(",",TRUE,IF(M228=M228:M274,H228:H274,"")),""),"")</f>
        <v/>
      </c>
      <c r="F228" s="40" t="str" cm="1">
        <f t="array" ref="F228">IF(Table1[[#This Row],[PO NO]]&lt;&gt;"",IF(Table1[[#This Row],[INV QTY]]=1,_xlfn.TEXTJOIN(",",TRUE,IF(M228=M228:M274,G228:G274,"")),""),"")</f>
        <v/>
      </c>
      <c r="G228" s="79" t="str">
        <f>IF(Table1[[#This Row],[PO NO]]&lt;&gt;"",LEFT(Table1[[#This Row],[PO NO]],6)&amp;"*","")</f>
        <v/>
      </c>
      <c r="H228" s="63"/>
      <c r="I228" s="54"/>
      <c r="J228" s="41"/>
      <c r="K228" s="82"/>
      <c r="L228" s="83"/>
      <c r="M228" s="74"/>
      <c r="N228" s="43"/>
      <c r="O228" s="56"/>
      <c r="P228" s="80"/>
      <c r="Q228" s="56"/>
      <c r="R228" s="80"/>
      <c r="S228" s="47"/>
      <c r="T228" s="81"/>
      <c r="U228" s="57"/>
      <c r="V228" s="57"/>
      <c r="W228" s="57"/>
      <c r="X228" s="81"/>
      <c r="Y228" s="80"/>
      <c r="Z228" s="44"/>
      <c r="AA228" s="80"/>
      <c r="AB228" s="44"/>
      <c r="AC228" s="77"/>
      <c r="AD228" s="59"/>
      <c r="AE228" s="61"/>
      <c r="AF228" s="61"/>
      <c r="AG228" s="60"/>
      <c r="AH228" s="60"/>
    </row>
    <row r="229" spans="1:34" x14ac:dyDescent="0.3">
      <c r="A229" s="53" t="str">
        <f>IF(Table1[[#This Row],[INVOICE NO]]&lt;&gt;"",ROWS($A$2:Table1[[#This Row],['#OREDER NO]]),"")</f>
        <v/>
      </c>
      <c r="B229" s="38" t="str">
        <f>IF(Table1[[#This Row],[INVOICE NO]]&lt;&gt;"",COUNTIF($M$2:M229,M229),"")</f>
        <v/>
      </c>
      <c r="C229" s="40" t="str" cm="1">
        <f t="array" ref="C229">IF(Table1[[#This Row],[BOOKING CONFIRMATION NO]]&lt;&gt;"",IF(Table1[[#This Row],[INV QTY]]=1,_xlfn.TEXTJOIN(",",TRUE,IF(M229=M229:M275,L229:L275,"")),""),"")</f>
        <v/>
      </c>
      <c r="D229" s="40" t="str" cm="1">
        <f t="array" ref="D229">IF(Table1[[#This Row],[Booking No]]&lt;&gt;"",IF(Table1[[#This Row],[INV QTY]]=1,_xlfn.TEXTJOIN(",",TRUE,IF(N229=N229:N275,K229:K275,"")),""),"")</f>
        <v/>
      </c>
      <c r="E229" s="39" t="str" cm="1">
        <f t="array" ref="E229">IF(Table1[[#This Row],[PO NO]]&lt;&gt;"",IF(Table1[[#This Row],[INV QTY]]=1,_xlfn.TEXTJOIN(",",TRUE,IF(M229=M229:M275,H229:H275,"")),""),"")</f>
        <v/>
      </c>
      <c r="F229" s="40" t="str" cm="1">
        <f t="array" ref="F229">IF(Table1[[#This Row],[PO NO]]&lt;&gt;"",IF(Table1[[#This Row],[INV QTY]]=1,_xlfn.TEXTJOIN(",",TRUE,IF(M229=M229:M275,G229:G275,"")),""),"")</f>
        <v/>
      </c>
      <c r="G229" s="79" t="str">
        <f>IF(Table1[[#This Row],[PO NO]]&lt;&gt;"",LEFT(Table1[[#This Row],[PO NO]],6)&amp;"*","")</f>
        <v/>
      </c>
      <c r="H229" s="63"/>
      <c r="I229" s="54"/>
      <c r="J229" s="41"/>
      <c r="K229" s="82"/>
      <c r="L229" s="83"/>
      <c r="M229" s="74"/>
      <c r="N229" s="43"/>
      <c r="O229" s="56"/>
      <c r="P229" s="80"/>
      <c r="Q229" s="56"/>
      <c r="R229" s="80"/>
      <c r="S229" s="47"/>
      <c r="T229" s="81"/>
      <c r="U229" s="57"/>
      <c r="V229" s="57"/>
      <c r="W229" s="57"/>
      <c r="X229" s="81"/>
      <c r="Y229" s="80"/>
      <c r="Z229" s="44"/>
      <c r="AA229" s="80"/>
      <c r="AB229" s="44"/>
      <c r="AC229" s="77"/>
      <c r="AD229" s="59"/>
      <c r="AE229" s="61"/>
      <c r="AF229" s="61"/>
      <c r="AG229" s="60"/>
      <c r="AH229" s="60"/>
    </row>
    <row r="230" spans="1:34" x14ac:dyDescent="0.3">
      <c r="A230" s="53" t="str">
        <f>IF(Table1[[#This Row],[INVOICE NO]]&lt;&gt;"",ROWS($A$2:Table1[[#This Row],['#OREDER NO]]),"")</f>
        <v/>
      </c>
      <c r="B230" s="38" t="str">
        <f>IF(Table1[[#This Row],[INVOICE NO]]&lt;&gt;"",COUNTIF($M$2:M230,M230),"")</f>
        <v/>
      </c>
      <c r="C230" s="40" t="str" cm="1">
        <f t="array" ref="C230">IF(Table1[[#This Row],[BOOKING CONFIRMATION NO]]&lt;&gt;"",IF(Table1[[#This Row],[INV QTY]]=1,_xlfn.TEXTJOIN(",",TRUE,IF(M230=M230:M276,L230:L276,"")),""),"")</f>
        <v/>
      </c>
      <c r="D230" s="40" t="str" cm="1">
        <f t="array" ref="D230">IF(Table1[[#This Row],[Booking No]]&lt;&gt;"",IF(Table1[[#This Row],[INV QTY]]=1,_xlfn.TEXTJOIN(",",TRUE,IF(N230=N230:N276,K230:K276,"")),""),"")</f>
        <v/>
      </c>
      <c r="E230" s="39" t="str" cm="1">
        <f t="array" ref="E230">IF(Table1[[#This Row],[PO NO]]&lt;&gt;"",IF(Table1[[#This Row],[INV QTY]]=1,_xlfn.TEXTJOIN(",",TRUE,IF(M230=M230:M276,H230:H276,"")),""),"")</f>
        <v/>
      </c>
      <c r="F230" s="40" t="str" cm="1">
        <f t="array" ref="F230">IF(Table1[[#This Row],[PO NO]]&lt;&gt;"",IF(Table1[[#This Row],[INV QTY]]=1,_xlfn.TEXTJOIN(",",TRUE,IF(M230=M230:M276,G230:G276,"")),""),"")</f>
        <v/>
      </c>
      <c r="G230" s="79" t="str">
        <f>IF(Table1[[#This Row],[PO NO]]&lt;&gt;"",LEFT(Table1[[#This Row],[PO NO]],6)&amp;"*","")</f>
        <v/>
      </c>
      <c r="H230" s="63"/>
      <c r="I230" s="54"/>
      <c r="J230" s="41"/>
      <c r="K230" s="82"/>
      <c r="L230" s="83"/>
      <c r="M230" s="74"/>
      <c r="N230" s="43"/>
      <c r="O230" s="56"/>
      <c r="P230" s="80"/>
      <c r="Q230" s="56"/>
      <c r="R230" s="80"/>
      <c r="S230" s="47"/>
      <c r="T230" s="81"/>
      <c r="U230" s="57"/>
      <c r="V230" s="57"/>
      <c r="W230" s="57"/>
      <c r="X230" s="81"/>
      <c r="Y230" s="80"/>
      <c r="Z230" s="44"/>
      <c r="AA230" s="80"/>
      <c r="AB230" s="44"/>
      <c r="AC230" s="77"/>
      <c r="AD230" s="59"/>
      <c r="AE230" s="61"/>
      <c r="AF230" s="61"/>
      <c r="AG230" s="60"/>
      <c r="AH230" s="60"/>
    </row>
    <row r="231" spans="1:34" x14ac:dyDescent="0.3">
      <c r="A231" s="53" t="str">
        <f>IF(Table1[[#This Row],[INVOICE NO]]&lt;&gt;"",ROWS($A$2:Table1[[#This Row],['#OREDER NO]]),"")</f>
        <v/>
      </c>
      <c r="B231" s="38" t="str">
        <f>IF(Table1[[#This Row],[INVOICE NO]]&lt;&gt;"",COUNTIF($M$2:M231,M231),"")</f>
        <v/>
      </c>
      <c r="C231" s="40" t="str" cm="1">
        <f t="array" ref="C231">IF(Table1[[#This Row],[BOOKING CONFIRMATION NO]]&lt;&gt;"",IF(Table1[[#This Row],[INV QTY]]=1,_xlfn.TEXTJOIN(",",TRUE,IF(M231=M231:M277,L231:L277,"")),""),"")</f>
        <v/>
      </c>
      <c r="D231" s="40" t="str" cm="1">
        <f t="array" ref="D231">IF(Table1[[#This Row],[Booking No]]&lt;&gt;"",IF(Table1[[#This Row],[INV QTY]]=1,_xlfn.TEXTJOIN(",",TRUE,IF(N231=N231:N277,K231:K277,"")),""),"")</f>
        <v/>
      </c>
      <c r="E231" s="39" t="str" cm="1">
        <f t="array" ref="E231">IF(Table1[[#This Row],[PO NO]]&lt;&gt;"",IF(Table1[[#This Row],[INV QTY]]=1,_xlfn.TEXTJOIN(",",TRUE,IF(M231=M231:M277,H231:H277,"")),""),"")</f>
        <v/>
      </c>
      <c r="F231" s="40" t="str" cm="1">
        <f t="array" ref="F231">IF(Table1[[#This Row],[PO NO]]&lt;&gt;"",IF(Table1[[#This Row],[INV QTY]]=1,_xlfn.TEXTJOIN(",",TRUE,IF(M231=M231:M277,G231:G277,"")),""),"")</f>
        <v/>
      </c>
      <c r="G231" s="79" t="str">
        <f>IF(Table1[[#This Row],[PO NO]]&lt;&gt;"",LEFT(Table1[[#This Row],[PO NO]],6)&amp;"*","")</f>
        <v/>
      </c>
      <c r="H231" s="63"/>
      <c r="I231" s="54"/>
      <c r="J231" s="41"/>
      <c r="K231" s="82"/>
      <c r="L231" s="83"/>
      <c r="M231" s="74"/>
      <c r="N231" s="43"/>
      <c r="O231" s="56"/>
      <c r="P231" s="80"/>
      <c r="Q231" s="56"/>
      <c r="R231" s="80"/>
      <c r="S231" s="47"/>
      <c r="T231" s="81"/>
      <c r="U231" s="57"/>
      <c r="V231" s="57"/>
      <c r="W231" s="57"/>
      <c r="X231" s="81"/>
      <c r="Y231" s="80"/>
      <c r="Z231" s="44"/>
      <c r="AA231" s="80"/>
      <c r="AB231" s="44"/>
      <c r="AC231" s="77"/>
      <c r="AD231" s="59"/>
      <c r="AE231" s="61"/>
      <c r="AF231" s="61"/>
      <c r="AG231" s="60"/>
      <c r="AH231" s="60"/>
    </row>
    <row r="232" spans="1:34" x14ac:dyDescent="0.3">
      <c r="A232" s="53" t="str">
        <f>IF(Table1[[#This Row],[INVOICE NO]]&lt;&gt;"",ROWS($A$2:Table1[[#This Row],['#OREDER NO]]),"")</f>
        <v/>
      </c>
      <c r="B232" s="78" t="str">
        <f>IF(Table1[[#This Row],[INVOICE NO]]&lt;&gt;"",COUNTIF($M$2:M251,M232),"")</f>
        <v/>
      </c>
      <c r="C232" s="40" t="str" cm="1">
        <f t="array" ref="C232">IF(Table1[[#This Row],[BOOKING CONFIRMATION NO]]&lt;&gt;"",IF(Table1[[#This Row],[INV QTY]]=1,_xlfn.TEXTJOIN(",",TRUE,IF(M232=M232:M278,L232:L278,"")),""),"")</f>
        <v/>
      </c>
      <c r="D232" s="40" t="str" cm="1">
        <f t="array" ref="D232">IF(Table1[[#This Row],[Booking No]]&lt;&gt;"",IF(Table1[[#This Row],[INV QTY]]=1,_xlfn.TEXTJOIN(",",TRUE,IF(N232=N232:N278,K232:K278,"")),""),"")</f>
        <v/>
      </c>
      <c r="E232" s="39" t="str" cm="1">
        <f t="array" ref="E232">IF(Table1[[#This Row],[PO NO]]&lt;&gt;"",IF(Table1[[#This Row],[INV QTY]]=1,_xlfn.TEXTJOIN(",",TRUE,IF(M232=M232:M278,H232:H278,"")),""),"")</f>
        <v/>
      </c>
      <c r="F232" s="40" t="str" cm="1">
        <f t="array" ref="F232">IF(Table1[[#This Row],[PO NO]]&lt;&gt;"",IF(Table1[[#This Row],[INV QTY]]=1,_xlfn.TEXTJOIN(",",TRUE,IF(M232=M232:M278,G232:G278,"")),""),"")</f>
        <v/>
      </c>
      <c r="G232" s="79" t="str">
        <f>IF(Table1[[#This Row],[PO NO]]&lt;&gt;"",LEFT(Table1[[#This Row],[PO NO]],6)&amp;"*","")</f>
        <v/>
      </c>
      <c r="H232" s="63"/>
      <c r="I232" s="54"/>
      <c r="J232" s="41"/>
      <c r="K232" s="82"/>
      <c r="L232" s="83"/>
      <c r="M232" s="74"/>
      <c r="N232" s="43"/>
      <c r="O232" s="56"/>
      <c r="P232" s="80"/>
      <c r="Q232" s="56"/>
      <c r="R232" s="80"/>
      <c r="S232" s="47"/>
      <c r="T232" s="81"/>
      <c r="U232" s="57"/>
      <c r="V232" s="57"/>
      <c r="W232" s="57"/>
      <c r="X232" s="81"/>
      <c r="Y232" s="80"/>
      <c r="Z232" s="44"/>
      <c r="AA232" s="80"/>
      <c r="AB232" s="44"/>
      <c r="AC232" s="77"/>
      <c r="AD232" s="59"/>
      <c r="AE232" s="61"/>
      <c r="AF232" s="61"/>
      <c r="AG232" s="60"/>
      <c r="AH232" s="60"/>
    </row>
    <row r="233" spans="1:34" x14ac:dyDescent="0.3">
      <c r="A233" s="53" t="str">
        <f>IF(Table1[[#This Row],[INVOICE NO]]&lt;&gt;"",ROWS($A$2:Table1[[#This Row],['#OREDER NO]]),"")</f>
        <v/>
      </c>
      <c r="B233" s="38" t="str">
        <f>IF(Table1[[#This Row],[INVOICE NO]]&lt;&gt;"",COUNTIF($M$2:M233,M233),"")</f>
        <v/>
      </c>
      <c r="C233" s="40" t="str" cm="1">
        <f t="array" ref="C233">IF(Table1[[#This Row],[BOOKING CONFIRMATION NO]]&lt;&gt;"",IF(Table1[[#This Row],[INV QTY]]=1,_xlfn.TEXTJOIN(",",TRUE,IF(M233=M233:M279,L233:L279,"")),""),"")</f>
        <v/>
      </c>
      <c r="D233" s="40" t="str" cm="1">
        <f t="array" ref="D233">IF(Table1[[#This Row],[Booking No]]&lt;&gt;"",IF(Table1[[#This Row],[INV QTY]]=1,_xlfn.TEXTJOIN(",",TRUE,IF(N233=N233:N279,K233:K279,"")),""),"")</f>
        <v/>
      </c>
      <c r="E233" s="39" t="str" cm="1">
        <f t="array" ref="E233">IF(Table1[[#This Row],[PO NO]]&lt;&gt;"",IF(Table1[[#This Row],[INV QTY]]=1,_xlfn.TEXTJOIN(",",TRUE,IF(M233=M233:M279,H233:H279,"")),""),"")</f>
        <v/>
      </c>
      <c r="F233" s="40" t="str" cm="1">
        <f t="array" ref="F233">IF(Table1[[#This Row],[PO NO]]&lt;&gt;"",IF(Table1[[#This Row],[INV QTY]]=1,_xlfn.TEXTJOIN(",",TRUE,IF(M233=M233:M279,G233:G279,"")),""),"")</f>
        <v/>
      </c>
      <c r="G233" s="79" t="str">
        <f>IF(Table1[[#This Row],[PO NO]]&lt;&gt;"",LEFT(Table1[[#This Row],[PO NO]],6)&amp;"*","")</f>
        <v/>
      </c>
      <c r="H233" s="63"/>
      <c r="I233" s="54"/>
      <c r="J233" s="41"/>
      <c r="K233" s="82"/>
      <c r="L233" s="83"/>
      <c r="M233" s="74"/>
      <c r="N233" s="43"/>
      <c r="O233" s="56"/>
      <c r="P233" s="80"/>
      <c r="Q233" s="56"/>
      <c r="R233" s="80"/>
      <c r="S233" s="47"/>
      <c r="T233" s="81"/>
      <c r="U233" s="57"/>
      <c r="V233" s="57"/>
      <c r="W233" s="57"/>
      <c r="X233" s="81"/>
      <c r="Y233" s="80"/>
      <c r="Z233" s="44"/>
      <c r="AA233" s="80"/>
      <c r="AB233" s="44"/>
      <c r="AC233" s="77"/>
      <c r="AD233" s="59"/>
      <c r="AE233" s="61"/>
      <c r="AF233" s="61"/>
      <c r="AG233" s="60"/>
      <c r="AH233" s="60"/>
    </row>
    <row r="234" spans="1:34" x14ac:dyDescent="0.3">
      <c r="A234" s="53" t="str">
        <f>IF(Table1[[#This Row],[INVOICE NO]]&lt;&gt;"",ROWS($A$2:Table1[[#This Row],['#OREDER NO]]),"")</f>
        <v/>
      </c>
      <c r="B234" s="38" t="str">
        <f>IF(Table1[[#This Row],[INVOICE NO]]&lt;&gt;"",COUNTIF($M$2:M234,M234),"")</f>
        <v/>
      </c>
      <c r="C234" s="40" t="str" cm="1">
        <f t="array" ref="C234">IF(Table1[[#This Row],[BOOKING CONFIRMATION NO]]&lt;&gt;"",IF(Table1[[#This Row],[INV QTY]]=1,_xlfn.TEXTJOIN(",",TRUE,IF(M234=M234:M280,L234:L280,"")),""),"")</f>
        <v/>
      </c>
      <c r="D234" s="40" t="str" cm="1">
        <f t="array" ref="D234">IF(Table1[[#This Row],[Booking No]]&lt;&gt;"",IF(Table1[[#This Row],[INV QTY]]=1,_xlfn.TEXTJOIN(",",TRUE,IF(N234=N234:N280,K234:K280,"")),""),"")</f>
        <v/>
      </c>
      <c r="E234" s="39" t="str" cm="1">
        <f t="array" ref="E234">IF(Table1[[#This Row],[PO NO]]&lt;&gt;"",IF(Table1[[#This Row],[INV QTY]]=1,_xlfn.TEXTJOIN(",",TRUE,IF(M234=M234:M280,H234:H280,"")),""),"")</f>
        <v/>
      </c>
      <c r="F234" s="40" t="str" cm="1">
        <f t="array" ref="F234">IF(Table1[[#This Row],[PO NO]]&lt;&gt;"",IF(Table1[[#This Row],[INV QTY]]=1,_xlfn.TEXTJOIN(",",TRUE,IF(M234=M234:M280,G234:G280,"")),""),"")</f>
        <v/>
      </c>
      <c r="G234" s="79" t="str">
        <f>IF(Table1[[#This Row],[PO NO]]&lt;&gt;"",LEFT(Table1[[#This Row],[PO NO]],6)&amp;"*","")</f>
        <v/>
      </c>
      <c r="H234" s="63"/>
      <c r="I234" s="54"/>
      <c r="J234" s="41"/>
      <c r="K234" s="82"/>
      <c r="L234" s="83"/>
      <c r="M234" s="74"/>
      <c r="N234" s="43"/>
      <c r="O234" s="56"/>
      <c r="P234" s="80"/>
      <c r="Q234" s="56"/>
      <c r="R234" s="80"/>
      <c r="S234" s="47"/>
      <c r="T234" s="81"/>
      <c r="U234" s="57"/>
      <c r="V234" s="57"/>
      <c r="W234" s="57"/>
      <c r="X234" s="81"/>
      <c r="Y234" s="80"/>
      <c r="Z234" s="44"/>
      <c r="AA234" s="80"/>
      <c r="AB234" s="44"/>
      <c r="AC234" s="77"/>
      <c r="AD234" s="59"/>
      <c r="AE234" s="61"/>
      <c r="AF234" s="61"/>
      <c r="AG234" s="60"/>
      <c r="AH234" s="60"/>
    </row>
    <row r="235" spans="1:34" x14ac:dyDescent="0.3">
      <c r="A235" s="53" t="str">
        <f>IF(Table1[[#This Row],[INVOICE NO]]&lt;&gt;"",ROWS($A$2:Table1[[#This Row],['#OREDER NO]]),"")</f>
        <v/>
      </c>
      <c r="B235" s="38" t="str">
        <f>IF(Table1[[#This Row],[INVOICE NO]]&lt;&gt;"",COUNTIF($M$2:M235,M235),"")</f>
        <v/>
      </c>
      <c r="C235" s="40" t="str" cm="1">
        <f t="array" ref="C235">IF(Table1[[#This Row],[BOOKING CONFIRMATION NO]]&lt;&gt;"",IF(Table1[[#This Row],[INV QTY]]=1,_xlfn.TEXTJOIN(",",TRUE,IF(M235=M235:M281,L235:L281,"")),""),"")</f>
        <v/>
      </c>
      <c r="D235" s="40" t="str" cm="1">
        <f t="array" ref="D235">IF(Table1[[#This Row],[Booking No]]&lt;&gt;"",IF(Table1[[#This Row],[INV QTY]]=1,_xlfn.TEXTJOIN(",",TRUE,IF(N235=N235:N281,K235:K281,"")),""),"")</f>
        <v/>
      </c>
      <c r="E235" s="39" t="str" cm="1">
        <f t="array" ref="E235">IF(Table1[[#This Row],[PO NO]]&lt;&gt;"",IF(Table1[[#This Row],[INV QTY]]=1,_xlfn.TEXTJOIN(",",TRUE,IF(M235=M235:M281,H235:H281,"")),""),"")</f>
        <v/>
      </c>
      <c r="F235" s="40" t="str" cm="1">
        <f t="array" ref="F235">IF(Table1[[#This Row],[PO NO]]&lt;&gt;"",IF(Table1[[#This Row],[INV QTY]]=1,_xlfn.TEXTJOIN(",",TRUE,IF(M235=M235:M281,G235:G281,"")),""),"")</f>
        <v/>
      </c>
      <c r="G235" s="79" t="str">
        <f>IF(Table1[[#This Row],[PO NO]]&lt;&gt;"",LEFT(Table1[[#This Row],[PO NO]],6)&amp;"*","")</f>
        <v/>
      </c>
      <c r="H235" s="63"/>
      <c r="I235" s="54"/>
      <c r="J235" s="41"/>
      <c r="K235" s="82"/>
      <c r="L235" s="83"/>
      <c r="M235" s="74"/>
      <c r="N235" s="43"/>
      <c r="O235" s="56"/>
      <c r="P235" s="80"/>
      <c r="Q235" s="56"/>
      <c r="R235" s="80"/>
      <c r="S235" s="47"/>
      <c r="T235" s="81"/>
      <c r="U235" s="57"/>
      <c r="V235" s="57"/>
      <c r="W235" s="57"/>
      <c r="X235" s="81"/>
      <c r="Y235" s="80"/>
      <c r="Z235" s="44"/>
      <c r="AA235" s="80"/>
      <c r="AB235" s="44"/>
      <c r="AC235" s="77"/>
      <c r="AD235" s="59"/>
      <c r="AE235" s="61"/>
      <c r="AF235" s="61"/>
      <c r="AG235" s="60"/>
      <c r="AH235" s="60"/>
    </row>
    <row r="236" spans="1:34" x14ac:dyDescent="0.3">
      <c r="A236" s="53" t="str">
        <f>IF(Table1[[#This Row],[INVOICE NO]]&lt;&gt;"",ROWS($A$2:Table1[[#This Row],['#OREDER NO]]),"")</f>
        <v/>
      </c>
      <c r="B236" s="38" t="str">
        <f>IF(Table1[[#This Row],[INVOICE NO]]&lt;&gt;"",COUNTIF($M$2:M236,M236),"")</f>
        <v/>
      </c>
      <c r="C236" s="40" t="str" cm="1">
        <f t="array" ref="C236">IF(Table1[[#This Row],[BOOKING CONFIRMATION NO]]&lt;&gt;"",IF(Table1[[#This Row],[INV QTY]]=1,_xlfn.TEXTJOIN(",",TRUE,IF(M236=M236:M282,L236:L282,"")),""),"")</f>
        <v/>
      </c>
      <c r="D236" s="40" t="str" cm="1">
        <f t="array" ref="D236">IF(Table1[[#This Row],[Booking No]]&lt;&gt;"",IF(Table1[[#This Row],[INV QTY]]=1,_xlfn.TEXTJOIN(",",TRUE,IF(N236=N236:N282,K236:K282,"")),""),"")</f>
        <v/>
      </c>
      <c r="E236" s="39" t="str" cm="1">
        <f t="array" ref="E236">IF(Table1[[#This Row],[PO NO]]&lt;&gt;"",IF(Table1[[#This Row],[INV QTY]]=1,_xlfn.TEXTJOIN(",",TRUE,IF(M236=M236:M282,H236:H282,"")),""),"")</f>
        <v/>
      </c>
      <c r="F236" s="40" t="str" cm="1">
        <f t="array" ref="F236">IF(Table1[[#This Row],[PO NO]]&lt;&gt;"",IF(Table1[[#This Row],[INV QTY]]=1,_xlfn.TEXTJOIN(",",TRUE,IF(M236=M236:M282,G236:G282,"")),""),"")</f>
        <v/>
      </c>
      <c r="G236" s="79" t="str">
        <f>IF(Table1[[#This Row],[PO NO]]&lt;&gt;"",LEFT(Table1[[#This Row],[PO NO]],6)&amp;"*","")</f>
        <v/>
      </c>
      <c r="H236" s="63"/>
      <c r="I236" s="54"/>
      <c r="J236" s="41"/>
      <c r="K236" s="82"/>
      <c r="L236" s="83"/>
      <c r="M236" s="74"/>
      <c r="N236" s="43"/>
      <c r="O236" s="56"/>
      <c r="P236" s="80"/>
      <c r="Q236" s="56"/>
      <c r="R236" s="80"/>
      <c r="S236" s="47"/>
      <c r="T236" s="81"/>
      <c r="U236" s="57"/>
      <c r="V236" s="57"/>
      <c r="W236" s="57"/>
      <c r="X236" s="81"/>
      <c r="Y236" s="80"/>
      <c r="Z236" s="44"/>
      <c r="AA236" s="80"/>
      <c r="AB236" s="44"/>
      <c r="AC236" s="77"/>
      <c r="AD236" s="59"/>
      <c r="AE236" s="61"/>
      <c r="AF236" s="61"/>
      <c r="AG236" s="60"/>
      <c r="AH236" s="60"/>
    </row>
    <row r="237" spans="1:34" x14ac:dyDescent="0.3">
      <c r="A237" s="53" t="str">
        <f>IF(Table1[[#This Row],[INVOICE NO]]&lt;&gt;"",ROWS($A$2:Table1[[#This Row],['#OREDER NO]]),"")</f>
        <v/>
      </c>
      <c r="B237" s="38" t="str">
        <f>IF(Table1[[#This Row],[INVOICE NO]]&lt;&gt;"",COUNTIF($M$2:M237,M237),"")</f>
        <v/>
      </c>
      <c r="C237" s="40" t="str" cm="1">
        <f t="array" ref="C237">IF(Table1[[#This Row],[BOOKING CONFIRMATION NO]]&lt;&gt;"",IF(Table1[[#This Row],[INV QTY]]=1,_xlfn.TEXTJOIN(",",TRUE,IF(M237=M237:M283,L237:L283,"")),""),"")</f>
        <v/>
      </c>
      <c r="D237" s="40" t="str" cm="1">
        <f t="array" ref="D237">IF(Table1[[#This Row],[Booking No]]&lt;&gt;"",IF(Table1[[#This Row],[INV QTY]]=1,_xlfn.TEXTJOIN(",",TRUE,IF(N237=N237:N283,K237:K283,"")),""),"")</f>
        <v/>
      </c>
      <c r="E237" s="39" t="str" cm="1">
        <f t="array" ref="E237">IF(Table1[[#This Row],[PO NO]]&lt;&gt;"",IF(Table1[[#This Row],[INV QTY]]=1,_xlfn.TEXTJOIN(",",TRUE,IF(M237=M237:M283,H237:H283,"")),""),"")</f>
        <v/>
      </c>
      <c r="F237" s="40" t="str" cm="1">
        <f t="array" ref="F237">IF(Table1[[#This Row],[PO NO]]&lt;&gt;"",IF(Table1[[#This Row],[INV QTY]]=1,_xlfn.TEXTJOIN(",",TRUE,IF(M237=M237:M283,G237:G283,"")),""),"")</f>
        <v/>
      </c>
      <c r="G237" s="79" t="str">
        <f>IF(Table1[[#This Row],[PO NO]]&lt;&gt;"",LEFT(Table1[[#This Row],[PO NO]],6)&amp;"*","")</f>
        <v/>
      </c>
      <c r="H237" s="63"/>
      <c r="I237" s="54"/>
      <c r="J237" s="41"/>
      <c r="K237" s="82"/>
      <c r="L237" s="83"/>
      <c r="M237" s="74"/>
      <c r="N237" s="43"/>
      <c r="O237" s="56"/>
      <c r="P237" s="80"/>
      <c r="Q237" s="56"/>
      <c r="R237" s="80"/>
      <c r="S237" s="47"/>
      <c r="T237" s="81"/>
      <c r="U237" s="57"/>
      <c r="V237" s="57"/>
      <c r="W237" s="57"/>
      <c r="X237" s="81"/>
      <c r="Y237" s="80"/>
      <c r="Z237" s="44"/>
      <c r="AA237" s="80"/>
      <c r="AB237" s="44"/>
      <c r="AC237" s="77"/>
      <c r="AD237" s="59"/>
      <c r="AE237" s="61"/>
      <c r="AF237" s="61"/>
      <c r="AG237" s="60"/>
      <c r="AH237" s="60"/>
    </row>
    <row r="238" spans="1:34" x14ac:dyDescent="0.3">
      <c r="A238" s="53" t="str">
        <f>IF(Table1[[#This Row],[INVOICE NO]]&lt;&gt;"",ROWS($A$2:Table1[[#This Row],['#OREDER NO]]),"")</f>
        <v/>
      </c>
      <c r="B238" s="38" t="str">
        <f>IF(Table1[[#This Row],[INVOICE NO]]&lt;&gt;"",COUNTIF($M$2:M238,M238),"")</f>
        <v/>
      </c>
      <c r="C238" s="40" t="str" cm="1">
        <f t="array" ref="C238">IF(Table1[[#This Row],[BOOKING CONFIRMATION NO]]&lt;&gt;"",IF(Table1[[#This Row],[INV QTY]]=1,_xlfn.TEXTJOIN(",",TRUE,IF(M238=M238:M284,L238:L284,"")),""),"")</f>
        <v/>
      </c>
      <c r="D238" s="40" t="str" cm="1">
        <f t="array" ref="D238">IF(Table1[[#This Row],[Booking No]]&lt;&gt;"",IF(Table1[[#This Row],[INV QTY]]=1,_xlfn.TEXTJOIN(",",TRUE,IF(N238=N238:N284,K238:K284,"")),""),"")</f>
        <v/>
      </c>
      <c r="E238" s="39" t="str" cm="1">
        <f t="array" ref="E238">IF(Table1[[#This Row],[PO NO]]&lt;&gt;"",IF(Table1[[#This Row],[INV QTY]]=1,_xlfn.TEXTJOIN(",",TRUE,IF(M238=M238:M284,H238:H284,"")),""),"")</f>
        <v/>
      </c>
      <c r="F238" s="40" t="str" cm="1">
        <f t="array" ref="F238">IF(Table1[[#This Row],[PO NO]]&lt;&gt;"",IF(Table1[[#This Row],[INV QTY]]=1,_xlfn.TEXTJOIN(",",TRUE,IF(M238=M238:M284,G238:G284,"")),""),"")</f>
        <v/>
      </c>
      <c r="G238" s="79" t="str">
        <f>IF(Table1[[#This Row],[PO NO]]&lt;&gt;"",LEFT(Table1[[#This Row],[PO NO]],6)&amp;"*","")</f>
        <v/>
      </c>
      <c r="H238" s="63"/>
      <c r="I238" s="54"/>
      <c r="J238" s="41"/>
      <c r="K238" s="82"/>
      <c r="L238" s="83"/>
      <c r="M238" s="74"/>
      <c r="N238" s="43"/>
      <c r="O238" s="56"/>
      <c r="P238" s="80"/>
      <c r="Q238" s="56"/>
      <c r="R238" s="80"/>
      <c r="S238" s="47"/>
      <c r="T238" s="81"/>
      <c r="U238" s="57"/>
      <c r="V238" s="57"/>
      <c r="W238" s="57"/>
      <c r="X238" s="81"/>
      <c r="Y238" s="80"/>
      <c r="Z238" s="44"/>
      <c r="AA238" s="80"/>
      <c r="AB238" s="44"/>
      <c r="AC238" s="77"/>
      <c r="AD238" s="59"/>
      <c r="AE238" s="61"/>
      <c r="AF238" s="61"/>
      <c r="AG238" s="60"/>
      <c r="AH238" s="60"/>
    </row>
    <row r="239" spans="1:34" x14ac:dyDescent="0.3">
      <c r="A239" s="53" t="str">
        <f>IF(Table1[[#This Row],[INVOICE NO]]&lt;&gt;"",ROWS($A$2:Table1[[#This Row],['#OREDER NO]]),"")</f>
        <v/>
      </c>
      <c r="B239" s="38" t="str">
        <f>IF(Table1[[#This Row],[INVOICE NO]]&lt;&gt;"",COUNTIF($M$2:M239,M239),"")</f>
        <v/>
      </c>
      <c r="C239" s="40" t="str" cm="1">
        <f t="array" ref="C239">IF(Table1[[#This Row],[BOOKING CONFIRMATION NO]]&lt;&gt;"",IF(Table1[[#This Row],[INV QTY]]=1,_xlfn.TEXTJOIN(",",TRUE,IF(M239=M239:M285,L239:L285,"")),""),"")</f>
        <v/>
      </c>
      <c r="D239" s="40" t="str" cm="1">
        <f t="array" ref="D239">IF(Table1[[#This Row],[Booking No]]&lt;&gt;"",IF(Table1[[#This Row],[INV QTY]]=1,_xlfn.TEXTJOIN(",",TRUE,IF(N239=N239:N285,K239:K285,"")),""),"")</f>
        <v/>
      </c>
      <c r="E239" s="39" t="str" cm="1">
        <f t="array" ref="E239">IF(Table1[[#This Row],[PO NO]]&lt;&gt;"",IF(Table1[[#This Row],[INV QTY]]=1,_xlfn.TEXTJOIN(",",TRUE,IF(M239=M239:M285,H239:H285,"")),""),"")</f>
        <v/>
      </c>
      <c r="F239" s="40" t="str" cm="1">
        <f t="array" ref="F239">IF(Table1[[#This Row],[PO NO]]&lt;&gt;"",IF(Table1[[#This Row],[INV QTY]]=1,_xlfn.TEXTJOIN(",",TRUE,IF(M239=M239:M285,G239:G285,"")),""),"")</f>
        <v/>
      </c>
      <c r="G239" s="79" t="str">
        <f>IF(Table1[[#This Row],[PO NO]]&lt;&gt;"",LEFT(Table1[[#This Row],[PO NO]],6)&amp;"*","")</f>
        <v/>
      </c>
      <c r="H239" s="63"/>
      <c r="I239" s="54"/>
      <c r="J239" s="41"/>
      <c r="K239" s="82"/>
      <c r="L239" s="83"/>
      <c r="M239" s="74"/>
      <c r="N239" s="43"/>
      <c r="O239" s="56"/>
      <c r="P239" s="80"/>
      <c r="Q239" s="56"/>
      <c r="R239" s="80"/>
      <c r="S239" s="47"/>
      <c r="T239" s="81"/>
      <c r="U239" s="57"/>
      <c r="V239" s="57"/>
      <c r="W239" s="57"/>
      <c r="X239" s="81"/>
      <c r="Y239" s="80"/>
      <c r="Z239" s="44"/>
      <c r="AA239" s="80"/>
      <c r="AB239" s="44"/>
      <c r="AC239" s="77"/>
      <c r="AD239" s="59"/>
      <c r="AE239" s="61"/>
      <c r="AF239" s="61"/>
      <c r="AG239" s="60"/>
      <c r="AH239" s="60"/>
    </row>
    <row r="240" spans="1:34" x14ac:dyDescent="0.3">
      <c r="A240" s="53" t="str">
        <f>IF(Table1[[#This Row],[INVOICE NO]]&lt;&gt;"",ROWS($A$2:Table1[[#This Row],['#OREDER NO]]),"")</f>
        <v/>
      </c>
      <c r="B240" s="38" t="str">
        <f>IF(Table1[[#This Row],[INVOICE NO]]&lt;&gt;"",COUNTIF($M$2:M240,M240),"")</f>
        <v/>
      </c>
      <c r="C240" s="40" t="str" cm="1">
        <f t="array" ref="C240">IF(Table1[[#This Row],[BOOKING CONFIRMATION NO]]&lt;&gt;"",IF(Table1[[#This Row],[INV QTY]]=1,_xlfn.TEXTJOIN(",",TRUE,IF(M240=M240:M286,L240:L286,"")),""),"")</f>
        <v/>
      </c>
      <c r="D240" s="40" t="str" cm="1">
        <f t="array" ref="D240">IF(Table1[[#This Row],[Booking No]]&lt;&gt;"",IF(Table1[[#This Row],[INV QTY]]=1,_xlfn.TEXTJOIN(",",TRUE,IF(N240=N240:N286,K240:K286,"")),""),"")</f>
        <v/>
      </c>
      <c r="E240" s="39" t="str" cm="1">
        <f t="array" ref="E240">IF(Table1[[#This Row],[PO NO]]&lt;&gt;"",IF(Table1[[#This Row],[INV QTY]]=1,_xlfn.TEXTJOIN(",",TRUE,IF(M240=M240:M286,H240:H286,"")),""),"")</f>
        <v/>
      </c>
      <c r="F240" s="40" t="str" cm="1">
        <f t="array" ref="F240">IF(Table1[[#This Row],[PO NO]]&lt;&gt;"",IF(Table1[[#This Row],[INV QTY]]=1,_xlfn.TEXTJOIN(",",TRUE,IF(M240=M240:M286,G240:G286,"")),""),"")</f>
        <v/>
      </c>
      <c r="G240" s="79" t="str">
        <f>IF(Table1[[#This Row],[PO NO]]&lt;&gt;"",LEFT(Table1[[#This Row],[PO NO]],6)&amp;"*","")</f>
        <v/>
      </c>
      <c r="H240" s="63"/>
      <c r="I240" s="54"/>
      <c r="J240" s="41"/>
      <c r="K240" s="82"/>
      <c r="L240" s="83"/>
      <c r="M240" s="74"/>
      <c r="N240" s="43"/>
      <c r="O240" s="56"/>
      <c r="P240" s="80"/>
      <c r="Q240" s="56"/>
      <c r="R240" s="80"/>
      <c r="S240" s="47"/>
      <c r="T240" s="81"/>
      <c r="U240" s="57"/>
      <c r="V240" s="57"/>
      <c r="W240" s="57"/>
      <c r="X240" s="81"/>
      <c r="Y240" s="80"/>
      <c r="Z240" s="44"/>
      <c r="AA240" s="80"/>
      <c r="AB240" s="44"/>
      <c r="AC240" s="77"/>
      <c r="AD240" s="59"/>
      <c r="AE240" s="61"/>
      <c r="AF240" s="61"/>
      <c r="AG240" s="60"/>
      <c r="AH240" s="60"/>
    </row>
    <row r="241" spans="1:34" x14ac:dyDescent="0.3">
      <c r="A241" s="53" t="str">
        <f>IF(Table1[[#This Row],[INVOICE NO]]&lt;&gt;"",ROWS($A$2:Table1[[#This Row],['#OREDER NO]]),"")</f>
        <v/>
      </c>
      <c r="B241" s="38" t="str">
        <f>IF(Table1[[#This Row],[INVOICE NO]]&lt;&gt;"",COUNTIF($M$2:M241,M241),"")</f>
        <v/>
      </c>
      <c r="C241" s="40" t="str" cm="1">
        <f t="array" ref="C241">IF(Table1[[#This Row],[BOOKING CONFIRMATION NO]]&lt;&gt;"",IF(Table1[[#This Row],[INV QTY]]=1,_xlfn.TEXTJOIN(",",TRUE,IF(M241=M241:M287,L241:L287,"")),""),"")</f>
        <v/>
      </c>
      <c r="D241" s="40" t="str" cm="1">
        <f t="array" ref="D241">IF(Table1[[#This Row],[Booking No]]&lt;&gt;"",IF(Table1[[#This Row],[INV QTY]]=1,_xlfn.TEXTJOIN(",",TRUE,IF(N241=N241:N287,K241:K287,"")),""),"")</f>
        <v/>
      </c>
      <c r="E241" s="39" t="str" cm="1">
        <f t="array" ref="E241">IF(Table1[[#This Row],[PO NO]]&lt;&gt;"",IF(Table1[[#This Row],[INV QTY]]=1,_xlfn.TEXTJOIN(",",TRUE,IF(M241=M241:M287,H241:H287,"")),""),"")</f>
        <v/>
      </c>
      <c r="F241" s="40" t="str" cm="1">
        <f t="array" ref="F241">IF(Table1[[#This Row],[PO NO]]&lt;&gt;"",IF(Table1[[#This Row],[INV QTY]]=1,_xlfn.TEXTJOIN(",",TRUE,IF(M241=M241:M287,G241:G287,"")),""),"")</f>
        <v/>
      </c>
      <c r="G241" s="79" t="str">
        <f>IF(Table1[[#This Row],[PO NO]]&lt;&gt;"",LEFT(Table1[[#This Row],[PO NO]],6)&amp;"*","")</f>
        <v/>
      </c>
      <c r="H241" s="63"/>
      <c r="I241" s="54"/>
      <c r="J241" s="41"/>
      <c r="K241" s="82"/>
      <c r="L241" s="83"/>
      <c r="M241" s="74"/>
      <c r="N241" s="43"/>
      <c r="O241" s="56"/>
      <c r="P241" s="80"/>
      <c r="Q241" s="56"/>
      <c r="R241" s="80"/>
      <c r="S241" s="47"/>
      <c r="T241" s="81"/>
      <c r="U241" s="57"/>
      <c r="V241" s="57"/>
      <c r="W241" s="57"/>
      <c r="X241" s="81"/>
      <c r="Y241" s="80"/>
      <c r="Z241" s="44"/>
      <c r="AA241" s="80"/>
      <c r="AB241" s="44"/>
      <c r="AC241" s="77"/>
      <c r="AD241" s="59"/>
      <c r="AE241" s="61"/>
      <c r="AF241" s="61"/>
      <c r="AG241" s="60"/>
      <c r="AH241" s="60"/>
    </row>
    <row r="242" spans="1:34" x14ac:dyDescent="0.3">
      <c r="A242" s="53" t="str">
        <f>IF(Table1[[#This Row],[INVOICE NO]]&lt;&gt;"",ROWS($A$2:Table1[[#This Row],['#OREDER NO]]),"")</f>
        <v/>
      </c>
      <c r="B242" s="38" t="str">
        <f>IF(Table1[[#This Row],[INVOICE NO]]&lt;&gt;"",COUNTIF($M$2:M242,M242),"")</f>
        <v/>
      </c>
      <c r="C242" s="40" t="str" cm="1">
        <f t="array" ref="C242">IF(Table1[[#This Row],[BOOKING CONFIRMATION NO]]&lt;&gt;"",IF(Table1[[#This Row],[INV QTY]]=1,_xlfn.TEXTJOIN(",",TRUE,IF(M242=M242:M288,L242:L288,"")),""),"")</f>
        <v/>
      </c>
      <c r="D242" s="40" t="str" cm="1">
        <f t="array" ref="D242">IF(Table1[[#This Row],[Booking No]]&lt;&gt;"",IF(Table1[[#This Row],[INV QTY]]=1,_xlfn.TEXTJOIN(",",TRUE,IF(N242=N242:N288,K242:K288,"")),""),"")</f>
        <v/>
      </c>
      <c r="E242" s="39" t="str" cm="1">
        <f t="array" ref="E242">IF(Table1[[#This Row],[PO NO]]&lt;&gt;"",IF(Table1[[#This Row],[INV QTY]]=1,_xlfn.TEXTJOIN(",",TRUE,IF(M242=M242:M288,H242:H288,"")),""),"")</f>
        <v/>
      </c>
      <c r="F242" s="40" t="str" cm="1">
        <f t="array" ref="F242">IF(Table1[[#This Row],[PO NO]]&lt;&gt;"",IF(Table1[[#This Row],[INV QTY]]=1,_xlfn.TEXTJOIN(",",TRUE,IF(M242=M242:M288,G242:G288,"")),""),"")</f>
        <v/>
      </c>
      <c r="G242" s="79" t="str">
        <f>IF(Table1[[#This Row],[PO NO]]&lt;&gt;"",LEFT(Table1[[#This Row],[PO NO]],6)&amp;"*","")</f>
        <v/>
      </c>
      <c r="H242" s="63"/>
      <c r="I242" s="54"/>
      <c r="J242" s="41"/>
      <c r="K242" s="82"/>
      <c r="L242" s="83"/>
      <c r="M242" s="74"/>
      <c r="N242" s="43"/>
      <c r="O242" s="56"/>
      <c r="P242" s="80"/>
      <c r="Q242" s="56"/>
      <c r="R242" s="80"/>
      <c r="S242" s="47"/>
      <c r="T242" s="81"/>
      <c r="U242" s="57"/>
      <c r="V242" s="57"/>
      <c r="W242" s="57"/>
      <c r="X242" s="81"/>
      <c r="Y242" s="80"/>
      <c r="Z242" s="44"/>
      <c r="AA242" s="80"/>
      <c r="AB242" s="44"/>
      <c r="AC242" s="77"/>
      <c r="AD242" s="59"/>
      <c r="AE242" s="61"/>
      <c r="AF242" s="61"/>
      <c r="AG242" s="60"/>
      <c r="AH242" s="60"/>
    </row>
    <row r="243" spans="1:34" x14ac:dyDescent="0.3">
      <c r="A243" s="53" t="str">
        <f>IF(Table1[[#This Row],[INVOICE NO]]&lt;&gt;"",ROWS($A$2:Table1[[#This Row],['#OREDER NO]]),"")</f>
        <v/>
      </c>
      <c r="B243" s="38" t="str">
        <f>IF(Table1[[#This Row],[INVOICE NO]]&lt;&gt;"",COUNTIF($M$2:M243,M243),"")</f>
        <v/>
      </c>
      <c r="C243" s="40" t="str" cm="1">
        <f t="array" ref="C243">IF(Table1[[#This Row],[BOOKING CONFIRMATION NO]]&lt;&gt;"",IF(Table1[[#This Row],[INV QTY]]=1,_xlfn.TEXTJOIN(",",TRUE,IF(M243=M243:M289,L243:L289,"")),""),"")</f>
        <v/>
      </c>
      <c r="D243" s="40" t="str" cm="1">
        <f t="array" ref="D243">IF(Table1[[#This Row],[Booking No]]&lt;&gt;"",IF(Table1[[#This Row],[INV QTY]]=1,_xlfn.TEXTJOIN(",",TRUE,IF(N243=N243:N289,K243:K289,"")),""),"")</f>
        <v/>
      </c>
      <c r="E243" s="39" t="str" cm="1">
        <f t="array" ref="E243">IF(Table1[[#This Row],[PO NO]]&lt;&gt;"",IF(Table1[[#This Row],[INV QTY]]=1,_xlfn.TEXTJOIN(",",TRUE,IF(M243=M243:M289,H243:H289,"")),""),"")</f>
        <v/>
      </c>
      <c r="F243" s="40" t="str" cm="1">
        <f t="array" ref="F243">IF(Table1[[#This Row],[PO NO]]&lt;&gt;"",IF(Table1[[#This Row],[INV QTY]]=1,_xlfn.TEXTJOIN(",",TRUE,IF(M243=M243:M289,G243:G289,"")),""),"")</f>
        <v/>
      </c>
      <c r="G243" s="79" t="str">
        <f>IF(Table1[[#This Row],[PO NO]]&lt;&gt;"",LEFT(Table1[[#This Row],[PO NO]],6)&amp;"*","")</f>
        <v/>
      </c>
      <c r="H243" s="63"/>
      <c r="I243" s="54"/>
      <c r="J243" s="41"/>
      <c r="K243" s="82"/>
      <c r="L243" s="83"/>
      <c r="M243" s="74"/>
      <c r="N243" s="43"/>
      <c r="O243" s="56"/>
      <c r="P243" s="80"/>
      <c r="Q243" s="56"/>
      <c r="R243" s="80"/>
      <c r="S243" s="47"/>
      <c r="T243" s="81"/>
      <c r="U243" s="57"/>
      <c r="V243" s="57"/>
      <c r="W243" s="57"/>
      <c r="X243" s="81"/>
      <c r="Y243" s="80"/>
      <c r="Z243" s="44"/>
      <c r="AA243" s="80"/>
      <c r="AB243" s="44"/>
      <c r="AC243" s="77"/>
      <c r="AD243" s="59"/>
      <c r="AE243" s="61"/>
      <c r="AF243" s="61"/>
      <c r="AG243" s="60"/>
      <c r="AH243" s="60"/>
    </row>
    <row r="244" spans="1:34" x14ac:dyDescent="0.3">
      <c r="A244" s="53" t="str">
        <f>IF(Table1[[#This Row],[INVOICE NO]]&lt;&gt;"",ROWS($A$2:Table1[[#This Row],['#OREDER NO]]),"")</f>
        <v/>
      </c>
      <c r="B244" s="38" t="str">
        <f>IF(Table1[[#This Row],[INVOICE NO]]&lt;&gt;"",COUNTIF($M$2:M244,M244),"")</f>
        <v/>
      </c>
      <c r="C244" s="40" t="str" cm="1">
        <f t="array" ref="C244">IF(Table1[[#This Row],[BOOKING CONFIRMATION NO]]&lt;&gt;"",IF(Table1[[#This Row],[INV QTY]]=1,_xlfn.TEXTJOIN(",",TRUE,IF(M244=M244:M290,L244:L290,"")),""),"")</f>
        <v/>
      </c>
      <c r="D244" s="40" t="str" cm="1">
        <f t="array" ref="D244">IF(Table1[[#This Row],[Booking No]]&lt;&gt;"",IF(Table1[[#This Row],[INV QTY]]=1,_xlfn.TEXTJOIN(",",TRUE,IF(N244=N244:N290,K244:K290,"")),""),"")</f>
        <v/>
      </c>
      <c r="E244" s="39" t="str" cm="1">
        <f t="array" ref="E244">IF(Table1[[#This Row],[PO NO]]&lt;&gt;"",IF(Table1[[#This Row],[INV QTY]]=1,_xlfn.TEXTJOIN(",",TRUE,IF(M244=M244:M290,H244:H290,"")),""),"")</f>
        <v/>
      </c>
      <c r="F244" s="40" t="str" cm="1">
        <f t="array" ref="F244">IF(Table1[[#This Row],[PO NO]]&lt;&gt;"",IF(Table1[[#This Row],[INV QTY]]=1,_xlfn.TEXTJOIN(",",TRUE,IF(M244=M244:M290,G244:G290,"")),""),"")</f>
        <v/>
      </c>
      <c r="G244" s="79" t="str">
        <f>IF(Table1[[#This Row],[PO NO]]&lt;&gt;"",LEFT(Table1[[#This Row],[PO NO]],6)&amp;"*","")</f>
        <v/>
      </c>
      <c r="H244" s="63"/>
      <c r="I244" s="54"/>
      <c r="J244" s="41"/>
      <c r="K244" s="82"/>
      <c r="L244" s="83"/>
      <c r="M244" s="74"/>
      <c r="N244" s="43"/>
      <c r="O244" s="56"/>
      <c r="P244" s="80"/>
      <c r="Q244" s="56"/>
      <c r="R244" s="80"/>
      <c r="S244" s="47"/>
      <c r="T244" s="81"/>
      <c r="U244" s="57"/>
      <c r="V244" s="57"/>
      <c r="W244" s="57"/>
      <c r="X244" s="81"/>
      <c r="Y244" s="80"/>
      <c r="Z244" s="44"/>
      <c r="AA244" s="80"/>
      <c r="AB244" s="44"/>
      <c r="AC244" s="77"/>
      <c r="AD244" s="59"/>
      <c r="AE244" s="61"/>
      <c r="AF244" s="61"/>
      <c r="AG244" s="60"/>
      <c r="AH244" s="60"/>
    </row>
    <row r="245" spans="1:34" x14ac:dyDescent="0.3">
      <c r="A245" s="53" t="str">
        <f>IF(Table1[[#This Row],[INVOICE NO]]&lt;&gt;"",ROWS($A$2:Table1[[#This Row],['#OREDER NO]]),"")</f>
        <v/>
      </c>
      <c r="B245" s="38" t="str">
        <f>IF(Table1[[#This Row],[INVOICE NO]]&lt;&gt;"",COUNTIF($M$2:M245,M245),"")</f>
        <v/>
      </c>
      <c r="C245" s="40" t="str" cm="1">
        <f t="array" ref="C245">IF(Table1[[#This Row],[BOOKING CONFIRMATION NO]]&lt;&gt;"",IF(Table1[[#This Row],[INV QTY]]=1,_xlfn.TEXTJOIN(",",TRUE,IF(M245=M245:M291,L245:L291,"")),""),"")</f>
        <v/>
      </c>
      <c r="D245" s="40" t="str" cm="1">
        <f t="array" ref="D245">IF(Table1[[#This Row],[Booking No]]&lt;&gt;"",IF(Table1[[#This Row],[INV QTY]]=1,_xlfn.TEXTJOIN(",",TRUE,IF(N245=N245:N291,K245:K291,"")),""),"")</f>
        <v/>
      </c>
      <c r="E245" s="39" t="str" cm="1">
        <f t="array" ref="E245">IF(Table1[[#This Row],[PO NO]]&lt;&gt;"",IF(Table1[[#This Row],[INV QTY]]=1,_xlfn.TEXTJOIN(",",TRUE,IF(M245=M245:M291,H245:H291,"")),""),"")</f>
        <v/>
      </c>
      <c r="F245" s="40" t="str" cm="1">
        <f t="array" ref="F245">IF(Table1[[#This Row],[PO NO]]&lt;&gt;"",IF(Table1[[#This Row],[INV QTY]]=1,_xlfn.TEXTJOIN(",",TRUE,IF(M245=M245:M291,G245:G291,"")),""),"")</f>
        <v/>
      </c>
      <c r="G245" s="79" t="str">
        <f>IF(Table1[[#This Row],[PO NO]]&lt;&gt;"",LEFT(Table1[[#This Row],[PO NO]],6)&amp;"*","")</f>
        <v/>
      </c>
      <c r="H245" s="63"/>
      <c r="I245" s="54"/>
      <c r="J245" s="41"/>
      <c r="K245" s="82"/>
      <c r="L245" s="83"/>
      <c r="M245" s="74"/>
      <c r="N245" s="43"/>
      <c r="O245" s="56"/>
      <c r="P245" s="80"/>
      <c r="Q245" s="56"/>
      <c r="R245" s="80"/>
      <c r="S245" s="47"/>
      <c r="T245" s="81"/>
      <c r="U245" s="57"/>
      <c r="V245" s="57"/>
      <c r="W245" s="57"/>
      <c r="X245" s="81"/>
      <c r="Y245" s="80"/>
      <c r="Z245" s="44"/>
      <c r="AA245" s="80"/>
      <c r="AB245" s="44"/>
      <c r="AC245" s="77"/>
      <c r="AD245" s="59"/>
      <c r="AE245" s="61"/>
      <c r="AF245" s="61"/>
      <c r="AG245" s="60"/>
      <c r="AH245" s="60"/>
    </row>
    <row r="246" spans="1:34" x14ac:dyDescent="0.3">
      <c r="A246" s="53" t="str">
        <f>IF(Table1[[#This Row],[INVOICE NO]]&lt;&gt;"",ROWS($A$2:Table1[[#This Row],['#OREDER NO]]),"")</f>
        <v/>
      </c>
      <c r="B246" s="38" t="str">
        <f>IF(Table1[[#This Row],[INVOICE NO]]&lt;&gt;"",COUNTIF($M$2:M246,M246),"")</f>
        <v/>
      </c>
      <c r="C246" s="40" t="str" cm="1">
        <f t="array" ref="C246">IF(Table1[[#This Row],[BOOKING CONFIRMATION NO]]&lt;&gt;"",IF(Table1[[#This Row],[INV QTY]]=1,_xlfn.TEXTJOIN(",",TRUE,IF(M246=M246:M292,L246:L292,"")),""),"")</f>
        <v/>
      </c>
      <c r="D246" s="40" t="str" cm="1">
        <f t="array" ref="D246">IF(Table1[[#This Row],[Booking No]]&lt;&gt;"",IF(Table1[[#This Row],[INV QTY]]=1,_xlfn.TEXTJOIN(",",TRUE,IF(N246=N246:N292,K246:K292,"")),""),"")</f>
        <v/>
      </c>
      <c r="E246" s="39" t="str" cm="1">
        <f t="array" ref="E246">IF(Table1[[#This Row],[PO NO]]&lt;&gt;"",IF(Table1[[#This Row],[INV QTY]]=1,_xlfn.TEXTJOIN(",",TRUE,IF(M246=M246:M292,H246:H292,"")),""),"")</f>
        <v/>
      </c>
      <c r="F246" s="40" t="str" cm="1">
        <f t="array" ref="F246">IF(Table1[[#This Row],[PO NO]]&lt;&gt;"",IF(Table1[[#This Row],[INV QTY]]=1,_xlfn.TEXTJOIN(",",TRUE,IF(M246=M246:M292,G246:G292,"")),""),"")</f>
        <v/>
      </c>
      <c r="G246" s="79" t="str">
        <f>IF(Table1[[#This Row],[PO NO]]&lt;&gt;"",LEFT(Table1[[#This Row],[PO NO]],6)&amp;"*","")</f>
        <v/>
      </c>
      <c r="H246" s="63"/>
      <c r="I246" s="54"/>
      <c r="J246" s="41"/>
      <c r="K246" s="82"/>
      <c r="L246" s="83"/>
      <c r="M246" s="74"/>
      <c r="N246" s="43"/>
      <c r="O246" s="56"/>
      <c r="P246" s="80"/>
      <c r="Q246" s="56"/>
      <c r="R246" s="80"/>
      <c r="S246" s="47"/>
      <c r="T246" s="81"/>
      <c r="U246" s="57"/>
      <c r="V246" s="57"/>
      <c r="W246" s="57"/>
      <c r="X246" s="81"/>
      <c r="Y246" s="80"/>
      <c r="Z246" s="44"/>
      <c r="AA246" s="80"/>
      <c r="AB246" s="44"/>
      <c r="AC246" s="77"/>
      <c r="AD246" s="59"/>
      <c r="AE246" s="61"/>
      <c r="AF246" s="61"/>
      <c r="AG246" s="60"/>
      <c r="AH246" s="60"/>
    </row>
    <row r="247" spans="1:34" x14ac:dyDescent="0.3">
      <c r="A247" s="53" t="str">
        <f>IF(Table1[[#This Row],[INVOICE NO]]&lt;&gt;"",ROWS($A$2:Table1[[#This Row],['#OREDER NO]]),"")</f>
        <v/>
      </c>
      <c r="B247" s="38" t="str">
        <f>IF(Table1[[#This Row],[INVOICE NO]]&lt;&gt;"",COUNTIF($M$2:M247,M247),"")</f>
        <v/>
      </c>
      <c r="C247" s="40" t="str" cm="1">
        <f t="array" ref="C247">IF(Table1[[#This Row],[BOOKING CONFIRMATION NO]]&lt;&gt;"",IF(Table1[[#This Row],[INV QTY]]=1,_xlfn.TEXTJOIN(",",TRUE,IF(M247=M247:M293,L247:L293,"")),""),"")</f>
        <v/>
      </c>
      <c r="D247" s="40" t="str" cm="1">
        <f t="array" ref="D247">IF(Table1[[#This Row],[Booking No]]&lt;&gt;"",IF(Table1[[#This Row],[INV QTY]]=1,_xlfn.TEXTJOIN(",",TRUE,IF(N247=N247:N293,K247:K293,"")),""),"")</f>
        <v/>
      </c>
      <c r="E247" s="39" t="str" cm="1">
        <f t="array" ref="E247">IF(Table1[[#This Row],[PO NO]]&lt;&gt;"",IF(Table1[[#This Row],[INV QTY]]=1,_xlfn.TEXTJOIN(",",TRUE,IF(M247=M247:M293,H247:H293,"")),""),"")</f>
        <v/>
      </c>
      <c r="F247" s="40" t="str" cm="1">
        <f t="array" ref="F247">IF(Table1[[#This Row],[PO NO]]&lt;&gt;"",IF(Table1[[#This Row],[INV QTY]]=1,_xlfn.TEXTJOIN(",",TRUE,IF(M247=M247:M293,G247:G293,"")),""),"")</f>
        <v/>
      </c>
      <c r="G247" s="79" t="str">
        <f>IF(Table1[[#This Row],[PO NO]]&lt;&gt;"",LEFT(Table1[[#This Row],[PO NO]],6)&amp;"*","")</f>
        <v/>
      </c>
      <c r="H247" s="63"/>
      <c r="I247" s="54"/>
      <c r="J247" s="41"/>
      <c r="K247" s="82"/>
      <c r="L247" s="83"/>
      <c r="M247" s="74"/>
      <c r="N247" s="43"/>
      <c r="O247" s="56"/>
      <c r="P247" s="80"/>
      <c r="Q247" s="56"/>
      <c r="R247" s="80"/>
      <c r="S247" s="47"/>
      <c r="T247" s="81"/>
      <c r="U247" s="57"/>
      <c r="V247" s="57"/>
      <c r="W247" s="57"/>
      <c r="X247" s="81"/>
      <c r="Y247" s="80"/>
      <c r="Z247" s="44"/>
      <c r="AA247" s="80"/>
      <c r="AB247" s="44"/>
      <c r="AC247" s="77"/>
      <c r="AD247" s="59"/>
      <c r="AE247" s="61"/>
      <c r="AF247" s="61"/>
      <c r="AG247" s="60"/>
      <c r="AH247" s="60"/>
    </row>
    <row r="248" spans="1:34" x14ac:dyDescent="0.3">
      <c r="A248" s="53" t="str">
        <f>IF(Table1[[#This Row],[INVOICE NO]]&lt;&gt;"",ROWS($A$2:Table1[[#This Row],['#OREDER NO]]),"")</f>
        <v/>
      </c>
      <c r="B248" s="38" t="str">
        <f>IF(Table1[[#This Row],[INVOICE NO]]&lt;&gt;"",COUNTIF($M$2:M248,M248),"")</f>
        <v/>
      </c>
      <c r="C248" s="40" t="str" cm="1">
        <f t="array" ref="C248">IF(Table1[[#This Row],[BOOKING CONFIRMATION NO]]&lt;&gt;"",IF(Table1[[#This Row],[INV QTY]]=1,_xlfn.TEXTJOIN(",",TRUE,IF(M248=M248:M294,L248:L294,"")),""),"")</f>
        <v/>
      </c>
      <c r="D248" s="40" t="str" cm="1">
        <f t="array" ref="D248">IF(Table1[[#This Row],[Booking No]]&lt;&gt;"",IF(Table1[[#This Row],[INV QTY]]=1,_xlfn.TEXTJOIN(",",TRUE,IF(N248=N248:N294,K248:K294,"")),""),"")</f>
        <v/>
      </c>
      <c r="E248" s="39" t="str" cm="1">
        <f t="array" ref="E248">IF(Table1[[#This Row],[PO NO]]&lt;&gt;"",IF(Table1[[#This Row],[INV QTY]]=1,_xlfn.TEXTJOIN(",",TRUE,IF(M248=M248:M294,H248:H294,"")),""),"")</f>
        <v/>
      </c>
      <c r="F248" s="40" t="str" cm="1">
        <f t="array" ref="F248">IF(Table1[[#This Row],[PO NO]]&lt;&gt;"",IF(Table1[[#This Row],[INV QTY]]=1,_xlfn.TEXTJOIN(",",TRUE,IF(M248=M248:M294,G248:G294,"")),""),"")</f>
        <v/>
      </c>
      <c r="G248" s="79" t="str">
        <f>IF(Table1[[#This Row],[PO NO]]&lt;&gt;"",LEFT(Table1[[#This Row],[PO NO]],6)&amp;"*","")</f>
        <v/>
      </c>
      <c r="H248" s="63"/>
      <c r="I248" s="54"/>
      <c r="J248" s="41"/>
      <c r="K248" s="82"/>
      <c r="L248" s="83"/>
      <c r="M248" s="74"/>
      <c r="N248" s="43"/>
      <c r="O248" s="56"/>
      <c r="P248" s="80"/>
      <c r="Q248" s="56"/>
      <c r="R248" s="80"/>
      <c r="S248" s="47"/>
      <c r="T248" s="81"/>
      <c r="U248" s="57"/>
      <c r="V248" s="57"/>
      <c r="W248" s="57"/>
      <c r="X248" s="81"/>
      <c r="Y248" s="80"/>
      <c r="Z248" s="44"/>
      <c r="AA248" s="80"/>
      <c r="AB248" s="44"/>
      <c r="AC248" s="77"/>
      <c r="AD248" s="59"/>
      <c r="AE248" s="61"/>
      <c r="AF248" s="61"/>
      <c r="AG248" s="60"/>
      <c r="AH248" s="60"/>
    </row>
    <row r="249" spans="1:34" x14ac:dyDescent="0.3">
      <c r="A249" s="53" t="str">
        <f>IF(Table1[[#This Row],[INVOICE NO]]&lt;&gt;"",ROWS($A$2:Table1[[#This Row],['#OREDER NO]]),"")</f>
        <v/>
      </c>
      <c r="B249" s="38" t="str">
        <f>IF(Table1[[#This Row],[INVOICE NO]]&lt;&gt;"",COUNTIF($M$2:M249,M249),"")</f>
        <v/>
      </c>
      <c r="C249" s="40" t="str" cm="1">
        <f t="array" ref="C249">IF(Table1[[#This Row],[BOOKING CONFIRMATION NO]]&lt;&gt;"",IF(Table1[[#This Row],[INV QTY]]=1,_xlfn.TEXTJOIN(",",TRUE,IF(M249=M249:M295,L249:L295,"")),""),"")</f>
        <v/>
      </c>
      <c r="D249" s="40" t="str" cm="1">
        <f t="array" ref="D249">IF(Table1[[#This Row],[Booking No]]&lt;&gt;"",IF(Table1[[#This Row],[INV QTY]]=1,_xlfn.TEXTJOIN(",",TRUE,IF(N249=N249:N295,K249:K295,"")),""),"")</f>
        <v/>
      </c>
      <c r="E249" s="39" t="str" cm="1">
        <f t="array" ref="E249">IF(Table1[[#This Row],[PO NO]]&lt;&gt;"",IF(Table1[[#This Row],[INV QTY]]=1,_xlfn.TEXTJOIN(",",TRUE,IF(M249=M249:M295,H249:H295,"")),""),"")</f>
        <v/>
      </c>
      <c r="F249" s="40" t="str" cm="1">
        <f t="array" ref="F249">IF(Table1[[#This Row],[PO NO]]&lt;&gt;"",IF(Table1[[#This Row],[INV QTY]]=1,_xlfn.TEXTJOIN(",",TRUE,IF(M249=M249:M295,G249:G295,"")),""),"")</f>
        <v/>
      </c>
      <c r="G249" s="79" t="str">
        <f>IF(Table1[[#This Row],[PO NO]]&lt;&gt;"",LEFT(Table1[[#This Row],[PO NO]],6)&amp;"*","")</f>
        <v/>
      </c>
      <c r="H249" s="63"/>
      <c r="I249" s="54"/>
      <c r="J249" s="41"/>
      <c r="K249" s="82"/>
      <c r="L249" s="83"/>
      <c r="M249" s="74"/>
      <c r="N249" s="43"/>
      <c r="O249" s="56"/>
      <c r="P249" s="80"/>
      <c r="Q249" s="56"/>
      <c r="R249" s="80"/>
      <c r="S249" s="47"/>
      <c r="T249" s="81"/>
      <c r="U249" s="57"/>
      <c r="V249" s="57"/>
      <c r="W249" s="57"/>
      <c r="X249" s="81"/>
      <c r="Y249" s="80"/>
      <c r="Z249" s="44"/>
      <c r="AA249" s="80"/>
      <c r="AB249" s="44"/>
      <c r="AC249" s="77"/>
      <c r="AD249" s="59"/>
      <c r="AE249" s="61"/>
      <c r="AF249" s="61"/>
      <c r="AG249" s="60"/>
      <c r="AH249" s="60"/>
    </row>
    <row r="250" spans="1:34" x14ac:dyDescent="0.3">
      <c r="A250" s="53" t="str">
        <f>IF(Table1[[#This Row],[INVOICE NO]]&lt;&gt;"",ROWS($A$2:Table1[[#This Row],['#OREDER NO]]),"")</f>
        <v/>
      </c>
      <c r="B250" s="38" t="str">
        <f>IF(Table1[[#This Row],[INVOICE NO]]&lt;&gt;"",COUNTIF($M$2:M250,M250),"")</f>
        <v/>
      </c>
      <c r="C250" s="40" t="str" cm="1">
        <f t="array" ref="C250">IF(Table1[[#This Row],[BOOKING CONFIRMATION NO]]&lt;&gt;"",IF(Table1[[#This Row],[INV QTY]]=1,_xlfn.TEXTJOIN(",",TRUE,IF(M250=M250:M296,L250:L296,"")),""),"")</f>
        <v/>
      </c>
      <c r="D250" s="40" t="str" cm="1">
        <f t="array" ref="D250">IF(Table1[[#This Row],[Booking No]]&lt;&gt;"",IF(Table1[[#This Row],[INV QTY]]=1,_xlfn.TEXTJOIN(",",TRUE,IF(N250=N250:N296,K250:K296,"")),""),"")</f>
        <v/>
      </c>
      <c r="E250" s="39" t="str" cm="1">
        <f t="array" ref="E250">IF(Table1[[#This Row],[PO NO]]&lt;&gt;"",IF(Table1[[#This Row],[INV QTY]]=1,_xlfn.TEXTJOIN(",",TRUE,IF(M250=M250:M296,H250:H296,"")),""),"")</f>
        <v/>
      </c>
      <c r="F250" s="40" t="str" cm="1">
        <f t="array" ref="F250">IF(Table1[[#This Row],[PO NO]]&lt;&gt;"",IF(Table1[[#This Row],[INV QTY]]=1,_xlfn.TEXTJOIN(",",TRUE,IF(M250=M250:M296,G250:G296,"")),""),"")</f>
        <v/>
      </c>
      <c r="G250" s="79" t="str">
        <f>IF(Table1[[#This Row],[PO NO]]&lt;&gt;"",LEFT(Table1[[#This Row],[PO NO]],6)&amp;"*","")</f>
        <v/>
      </c>
      <c r="H250" s="63"/>
      <c r="I250" s="54"/>
      <c r="J250" s="41"/>
      <c r="K250" s="82"/>
      <c r="L250" s="83"/>
      <c r="M250" s="74"/>
      <c r="N250" s="43"/>
      <c r="O250" s="56"/>
      <c r="P250" s="80"/>
      <c r="Q250" s="56"/>
      <c r="R250" s="80"/>
      <c r="S250" s="47"/>
      <c r="T250" s="81"/>
      <c r="U250" s="57"/>
      <c r="V250" s="57"/>
      <c r="W250" s="57"/>
      <c r="X250" s="81"/>
      <c r="Y250" s="80"/>
      <c r="Z250" s="44"/>
      <c r="AA250" s="80"/>
      <c r="AB250" s="44"/>
      <c r="AC250" s="77"/>
      <c r="AD250" s="59"/>
      <c r="AE250" s="61"/>
      <c r="AF250" s="61"/>
      <c r="AG250" s="60"/>
      <c r="AH250" s="60"/>
    </row>
    <row r="251" spans="1:34" x14ac:dyDescent="0.3">
      <c r="A251" s="53" t="str">
        <f>IF(Table1[[#This Row],[INVOICE NO]]&lt;&gt;"",ROWS($A$2:Table1[[#This Row],['#OREDER NO]]),"")</f>
        <v/>
      </c>
      <c r="B251" s="38" t="str">
        <f>IF(Table1[[#This Row],[INVOICE NO]]&lt;&gt;"",COUNTIF($M$2:M251,M251),"")</f>
        <v/>
      </c>
      <c r="C251" s="40" t="str" cm="1">
        <f t="array" ref="C251">IF(Table1[[#This Row],[BOOKING CONFIRMATION NO]]&lt;&gt;"",IF(Table1[[#This Row],[INV QTY]]=1,_xlfn.TEXTJOIN(",",TRUE,IF(M251=M251:M297,L251:L297,"")),""),"")</f>
        <v/>
      </c>
      <c r="D251" s="40" t="str" cm="1">
        <f t="array" ref="D251">IF(Table1[[#This Row],[Booking No]]&lt;&gt;"",IF(Table1[[#This Row],[INV QTY]]=1,_xlfn.TEXTJOIN(",",TRUE,IF(N251=N251:N297,K251:K297,"")),""),"")</f>
        <v/>
      </c>
      <c r="E251" s="39" t="str" cm="1">
        <f t="array" ref="E251">IF(Table1[[#This Row],[PO NO]]&lt;&gt;"",IF(Table1[[#This Row],[INV QTY]]=1,_xlfn.TEXTJOIN(",",TRUE,IF(M251=M251:M297,H251:H297,"")),""),"")</f>
        <v/>
      </c>
      <c r="F251" s="40" t="str" cm="1">
        <f t="array" ref="F251">IF(Table1[[#This Row],[PO NO]]&lt;&gt;"",IF(Table1[[#This Row],[INV QTY]]=1,_xlfn.TEXTJOIN(",",TRUE,IF(M251=M251:M297,G251:G297,"")),""),"")</f>
        <v/>
      </c>
      <c r="G251" s="79" t="str">
        <f>IF(Table1[[#This Row],[PO NO]]&lt;&gt;"",LEFT(Table1[[#This Row],[PO NO]],6)&amp;"*","")</f>
        <v/>
      </c>
      <c r="H251" s="63"/>
      <c r="I251" s="54"/>
      <c r="J251" s="41"/>
      <c r="K251" s="82"/>
      <c r="L251" s="83"/>
      <c r="M251" s="74"/>
      <c r="N251" s="43"/>
      <c r="O251" s="56"/>
      <c r="P251" s="80"/>
      <c r="Q251" s="56"/>
      <c r="R251" s="80"/>
      <c r="S251" s="47"/>
      <c r="T251" s="81"/>
      <c r="U251" s="57"/>
      <c r="V251" s="57"/>
      <c r="W251" s="57"/>
      <c r="X251" s="81"/>
      <c r="Y251" s="80"/>
      <c r="Z251" s="44"/>
      <c r="AA251" s="80"/>
      <c r="AB251" s="44"/>
      <c r="AC251" s="77"/>
      <c r="AD251" s="59"/>
      <c r="AE251" s="61"/>
      <c r="AF251" s="61"/>
      <c r="AG251" s="60"/>
      <c r="AH251" s="60"/>
    </row>
    <row r="252" spans="1:34" x14ac:dyDescent="0.3">
      <c r="A252" s="53" t="str">
        <f>IF(Table1[[#This Row],[INVOICE NO]]&lt;&gt;"",ROWS($A$2:Table1[[#This Row],['#OREDER NO]]),"")</f>
        <v/>
      </c>
      <c r="B252" s="38" t="str">
        <f>IF(Table1[[#This Row],[INVOICE NO]]&lt;&gt;"",COUNTIF($M$2:M252,M252),"")</f>
        <v/>
      </c>
      <c r="C252" s="40" t="str" cm="1">
        <f t="array" ref="C252">IF(Table1[[#This Row],[BOOKING CONFIRMATION NO]]&lt;&gt;"",IF(Table1[[#This Row],[INV QTY]]=1,_xlfn.TEXTJOIN(",",TRUE,IF(M252=M252:M298,L252:L298,"")),""),"")</f>
        <v/>
      </c>
      <c r="D252" s="40" t="str" cm="1">
        <f t="array" ref="D252">IF(Table1[[#This Row],[Booking No]]&lt;&gt;"",IF(Table1[[#This Row],[INV QTY]]=1,_xlfn.TEXTJOIN(",",TRUE,IF(N252=N252:N298,K252:K298,"")),""),"")</f>
        <v/>
      </c>
      <c r="E252" s="39" t="str" cm="1">
        <f t="array" ref="E252">IF(Table1[[#This Row],[PO NO]]&lt;&gt;"",IF(Table1[[#This Row],[INV QTY]]=1,_xlfn.TEXTJOIN(",",TRUE,IF(M252=M252:M298,H252:H298,"")),""),"")</f>
        <v/>
      </c>
      <c r="F252" s="40" t="str" cm="1">
        <f t="array" ref="F252">IF(Table1[[#This Row],[PO NO]]&lt;&gt;"",IF(Table1[[#This Row],[INV QTY]]=1,_xlfn.TEXTJOIN(",",TRUE,IF(M252=M252:M298,G252:G298,"")),""),"")</f>
        <v/>
      </c>
      <c r="G252" s="79" t="str">
        <f>IF(Table1[[#This Row],[PO NO]]&lt;&gt;"",LEFT(Table1[[#This Row],[PO NO]],6)&amp;"*","")</f>
        <v/>
      </c>
      <c r="H252" s="63"/>
      <c r="I252" s="54"/>
      <c r="J252" s="41"/>
      <c r="K252" s="82"/>
      <c r="L252" s="83"/>
      <c r="M252" s="74"/>
      <c r="N252" s="43"/>
      <c r="O252" s="56"/>
      <c r="P252" s="80"/>
      <c r="Q252" s="56"/>
      <c r="R252" s="80"/>
      <c r="S252" s="47"/>
      <c r="T252" s="81"/>
      <c r="U252" s="57"/>
      <c r="V252" s="57"/>
      <c r="W252" s="57"/>
      <c r="X252" s="81"/>
      <c r="Y252" s="80"/>
      <c r="Z252" s="44"/>
      <c r="AA252" s="80"/>
      <c r="AB252" s="44"/>
      <c r="AC252" s="77"/>
      <c r="AD252" s="59"/>
      <c r="AE252" s="61"/>
      <c r="AF252" s="61"/>
      <c r="AG252" s="60"/>
      <c r="AH252" s="60"/>
    </row>
    <row r="253" spans="1:34" x14ac:dyDescent="0.3">
      <c r="A253" s="53" t="str">
        <f>IF(Table1[[#This Row],[INVOICE NO]]&lt;&gt;"",ROWS($A$2:Table1[[#This Row],['#OREDER NO]]),"")</f>
        <v/>
      </c>
      <c r="B253" s="38" t="str">
        <f>IF(Table1[[#This Row],[INVOICE NO]]&lt;&gt;"",COUNTIF($M$2:M253,M253),"")</f>
        <v/>
      </c>
      <c r="C253" s="40" t="str" cm="1">
        <f t="array" ref="C253">IF(Table1[[#This Row],[BOOKING CONFIRMATION NO]]&lt;&gt;"",IF(Table1[[#This Row],[INV QTY]]=1,_xlfn.TEXTJOIN(",",TRUE,IF(M253=M253:M299,L253:L299,"")),""),"")</f>
        <v/>
      </c>
      <c r="D253" s="40" t="str" cm="1">
        <f t="array" ref="D253">IF(Table1[[#This Row],[Booking No]]&lt;&gt;"",IF(Table1[[#This Row],[INV QTY]]=1,_xlfn.TEXTJOIN(",",TRUE,IF(N253=N253:N299,K253:K299,"")),""),"")</f>
        <v/>
      </c>
      <c r="E253" s="39" t="str" cm="1">
        <f t="array" ref="E253">IF(Table1[[#This Row],[PO NO]]&lt;&gt;"",IF(Table1[[#This Row],[INV QTY]]=1,_xlfn.TEXTJOIN(",",TRUE,IF(M253=M253:M299,H253:H299,"")),""),"")</f>
        <v/>
      </c>
      <c r="F253" s="40" t="str" cm="1">
        <f t="array" ref="F253">IF(Table1[[#This Row],[PO NO]]&lt;&gt;"",IF(Table1[[#This Row],[INV QTY]]=1,_xlfn.TEXTJOIN(",",TRUE,IF(M253=M253:M299,G253:G299,"")),""),"")</f>
        <v/>
      </c>
      <c r="G253" s="79" t="str">
        <f>IF(Table1[[#This Row],[PO NO]]&lt;&gt;"",LEFT(Table1[[#This Row],[PO NO]],6)&amp;"*","")</f>
        <v/>
      </c>
      <c r="H253" s="63"/>
      <c r="I253" s="54"/>
      <c r="J253" s="41"/>
      <c r="K253" s="82"/>
      <c r="L253" s="83"/>
      <c r="M253" s="74"/>
      <c r="N253" s="43"/>
      <c r="O253" s="56"/>
      <c r="P253" s="80"/>
      <c r="Q253" s="56"/>
      <c r="R253" s="80"/>
      <c r="S253" s="47"/>
      <c r="T253" s="81"/>
      <c r="U253" s="57"/>
      <c r="V253" s="57"/>
      <c r="W253" s="57"/>
      <c r="X253" s="81"/>
      <c r="Y253" s="80"/>
      <c r="Z253" s="44"/>
      <c r="AA253" s="80"/>
      <c r="AB253" s="44"/>
      <c r="AC253" s="77"/>
      <c r="AD253" s="59"/>
      <c r="AE253" s="61"/>
      <c r="AF253" s="61"/>
      <c r="AG253" s="60"/>
      <c r="AH253" s="60"/>
    </row>
    <row r="254" spans="1:34" x14ac:dyDescent="0.3">
      <c r="A254" s="53" t="str">
        <f>IF(Table1[[#This Row],[INVOICE NO]]&lt;&gt;"",ROWS($A$2:Table1[[#This Row],['#OREDER NO]]),"")</f>
        <v/>
      </c>
      <c r="B254" s="38" t="str">
        <f>IF(Table1[[#This Row],[INVOICE NO]]&lt;&gt;"",COUNTIF($M$2:M254,M254),"")</f>
        <v/>
      </c>
      <c r="C254" s="40" t="str" cm="1">
        <f t="array" ref="C254">IF(Table1[[#This Row],[BOOKING CONFIRMATION NO]]&lt;&gt;"",IF(Table1[[#This Row],[INV QTY]]=1,_xlfn.TEXTJOIN(",",TRUE,IF(M254=M254:M300,L254:L300,"")),""),"")</f>
        <v/>
      </c>
      <c r="D254" s="40" t="str" cm="1">
        <f t="array" ref="D254">IF(Table1[[#This Row],[Booking No]]&lt;&gt;"",IF(Table1[[#This Row],[INV QTY]]=1,_xlfn.TEXTJOIN(",",TRUE,IF(N254=N254:N300,K254:K300,"")),""),"")</f>
        <v/>
      </c>
      <c r="E254" s="39" t="str" cm="1">
        <f t="array" ref="E254">IF(Table1[[#This Row],[PO NO]]&lt;&gt;"",IF(Table1[[#This Row],[INV QTY]]=1,_xlfn.TEXTJOIN(",",TRUE,IF(M254=M254:M300,H254:H300,"")),""),"")</f>
        <v/>
      </c>
      <c r="F254" s="40" t="str" cm="1">
        <f t="array" ref="F254">IF(Table1[[#This Row],[PO NO]]&lt;&gt;"",IF(Table1[[#This Row],[INV QTY]]=1,_xlfn.TEXTJOIN(",",TRUE,IF(M254=M254:M300,G254:G300,"")),""),"")</f>
        <v/>
      </c>
      <c r="G254" s="79" t="str">
        <f>IF(Table1[[#This Row],[PO NO]]&lt;&gt;"",LEFT(Table1[[#This Row],[PO NO]],6)&amp;"*","")</f>
        <v/>
      </c>
      <c r="H254" s="63"/>
      <c r="I254" s="54"/>
      <c r="J254" s="41"/>
      <c r="K254" s="82"/>
      <c r="L254" s="83"/>
      <c r="M254" s="74"/>
      <c r="N254" s="43"/>
      <c r="O254" s="56"/>
      <c r="P254" s="80"/>
      <c r="Q254" s="56"/>
      <c r="R254" s="80"/>
      <c r="S254" s="47"/>
      <c r="T254" s="81"/>
      <c r="U254" s="57"/>
      <c r="V254" s="57"/>
      <c r="W254" s="57"/>
      <c r="X254" s="81"/>
      <c r="Y254" s="80"/>
      <c r="Z254" s="44"/>
      <c r="AA254" s="80"/>
      <c r="AB254" s="44"/>
      <c r="AC254" s="77"/>
      <c r="AD254" s="59"/>
      <c r="AE254" s="61"/>
      <c r="AF254" s="61"/>
      <c r="AG254" s="60"/>
      <c r="AH254" s="60"/>
    </row>
    <row r="255" spans="1:34" x14ac:dyDescent="0.3">
      <c r="A255" s="53" t="str">
        <f>IF(Table1[[#This Row],[INVOICE NO]]&lt;&gt;"",ROWS($A$2:Table1[[#This Row],['#OREDER NO]]),"")</f>
        <v/>
      </c>
      <c r="B255" s="38" t="str">
        <f>IF(Table1[[#This Row],[INVOICE NO]]&lt;&gt;"",COUNTIF($M$2:M255,M255),"")</f>
        <v/>
      </c>
      <c r="C255" s="40" t="str" cm="1">
        <f t="array" ref="C255">IF(Table1[[#This Row],[BOOKING CONFIRMATION NO]]&lt;&gt;"",IF(Table1[[#This Row],[INV QTY]]=1,_xlfn.TEXTJOIN(",",TRUE,IF(M255=M255:M301,L255:L301,"")),""),"")</f>
        <v/>
      </c>
      <c r="D255" s="40" t="str" cm="1">
        <f t="array" ref="D255">IF(Table1[[#This Row],[Booking No]]&lt;&gt;"",IF(Table1[[#This Row],[INV QTY]]=1,_xlfn.TEXTJOIN(",",TRUE,IF(N255=N255:N301,K255:K301,"")),""),"")</f>
        <v/>
      </c>
      <c r="E255" s="39" t="str" cm="1">
        <f t="array" ref="E255">IF(Table1[[#This Row],[PO NO]]&lt;&gt;"",IF(Table1[[#This Row],[INV QTY]]=1,_xlfn.TEXTJOIN(",",TRUE,IF(M255=M255:M301,H255:H301,"")),""),"")</f>
        <v/>
      </c>
      <c r="F255" s="40" t="str" cm="1">
        <f t="array" ref="F255">IF(Table1[[#This Row],[PO NO]]&lt;&gt;"",IF(Table1[[#This Row],[INV QTY]]=1,_xlfn.TEXTJOIN(",",TRUE,IF(M255=M255:M301,G255:G301,"")),""),"")</f>
        <v/>
      </c>
      <c r="G255" s="79" t="str">
        <f>IF(Table1[[#This Row],[PO NO]]&lt;&gt;"",LEFT(Table1[[#This Row],[PO NO]],6)&amp;"*","")</f>
        <v/>
      </c>
      <c r="H255" s="63"/>
      <c r="I255" s="54"/>
      <c r="J255" s="41"/>
      <c r="K255" s="82"/>
      <c r="L255" s="83"/>
      <c r="M255" s="74"/>
      <c r="N255" s="43"/>
      <c r="O255" s="56"/>
      <c r="P255" s="80"/>
      <c r="Q255" s="56"/>
      <c r="R255" s="80"/>
      <c r="S255" s="47"/>
      <c r="T255" s="81"/>
      <c r="U255" s="57"/>
      <c r="V255" s="57"/>
      <c r="W255" s="57"/>
      <c r="X255" s="81"/>
      <c r="Y255" s="80"/>
      <c r="Z255" s="44"/>
      <c r="AA255" s="80"/>
      <c r="AB255" s="44"/>
      <c r="AC255" s="77"/>
      <c r="AD255" s="59"/>
      <c r="AE255" s="61"/>
      <c r="AF255" s="61"/>
      <c r="AG255" s="60"/>
      <c r="AH255" s="60"/>
    </row>
    <row r="256" spans="1:34" x14ac:dyDescent="0.3">
      <c r="A256" s="53" t="str">
        <f>IF(Table1[[#This Row],[INVOICE NO]]&lt;&gt;"",ROWS($A$2:Table1[[#This Row],['#OREDER NO]]),"")</f>
        <v/>
      </c>
      <c r="B256" s="38" t="str">
        <f>IF(Table1[[#This Row],[INVOICE NO]]&lt;&gt;"",COUNTIF($M$2:M256,M256),"")</f>
        <v/>
      </c>
      <c r="C256" s="40" t="str" cm="1">
        <f t="array" ref="C256">IF(Table1[[#This Row],[BOOKING CONFIRMATION NO]]&lt;&gt;"",IF(Table1[[#This Row],[INV QTY]]=1,_xlfn.TEXTJOIN(",",TRUE,IF(M256=M256:M302,L256:L302,"")),""),"")</f>
        <v/>
      </c>
      <c r="D256" s="40" t="str" cm="1">
        <f t="array" ref="D256">IF(Table1[[#This Row],[Booking No]]&lt;&gt;"",IF(Table1[[#This Row],[INV QTY]]=1,_xlfn.TEXTJOIN(",",TRUE,IF(N256=N256:N302,K256:K302,"")),""),"")</f>
        <v/>
      </c>
      <c r="E256" s="39" t="str" cm="1">
        <f t="array" ref="E256">IF(Table1[[#This Row],[PO NO]]&lt;&gt;"",IF(Table1[[#This Row],[INV QTY]]=1,_xlfn.TEXTJOIN(",",TRUE,IF(M256=M256:M302,H256:H302,"")),""),"")</f>
        <v/>
      </c>
      <c r="F256" s="40" t="str" cm="1">
        <f t="array" ref="F256">IF(Table1[[#This Row],[PO NO]]&lt;&gt;"",IF(Table1[[#This Row],[INV QTY]]=1,_xlfn.TEXTJOIN(",",TRUE,IF(M256=M256:M302,G256:G302,"")),""),"")</f>
        <v/>
      </c>
      <c r="G256" s="79" t="str">
        <f>IF(Table1[[#This Row],[PO NO]]&lt;&gt;"",LEFT(Table1[[#This Row],[PO NO]],6)&amp;"*","")</f>
        <v/>
      </c>
      <c r="H256" s="63"/>
      <c r="I256" s="54"/>
      <c r="J256" s="41"/>
      <c r="K256" s="82"/>
      <c r="L256" s="83"/>
      <c r="M256" s="74"/>
      <c r="N256" s="43"/>
      <c r="O256" s="56"/>
      <c r="P256" s="80"/>
      <c r="Q256" s="56"/>
      <c r="R256" s="80"/>
      <c r="S256" s="47"/>
      <c r="T256" s="81"/>
      <c r="U256" s="57"/>
      <c r="V256" s="57"/>
      <c r="W256" s="57"/>
      <c r="X256" s="81"/>
      <c r="Y256" s="80"/>
      <c r="Z256" s="44"/>
      <c r="AA256" s="80"/>
      <c r="AB256" s="44"/>
      <c r="AC256" s="77"/>
      <c r="AD256" s="59"/>
      <c r="AE256" s="61"/>
      <c r="AF256" s="61"/>
      <c r="AG256" s="60"/>
      <c r="AH256" s="60"/>
    </row>
    <row r="257" spans="1:34" x14ac:dyDescent="0.3">
      <c r="A257" s="53" t="str">
        <f>IF(Table1[[#This Row],[INVOICE NO]]&lt;&gt;"",ROWS($A$2:Table1[[#This Row],['#OREDER NO]]),"")</f>
        <v/>
      </c>
      <c r="B257" s="38" t="str">
        <f>IF(Table1[[#This Row],[INVOICE NO]]&lt;&gt;"",COUNTIF($M$2:M257,M257),"")</f>
        <v/>
      </c>
      <c r="C257" s="40" t="str" cm="1">
        <f t="array" ref="C257">IF(Table1[[#This Row],[BOOKING CONFIRMATION NO]]&lt;&gt;"",IF(Table1[[#This Row],[INV QTY]]=1,_xlfn.TEXTJOIN(",",TRUE,IF(M257=M257:M303,L257:L303,"")),""),"")</f>
        <v/>
      </c>
      <c r="D257" s="40" t="str" cm="1">
        <f t="array" ref="D257">IF(Table1[[#This Row],[Booking No]]&lt;&gt;"",IF(Table1[[#This Row],[INV QTY]]=1,_xlfn.TEXTJOIN(",",TRUE,IF(N257=N257:N303,K257:K303,"")),""),"")</f>
        <v/>
      </c>
      <c r="E257" s="39" t="str" cm="1">
        <f t="array" ref="E257">IF(Table1[[#This Row],[PO NO]]&lt;&gt;"",IF(Table1[[#This Row],[INV QTY]]=1,_xlfn.TEXTJOIN(",",TRUE,IF(M257=M257:M303,H257:H303,"")),""),"")</f>
        <v/>
      </c>
      <c r="F257" s="40" t="str" cm="1">
        <f t="array" ref="F257">IF(Table1[[#This Row],[PO NO]]&lt;&gt;"",IF(Table1[[#This Row],[INV QTY]]=1,_xlfn.TEXTJOIN(",",TRUE,IF(M257=M257:M303,G257:G303,"")),""),"")</f>
        <v/>
      </c>
      <c r="G257" s="79" t="str">
        <f>IF(Table1[[#This Row],[PO NO]]&lt;&gt;"",LEFT(Table1[[#This Row],[PO NO]],6)&amp;"*","")</f>
        <v/>
      </c>
      <c r="H257" s="63"/>
      <c r="I257" s="54"/>
      <c r="J257" s="41"/>
      <c r="K257" s="82"/>
      <c r="L257" s="83"/>
      <c r="M257" s="74"/>
      <c r="N257" s="43"/>
      <c r="O257" s="56"/>
      <c r="P257" s="80"/>
      <c r="Q257" s="56"/>
      <c r="R257" s="80"/>
      <c r="S257" s="47"/>
      <c r="T257" s="81"/>
      <c r="U257" s="57"/>
      <c r="V257" s="57"/>
      <c r="W257" s="57"/>
      <c r="X257" s="81"/>
      <c r="Y257" s="80"/>
      <c r="Z257" s="44"/>
      <c r="AA257" s="80"/>
      <c r="AB257" s="44"/>
      <c r="AC257" s="77"/>
      <c r="AD257" s="59"/>
      <c r="AE257" s="61"/>
      <c r="AF257" s="61"/>
      <c r="AG257" s="60"/>
      <c r="AH257" s="60"/>
    </row>
    <row r="258" spans="1:34" x14ac:dyDescent="0.3">
      <c r="A258" s="53" t="str">
        <f>IF(Table1[[#This Row],[INVOICE NO]]&lt;&gt;"",ROWS($A$2:Table1[[#This Row],['#OREDER NO]]),"")</f>
        <v/>
      </c>
      <c r="B258" s="38" t="str">
        <f>IF(Table1[[#This Row],[INVOICE NO]]&lt;&gt;"",COUNTIF($M$2:M258,M258),"")</f>
        <v/>
      </c>
      <c r="C258" s="40" t="str" cm="1">
        <f t="array" ref="C258">IF(Table1[[#This Row],[BOOKING CONFIRMATION NO]]&lt;&gt;"",IF(Table1[[#This Row],[INV QTY]]=1,_xlfn.TEXTJOIN(",",TRUE,IF(M258=M258:M304,L258:L304,"")),""),"")</f>
        <v/>
      </c>
      <c r="D258" s="40" t="str" cm="1">
        <f t="array" ref="D258">IF(Table1[[#This Row],[Booking No]]&lt;&gt;"",IF(Table1[[#This Row],[INV QTY]]=1,_xlfn.TEXTJOIN(",",TRUE,IF(N258=N258:N304,K258:K304,"")),""),"")</f>
        <v/>
      </c>
      <c r="E258" s="39" t="str" cm="1">
        <f t="array" ref="E258">IF(Table1[[#This Row],[PO NO]]&lt;&gt;"",IF(Table1[[#This Row],[INV QTY]]=1,_xlfn.TEXTJOIN(",",TRUE,IF(M258=M258:M304,H258:H304,"")),""),"")</f>
        <v/>
      </c>
      <c r="F258" s="40" t="str" cm="1">
        <f t="array" ref="F258">IF(Table1[[#This Row],[PO NO]]&lt;&gt;"",IF(Table1[[#This Row],[INV QTY]]=1,_xlfn.TEXTJOIN(",",TRUE,IF(M258=M258:M304,G258:G304,"")),""),"")</f>
        <v/>
      </c>
      <c r="G258" s="79" t="str">
        <f>IF(Table1[[#This Row],[PO NO]]&lt;&gt;"",LEFT(Table1[[#This Row],[PO NO]],6)&amp;"*","")</f>
        <v/>
      </c>
      <c r="H258" s="63"/>
      <c r="I258" s="54"/>
      <c r="J258" s="41"/>
      <c r="K258" s="82"/>
      <c r="L258" s="83"/>
      <c r="M258" s="74"/>
      <c r="N258" s="43"/>
      <c r="O258" s="56"/>
      <c r="P258" s="80"/>
      <c r="Q258" s="56"/>
      <c r="R258" s="80"/>
      <c r="S258" s="47"/>
      <c r="T258" s="81"/>
      <c r="U258" s="57"/>
      <c r="V258" s="57"/>
      <c r="W258" s="57"/>
      <c r="X258" s="81"/>
      <c r="Y258" s="80"/>
      <c r="Z258" s="44"/>
      <c r="AA258" s="80"/>
      <c r="AB258" s="44"/>
      <c r="AC258" s="77"/>
      <c r="AD258" s="59"/>
      <c r="AE258" s="61"/>
      <c r="AF258" s="61"/>
      <c r="AG258" s="60"/>
      <c r="AH258" s="60"/>
    </row>
    <row r="259" spans="1:34" x14ac:dyDescent="0.3">
      <c r="A259" s="53" t="str">
        <f>IF(Table1[[#This Row],[INVOICE NO]]&lt;&gt;"",ROWS($A$2:Table1[[#This Row],['#OREDER NO]]),"")</f>
        <v/>
      </c>
      <c r="B259" s="38" t="str">
        <f>IF(Table1[[#This Row],[INVOICE NO]]&lt;&gt;"",COUNTIF($M$2:M259,M259),"")</f>
        <v/>
      </c>
      <c r="C259" s="40" t="str" cm="1">
        <f t="array" ref="C259">IF(Table1[[#This Row],[BOOKING CONFIRMATION NO]]&lt;&gt;"",IF(Table1[[#This Row],[INV QTY]]=1,_xlfn.TEXTJOIN(",",TRUE,IF(M259=M259:M305,L259:L305,"")),""),"")</f>
        <v/>
      </c>
      <c r="D259" s="40" t="str" cm="1">
        <f t="array" ref="D259">IF(Table1[[#This Row],[Booking No]]&lt;&gt;"",IF(Table1[[#This Row],[INV QTY]]=1,_xlfn.TEXTJOIN(",",TRUE,IF(N259=N259:N305,K259:K305,"")),""),"")</f>
        <v/>
      </c>
      <c r="E259" s="39" t="str" cm="1">
        <f t="array" ref="E259">IF(Table1[[#This Row],[PO NO]]&lt;&gt;"",IF(Table1[[#This Row],[INV QTY]]=1,_xlfn.TEXTJOIN(",",TRUE,IF(M259=M259:M305,H259:H305,"")),""),"")</f>
        <v/>
      </c>
      <c r="F259" s="40" t="str" cm="1">
        <f t="array" ref="F259">IF(Table1[[#This Row],[PO NO]]&lt;&gt;"",IF(Table1[[#This Row],[INV QTY]]=1,_xlfn.TEXTJOIN(",",TRUE,IF(M259=M259:M305,G259:G305,"")),""),"")</f>
        <v/>
      </c>
      <c r="G259" s="79" t="str">
        <f>IF(Table1[[#This Row],[PO NO]]&lt;&gt;"",LEFT(Table1[[#This Row],[PO NO]],6)&amp;"*","")</f>
        <v/>
      </c>
      <c r="H259" s="63"/>
      <c r="I259" s="54"/>
      <c r="J259" s="41"/>
      <c r="K259" s="82"/>
      <c r="L259" s="83"/>
      <c r="M259" s="74"/>
      <c r="N259" s="43"/>
      <c r="O259" s="56"/>
      <c r="P259" s="80"/>
      <c r="Q259" s="56"/>
      <c r="R259" s="80"/>
      <c r="S259" s="47"/>
      <c r="T259" s="81"/>
      <c r="U259" s="57"/>
      <c r="V259" s="57"/>
      <c r="W259" s="57"/>
      <c r="X259" s="81"/>
      <c r="Y259" s="80"/>
      <c r="Z259" s="44"/>
      <c r="AA259" s="80"/>
      <c r="AB259" s="44"/>
      <c r="AC259" s="77"/>
      <c r="AD259" s="59"/>
      <c r="AE259" s="61"/>
      <c r="AF259" s="61"/>
      <c r="AG259" s="60"/>
      <c r="AH259" s="60"/>
    </row>
    <row r="260" spans="1:34" x14ac:dyDescent="0.3">
      <c r="A260" s="53" t="str">
        <f>IF(Table1[[#This Row],[INVOICE NO]]&lt;&gt;"",ROWS($A$2:Table1[[#This Row],['#OREDER NO]]),"")</f>
        <v/>
      </c>
      <c r="B260" s="38" t="str">
        <f>IF(Table1[[#This Row],[INVOICE NO]]&lt;&gt;"",COUNTIF($M$2:M260,M260),"")</f>
        <v/>
      </c>
      <c r="C260" s="40" t="str" cm="1">
        <f t="array" ref="C260">IF(Table1[[#This Row],[BOOKING CONFIRMATION NO]]&lt;&gt;"",IF(Table1[[#This Row],[INV QTY]]=1,_xlfn.TEXTJOIN(",",TRUE,IF(M260=M260:M306,L260:L306,"")),""),"")</f>
        <v/>
      </c>
      <c r="D260" s="40" t="str" cm="1">
        <f t="array" ref="D260">IF(Table1[[#This Row],[Booking No]]&lt;&gt;"",IF(Table1[[#This Row],[INV QTY]]=1,_xlfn.TEXTJOIN(",",TRUE,IF(N260=N260:N306,K260:K306,"")),""),"")</f>
        <v/>
      </c>
      <c r="E260" s="39" t="str" cm="1">
        <f t="array" ref="E260">IF(Table1[[#This Row],[PO NO]]&lt;&gt;"",IF(Table1[[#This Row],[INV QTY]]=1,_xlfn.TEXTJOIN(",",TRUE,IF(M260=M260:M306,H260:H306,"")),""),"")</f>
        <v/>
      </c>
      <c r="F260" s="40" t="str" cm="1">
        <f t="array" ref="F260">IF(Table1[[#This Row],[PO NO]]&lt;&gt;"",IF(Table1[[#This Row],[INV QTY]]=1,_xlfn.TEXTJOIN(",",TRUE,IF(M260=M260:M306,G260:G306,"")),""),"")</f>
        <v/>
      </c>
      <c r="G260" s="79" t="str">
        <f>IF(Table1[[#This Row],[PO NO]]&lt;&gt;"",LEFT(Table1[[#This Row],[PO NO]],6)&amp;"*","")</f>
        <v/>
      </c>
      <c r="H260" s="63"/>
      <c r="I260" s="54"/>
      <c r="J260" s="41"/>
      <c r="K260" s="82"/>
      <c r="L260" s="83"/>
      <c r="M260" s="74"/>
      <c r="N260" s="43"/>
      <c r="O260" s="56"/>
      <c r="P260" s="80"/>
      <c r="Q260" s="56"/>
      <c r="R260" s="80"/>
      <c r="S260" s="47"/>
      <c r="T260" s="81"/>
      <c r="U260" s="57"/>
      <c r="V260" s="57"/>
      <c r="W260" s="57"/>
      <c r="X260" s="81"/>
      <c r="Y260" s="80"/>
      <c r="Z260" s="44"/>
      <c r="AA260" s="80"/>
      <c r="AB260" s="44"/>
      <c r="AC260" s="77"/>
      <c r="AD260" s="59"/>
      <c r="AE260" s="61"/>
      <c r="AF260" s="61"/>
      <c r="AG260" s="60"/>
      <c r="AH260" s="60"/>
    </row>
    <row r="261" spans="1:34" x14ac:dyDescent="0.3">
      <c r="A261" s="53" t="str">
        <f>IF(Table1[[#This Row],[INVOICE NO]]&lt;&gt;"",ROWS($A$2:Table1[[#This Row],['#OREDER NO]]),"")</f>
        <v/>
      </c>
      <c r="B261" s="38" t="str">
        <f>IF(Table1[[#This Row],[INVOICE NO]]&lt;&gt;"",COUNTIF($M$2:M261,M261),"")</f>
        <v/>
      </c>
      <c r="C261" s="40" t="str" cm="1">
        <f t="array" ref="C261">IF(Table1[[#This Row],[BOOKING CONFIRMATION NO]]&lt;&gt;"",IF(Table1[[#This Row],[INV QTY]]=1,_xlfn.TEXTJOIN(",",TRUE,IF(M261=M261:M307,L261:L307,"")),""),"")</f>
        <v/>
      </c>
      <c r="D261" s="40" t="str" cm="1">
        <f t="array" ref="D261">IF(Table1[[#This Row],[Booking No]]&lt;&gt;"",IF(Table1[[#This Row],[INV QTY]]=1,_xlfn.TEXTJOIN(",",TRUE,IF(N261=N261:N307,K261:K307,"")),""),"")</f>
        <v/>
      </c>
      <c r="E261" s="39" t="str" cm="1">
        <f t="array" ref="E261">IF(Table1[[#This Row],[PO NO]]&lt;&gt;"",IF(Table1[[#This Row],[INV QTY]]=1,_xlfn.TEXTJOIN(",",TRUE,IF(M261=M261:M307,H261:H307,"")),""),"")</f>
        <v/>
      </c>
      <c r="F261" s="40" t="str" cm="1">
        <f t="array" ref="F261">IF(Table1[[#This Row],[PO NO]]&lt;&gt;"",IF(Table1[[#This Row],[INV QTY]]=1,_xlfn.TEXTJOIN(",",TRUE,IF(M261=M261:M307,G261:G307,"")),""),"")</f>
        <v/>
      </c>
      <c r="G261" s="79" t="str">
        <f>IF(Table1[[#This Row],[PO NO]]&lt;&gt;"",LEFT(Table1[[#This Row],[PO NO]],6)&amp;"*","")</f>
        <v/>
      </c>
      <c r="H261" s="63"/>
      <c r="I261" s="54"/>
      <c r="J261" s="41"/>
      <c r="K261" s="82"/>
      <c r="L261" s="83"/>
      <c r="M261" s="74"/>
      <c r="N261" s="43"/>
      <c r="O261" s="56"/>
      <c r="P261" s="80"/>
      <c r="Q261" s="56"/>
      <c r="R261" s="80"/>
      <c r="S261" s="47"/>
      <c r="T261" s="81"/>
      <c r="U261" s="57"/>
      <c r="V261" s="57"/>
      <c r="W261" s="57"/>
      <c r="X261" s="81"/>
      <c r="Y261" s="80"/>
      <c r="Z261" s="44"/>
      <c r="AA261" s="80"/>
      <c r="AB261" s="44"/>
      <c r="AC261" s="77"/>
      <c r="AD261" s="59"/>
      <c r="AE261" s="61"/>
      <c r="AF261" s="61"/>
      <c r="AG261" s="60"/>
      <c r="AH261" s="60"/>
    </row>
    <row r="262" spans="1:34" x14ac:dyDescent="0.3">
      <c r="A262" s="53" t="str">
        <f>IF(Table1[[#This Row],[INVOICE NO]]&lt;&gt;"",ROWS($A$2:Table1[[#This Row],['#OREDER NO]]),"")</f>
        <v/>
      </c>
      <c r="B262" s="38" t="str">
        <f>IF(Table1[[#This Row],[INVOICE NO]]&lt;&gt;"",COUNTIF($M$2:M262,M262),"")</f>
        <v/>
      </c>
      <c r="C262" s="40" t="str" cm="1">
        <f t="array" ref="C262">IF(Table1[[#This Row],[BOOKING CONFIRMATION NO]]&lt;&gt;"",IF(Table1[[#This Row],[INV QTY]]=1,_xlfn.TEXTJOIN(",",TRUE,IF(M262=M262:M308,L262:L308,"")),""),"")</f>
        <v/>
      </c>
      <c r="D262" s="40" t="str" cm="1">
        <f t="array" ref="D262">IF(Table1[[#This Row],[Booking No]]&lt;&gt;"",IF(Table1[[#This Row],[INV QTY]]=1,_xlfn.TEXTJOIN(",",TRUE,IF(N262=N262:N308,K262:K308,"")),""),"")</f>
        <v/>
      </c>
      <c r="E262" s="39" t="str" cm="1">
        <f t="array" ref="E262">IF(Table1[[#This Row],[PO NO]]&lt;&gt;"",IF(Table1[[#This Row],[INV QTY]]=1,_xlfn.TEXTJOIN(",",TRUE,IF(M262=M262:M308,H262:H308,"")),""),"")</f>
        <v/>
      </c>
      <c r="F262" s="40" t="str" cm="1">
        <f t="array" ref="F262">IF(Table1[[#This Row],[PO NO]]&lt;&gt;"",IF(Table1[[#This Row],[INV QTY]]=1,_xlfn.TEXTJOIN(",",TRUE,IF(M262=M262:M308,G262:G308,"")),""),"")</f>
        <v/>
      </c>
      <c r="G262" s="79" t="str">
        <f>IF(Table1[[#This Row],[PO NO]]&lt;&gt;"",LEFT(Table1[[#This Row],[PO NO]],6)&amp;"*","")</f>
        <v/>
      </c>
      <c r="H262" s="63"/>
      <c r="I262" s="54"/>
      <c r="J262" s="41"/>
      <c r="K262" s="82"/>
      <c r="L262" s="83"/>
      <c r="M262" s="74"/>
      <c r="N262" s="43"/>
      <c r="O262" s="56"/>
      <c r="P262" s="80"/>
      <c r="Q262" s="56"/>
      <c r="R262" s="80"/>
      <c r="S262" s="47"/>
      <c r="T262" s="81"/>
      <c r="U262" s="57"/>
      <c r="V262" s="57"/>
      <c r="W262" s="57"/>
      <c r="X262" s="81"/>
      <c r="Y262" s="80"/>
      <c r="Z262" s="44"/>
      <c r="AA262" s="80"/>
      <c r="AB262" s="44"/>
      <c r="AC262" s="77"/>
      <c r="AD262" s="59"/>
      <c r="AE262" s="61"/>
      <c r="AF262" s="61"/>
      <c r="AG262" s="60"/>
      <c r="AH262" s="60"/>
    </row>
    <row r="263" spans="1:34" x14ac:dyDescent="0.3">
      <c r="A263" s="53" t="str">
        <f>IF(Table1[[#This Row],[INVOICE NO]]&lt;&gt;"",ROWS($A$2:Table1[[#This Row],['#OREDER NO]]),"")</f>
        <v/>
      </c>
      <c r="B263" s="78" t="str">
        <f>IF(Table1[[#This Row],[INVOICE NO]]&lt;&gt;"",COUNTIF($M$2:M276,M263),"")</f>
        <v/>
      </c>
      <c r="C263" s="40" t="str" cm="1">
        <f t="array" ref="C263">IF(Table1[[#This Row],[BOOKING CONFIRMATION NO]]&lt;&gt;"",IF(Table1[[#This Row],[INV QTY]]=1,_xlfn.TEXTJOIN(",",TRUE,IF(M263=M263:M309,L263:L309,"")),""),"")</f>
        <v/>
      </c>
      <c r="D263" s="40" t="str" cm="1">
        <f t="array" ref="D263">IF(Table1[[#This Row],[Booking No]]&lt;&gt;"",IF(Table1[[#This Row],[INV QTY]]=1,_xlfn.TEXTJOIN(",",TRUE,IF(N263=N263:N309,K263:K309,"")),""),"")</f>
        <v/>
      </c>
      <c r="E263" s="39" t="str" cm="1">
        <f t="array" ref="E263">IF(Table1[[#This Row],[PO NO]]&lt;&gt;"",IF(Table1[[#This Row],[INV QTY]]=1,_xlfn.TEXTJOIN(",",TRUE,IF(M263=M263:M309,H263:H309,"")),""),"")</f>
        <v/>
      </c>
      <c r="F263" s="40" t="str" cm="1">
        <f t="array" ref="F263">IF(Table1[[#This Row],[PO NO]]&lt;&gt;"",IF(Table1[[#This Row],[INV QTY]]=1,_xlfn.TEXTJOIN(",",TRUE,IF(M263=M263:M309,G263:G309,"")),""),"")</f>
        <v/>
      </c>
      <c r="G263" s="79" t="str">
        <f>IF(Table1[[#This Row],[PO NO]]&lt;&gt;"",LEFT(Table1[[#This Row],[PO NO]],6)&amp;"*","")</f>
        <v/>
      </c>
      <c r="H263" s="63"/>
      <c r="I263" s="54"/>
      <c r="J263" s="41"/>
      <c r="K263" s="82"/>
      <c r="L263" s="83"/>
      <c r="M263" s="74"/>
      <c r="N263" s="43"/>
      <c r="O263" s="56"/>
      <c r="P263" s="80"/>
      <c r="Q263" s="56"/>
      <c r="R263" s="80"/>
      <c r="S263" s="47"/>
      <c r="T263" s="81"/>
      <c r="U263" s="57"/>
      <c r="V263" s="57"/>
      <c r="W263" s="57"/>
      <c r="X263" s="81"/>
      <c r="Y263" s="80"/>
      <c r="Z263" s="44"/>
      <c r="AA263" s="80"/>
      <c r="AB263" s="44"/>
      <c r="AC263" s="77"/>
      <c r="AD263" s="59"/>
      <c r="AE263" s="61"/>
      <c r="AF263" s="61"/>
      <c r="AG263" s="60"/>
      <c r="AH263" s="60"/>
    </row>
    <row r="264" spans="1:34" x14ac:dyDescent="0.3">
      <c r="A264" s="53" t="str">
        <f>IF(Table1[[#This Row],[INVOICE NO]]&lt;&gt;"",ROWS($A$2:Table1[[#This Row],['#OREDER NO]]),"")</f>
        <v/>
      </c>
      <c r="B264" s="38" t="str">
        <f>IF(Table1[[#This Row],[INVOICE NO]]&lt;&gt;"",COUNTIF($M$2:M264,M264),"")</f>
        <v/>
      </c>
      <c r="C264" s="40" t="str" cm="1">
        <f t="array" ref="C264">IF(Table1[[#This Row],[BOOKING CONFIRMATION NO]]&lt;&gt;"",IF(Table1[[#This Row],[INV QTY]]=1,_xlfn.TEXTJOIN(",",TRUE,IF(M264=M264:M310,L264:L310,"")),""),"")</f>
        <v/>
      </c>
      <c r="D264" s="40" t="str" cm="1">
        <f t="array" ref="D264">IF(Table1[[#This Row],[Booking No]]&lt;&gt;"",IF(Table1[[#This Row],[INV QTY]]=1,_xlfn.TEXTJOIN(",",TRUE,IF(N264=N264:N310,K264:K310,"")),""),"")</f>
        <v/>
      </c>
      <c r="E264" s="39" t="str" cm="1">
        <f t="array" ref="E264">IF(Table1[[#This Row],[PO NO]]&lt;&gt;"",IF(Table1[[#This Row],[INV QTY]]=1,_xlfn.TEXTJOIN(",",TRUE,IF(M264=M264:M310,H264:H310,"")),""),"")</f>
        <v/>
      </c>
      <c r="F264" s="40" t="str" cm="1">
        <f t="array" ref="F264">IF(Table1[[#This Row],[PO NO]]&lt;&gt;"",IF(Table1[[#This Row],[INV QTY]]=1,_xlfn.TEXTJOIN(",",TRUE,IF(M264=M264:M310,G264:G310,"")),""),"")</f>
        <v/>
      </c>
      <c r="G264" s="79" t="str">
        <f>IF(Table1[[#This Row],[PO NO]]&lt;&gt;"",LEFT(Table1[[#This Row],[PO NO]],6)&amp;"*","")</f>
        <v/>
      </c>
      <c r="H264" s="63"/>
      <c r="I264" s="54"/>
      <c r="J264" s="41"/>
      <c r="K264" s="82"/>
      <c r="L264" s="83"/>
      <c r="M264" s="74"/>
      <c r="N264" s="43"/>
      <c r="O264" s="56"/>
      <c r="P264" s="80"/>
      <c r="Q264" s="56"/>
      <c r="R264" s="80"/>
      <c r="S264" s="47"/>
      <c r="T264" s="81"/>
      <c r="U264" s="57"/>
      <c r="V264" s="57"/>
      <c r="W264" s="57"/>
      <c r="X264" s="81"/>
      <c r="Y264" s="80"/>
      <c r="Z264" s="44"/>
      <c r="AA264" s="80"/>
      <c r="AB264" s="44"/>
      <c r="AC264" s="77"/>
      <c r="AD264" s="59"/>
      <c r="AE264" s="61"/>
      <c r="AF264" s="61"/>
      <c r="AG264" s="60"/>
      <c r="AH264" s="60"/>
    </row>
    <row r="265" spans="1:34" x14ac:dyDescent="0.3">
      <c r="A265" s="53" t="str">
        <f>IF(Table1[[#This Row],[INVOICE NO]]&lt;&gt;"",ROWS($A$2:Table1[[#This Row],['#OREDER NO]]),"")</f>
        <v/>
      </c>
      <c r="B265" s="38" t="str">
        <f>IF(Table1[[#This Row],[INVOICE NO]]&lt;&gt;"",COUNTIF($M$2:M265,M265),"")</f>
        <v/>
      </c>
      <c r="C265" s="40" t="str" cm="1">
        <f t="array" ref="C265">IF(Table1[[#This Row],[BOOKING CONFIRMATION NO]]&lt;&gt;"",IF(Table1[[#This Row],[INV QTY]]=1,_xlfn.TEXTJOIN(",",TRUE,IF(M265=M265:M311,L265:L311,"")),""),"")</f>
        <v/>
      </c>
      <c r="D265" s="40" t="str" cm="1">
        <f t="array" ref="D265">IF(Table1[[#This Row],[Booking No]]&lt;&gt;"",IF(Table1[[#This Row],[INV QTY]]=1,_xlfn.TEXTJOIN(",",TRUE,IF(N265=N265:N311,K265:K311,"")),""),"")</f>
        <v/>
      </c>
      <c r="E265" s="39" t="str" cm="1">
        <f t="array" ref="E265">IF(Table1[[#This Row],[PO NO]]&lt;&gt;"",IF(Table1[[#This Row],[INV QTY]]=1,_xlfn.TEXTJOIN(",",TRUE,IF(M265=M265:M311,H265:H311,"")),""),"")</f>
        <v/>
      </c>
      <c r="F265" s="40" t="str" cm="1">
        <f t="array" ref="F265">IF(Table1[[#This Row],[PO NO]]&lt;&gt;"",IF(Table1[[#This Row],[INV QTY]]=1,_xlfn.TEXTJOIN(",",TRUE,IF(M265=M265:M311,G265:G311,"")),""),"")</f>
        <v/>
      </c>
      <c r="G265" s="79" t="str">
        <f>IF(Table1[[#This Row],[PO NO]]&lt;&gt;"",LEFT(Table1[[#This Row],[PO NO]],6)&amp;"*","")</f>
        <v/>
      </c>
      <c r="H265" s="63"/>
      <c r="I265" s="54"/>
      <c r="J265" s="41"/>
      <c r="K265" s="82"/>
      <c r="L265" s="83"/>
      <c r="M265" s="74"/>
      <c r="N265" s="43"/>
      <c r="O265" s="56"/>
      <c r="P265" s="80"/>
      <c r="Q265" s="56"/>
      <c r="R265" s="80"/>
      <c r="S265" s="47"/>
      <c r="T265" s="81"/>
      <c r="U265" s="57"/>
      <c r="V265" s="57"/>
      <c r="W265" s="57"/>
      <c r="X265" s="81"/>
      <c r="Y265" s="80"/>
      <c r="Z265" s="44"/>
      <c r="AA265" s="80"/>
      <c r="AB265" s="44"/>
      <c r="AC265" s="77"/>
      <c r="AD265" s="59"/>
      <c r="AE265" s="61"/>
      <c r="AF265" s="61"/>
      <c r="AG265" s="60"/>
      <c r="AH265" s="60"/>
    </row>
    <row r="266" spans="1:34" x14ac:dyDescent="0.3">
      <c r="A266" s="53" t="str">
        <f>IF(Table1[[#This Row],[INVOICE NO]]&lt;&gt;"",ROWS($A$2:Table1[[#This Row],['#OREDER NO]]),"")</f>
        <v/>
      </c>
      <c r="B266" s="38" t="str">
        <f>IF(Table1[[#This Row],[INVOICE NO]]&lt;&gt;"",COUNTIF($M$2:M266,M266),"")</f>
        <v/>
      </c>
      <c r="C266" s="40" t="str" cm="1">
        <f t="array" ref="C266">IF(Table1[[#This Row],[BOOKING CONFIRMATION NO]]&lt;&gt;"",IF(Table1[[#This Row],[INV QTY]]=1,_xlfn.TEXTJOIN(",",TRUE,IF(M266=M266:M312,L266:L312,"")),""),"")</f>
        <v/>
      </c>
      <c r="D266" s="40" t="str" cm="1">
        <f t="array" ref="D266">IF(Table1[[#This Row],[Booking No]]&lt;&gt;"",IF(Table1[[#This Row],[INV QTY]]=1,_xlfn.TEXTJOIN(",",TRUE,IF(N266=N266:N312,K266:K312,"")),""),"")</f>
        <v/>
      </c>
      <c r="E266" s="39" t="str" cm="1">
        <f t="array" ref="E266">IF(Table1[[#This Row],[PO NO]]&lt;&gt;"",IF(Table1[[#This Row],[INV QTY]]=1,_xlfn.TEXTJOIN(",",TRUE,IF(M266=M266:M312,H266:H312,"")),""),"")</f>
        <v/>
      </c>
      <c r="F266" s="40" t="str" cm="1">
        <f t="array" ref="F266">IF(Table1[[#This Row],[PO NO]]&lt;&gt;"",IF(Table1[[#This Row],[INV QTY]]=1,_xlfn.TEXTJOIN(",",TRUE,IF(M266=M266:M312,G266:G312,"")),""),"")</f>
        <v/>
      </c>
      <c r="G266" s="79" t="str">
        <f>IF(Table1[[#This Row],[PO NO]]&lt;&gt;"",LEFT(Table1[[#This Row],[PO NO]],6)&amp;"*","")</f>
        <v/>
      </c>
      <c r="H266" s="63"/>
      <c r="I266" s="54"/>
      <c r="J266" s="41"/>
      <c r="K266" s="82"/>
      <c r="L266" s="83"/>
      <c r="M266" s="74"/>
      <c r="N266" s="43"/>
      <c r="O266" s="56"/>
      <c r="P266" s="80"/>
      <c r="Q266" s="56"/>
      <c r="R266" s="80"/>
      <c r="S266" s="47"/>
      <c r="T266" s="81"/>
      <c r="U266" s="57"/>
      <c r="V266" s="57"/>
      <c r="W266" s="57"/>
      <c r="X266" s="81"/>
      <c r="Y266" s="80"/>
      <c r="Z266" s="44"/>
      <c r="AA266" s="80"/>
      <c r="AB266" s="44"/>
      <c r="AC266" s="77"/>
      <c r="AD266" s="59"/>
      <c r="AE266" s="61"/>
      <c r="AF266" s="61"/>
      <c r="AG266" s="60"/>
      <c r="AH266" s="60"/>
    </row>
    <row r="267" spans="1:34" x14ac:dyDescent="0.3">
      <c r="A267" s="53" t="str">
        <f>IF(Table1[[#This Row],[INVOICE NO]]&lt;&gt;"",ROWS($A$2:Table1[[#This Row],['#OREDER NO]]),"")</f>
        <v/>
      </c>
      <c r="B267" s="38" t="str">
        <f>IF(Table1[[#This Row],[INVOICE NO]]&lt;&gt;"",COUNTIF($M$2:M267,M267),"")</f>
        <v/>
      </c>
      <c r="C267" s="40" t="str" cm="1">
        <f t="array" ref="C267">IF(Table1[[#This Row],[BOOKING CONFIRMATION NO]]&lt;&gt;"",IF(Table1[[#This Row],[INV QTY]]=1,_xlfn.TEXTJOIN(",",TRUE,IF(M267=M267:M313,L267:L313,"")),""),"")</f>
        <v/>
      </c>
      <c r="D267" s="40" t="str" cm="1">
        <f t="array" ref="D267">IF(Table1[[#This Row],[Booking No]]&lt;&gt;"",IF(Table1[[#This Row],[INV QTY]]=1,_xlfn.TEXTJOIN(",",TRUE,IF(N267=N267:N313,K267:K313,"")),""),"")</f>
        <v/>
      </c>
      <c r="E267" s="39" t="str" cm="1">
        <f t="array" ref="E267">IF(Table1[[#This Row],[PO NO]]&lt;&gt;"",IF(Table1[[#This Row],[INV QTY]]=1,_xlfn.TEXTJOIN(",",TRUE,IF(M267=M267:M313,H267:H313,"")),""),"")</f>
        <v/>
      </c>
      <c r="F267" s="40" t="str" cm="1">
        <f t="array" ref="F267">IF(Table1[[#This Row],[PO NO]]&lt;&gt;"",IF(Table1[[#This Row],[INV QTY]]=1,_xlfn.TEXTJOIN(",",TRUE,IF(M267=M267:M313,G267:G313,"")),""),"")</f>
        <v/>
      </c>
      <c r="G267" s="79" t="str">
        <f>IF(Table1[[#This Row],[PO NO]]&lt;&gt;"",LEFT(Table1[[#This Row],[PO NO]],6)&amp;"*","")</f>
        <v/>
      </c>
      <c r="H267" s="63"/>
      <c r="I267" s="54"/>
      <c r="J267" s="41"/>
      <c r="K267" s="82"/>
      <c r="L267" s="83"/>
      <c r="M267" s="74"/>
      <c r="N267" s="43"/>
      <c r="O267" s="56"/>
      <c r="P267" s="80"/>
      <c r="Q267" s="56"/>
      <c r="R267" s="80"/>
      <c r="S267" s="47"/>
      <c r="T267" s="81"/>
      <c r="U267" s="57"/>
      <c r="V267" s="57"/>
      <c r="W267" s="57"/>
      <c r="X267" s="81"/>
      <c r="Y267" s="80"/>
      <c r="Z267" s="44"/>
      <c r="AA267" s="80"/>
      <c r="AB267" s="44"/>
      <c r="AC267" s="77"/>
      <c r="AD267" s="59"/>
      <c r="AE267" s="61"/>
      <c r="AF267" s="61"/>
      <c r="AG267" s="60"/>
      <c r="AH267" s="60"/>
    </row>
    <row r="268" spans="1:34" x14ac:dyDescent="0.3">
      <c r="A268" s="53" t="str">
        <f>IF(Table1[[#This Row],[INVOICE NO]]&lt;&gt;"",ROWS($A$2:Table1[[#This Row],['#OREDER NO]]),"")</f>
        <v/>
      </c>
      <c r="B268" s="38" t="str">
        <f>IF(Table1[[#This Row],[INVOICE NO]]&lt;&gt;"",COUNTIF($M$2:M268,M268),"")</f>
        <v/>
      </c>
      <c r="C268" s="40" t="str" cm="1">
        <f t="array" ref="C268">IF(Table1[[#This Row],[BOOKING CONFIRMATION NO]]&lt;&gt;"",IF(Table1[[#This Row],[INV QTY]]=1,_xlfn.TEXTJOIN(",",TRUE,IF(M268=M268:M314,L268:L314,"")),""),"")</f>
        <v/>
      </c>
      <c r="D268" s="40" t="str" cm="1">
        <f t="array" ref="D268">IF(Table1[[#This Row],[Booking No]]&lt;&gt;"",IF(Table1[[#This Row],[INV QTY]]=1,_xlfn.TEXTJOIN(",",TRUE,IF(N268=N268:N314,K268:K314,"")),""),"")</f>
        <v/>
      </c>
      <c r="E268" s="39" t="str" cm="1">
        <f t="array" ref="E268">IF(Table1[[#This Row],[PO NO]]&lt;&gt;"",IF(Table1[[#This Row],[INV QTY]]=1,_xlfn.TEXTJOIN(",",TRUE,IF(M268=M268:M314,H268:H314,"")),""),"")</f>
        <v/>
      </c>
      <c r="F268" s="40" t="str" cm="1">
        <f t="array" ref="F268">IF(Table1[[#This Row],[PO NO]]&lt;&gt;"",IF(Table1[[#This Row],[INV QTY]]=1,_xlfn.TEXTJOIN(",",TRUE,IF(M268=M268:M314,G268:G314,"")),""),"")</f>
        <v/>
      </c>
      <c r="G268" s="79" t="str">
        <f>IF(Table1[[#This Row],[PO NO]]&lt;&gt;"",LEFT(Table1[[#This Row],[PO NO]],6)&amp;"*","")</f>
        <v/>
      </c>
      <c r="H268" s="63"/>
      <c r="I268" s="54"/>
      <c r="J268" s="41"/>
      <c r="K268" s="82"/>
      <c r="L268" s="83"/>
      <c r="M268" s="74"/>
      <c r="N268" s="43"/>
      <c r="O268" s="56"/>
      <c r="P268" s="80"/>
      <c r="Q268" s="56"/>
      <c r="R268" s="80"/>
      <c r="S268" s="47"/>
      <c r="T268" s="81"/>
      <c r="U268" s="57"/>
      <c r="V268" s="57"/>
      <c r="W268" s="57"/>
      <c r="X268" s="81"/>
      <c r="Y268" s="80"/>
      <c r="Z268" s="44"/>
      <c r="AA268" s="80"/>
      <c r="AB268" s="44"/>
      <c r="AC268" s="77"/>
      <c r="AD268" s="59"/>
      <c r="AE268" s="61"/>
      <c r="AF268" s="61"/>
      <c r="AG268" s="60"/>
      <c r="AH268" s="60"/>
    </row>
    <row r="269" spans="1:34" x14ac:dyDescent="0.3">
      <c r="A269" s="53" t="str">
        <f>IF(Table1[[#This Row],[INVOICE NO]]&lt;&gt;"",ROWS($A$2:Table1[[#This Row],['#OREDER NO]]),"")</f>
        <v/>
      </c>
      <c r="B269" s="38" t="str">
        <f>IF(Table1[[#This Row],[INVOICE NO]]&lt;&gt;"",COUNTIF($M$2:M269,M269),"")</f>
        <v/>
      </c>
      <c r="C269" s="40" t="str" cm="1">
        <f t="array" ref="C269">IF(Table1[[#This Row],[BOOKING CONFIRMATION NO]]&lt;&gt;"",IF(Table1[[#This Row],[INV QTY]]=1,_xlfn.TEXTJOIN(",",TRUE,IF(M269=M269:M315,L269:L315,"")),""),"")</f>
        <v/>
      </c>
      <c r="D269" s="40" t="str" cm="1">
        <f t="array" ref="D269">IF(Table1[[#This Row],[Booking No]]&lt;&gt;"",IF(Table1[[#This Row],[INV QTY]]=1,_xlfn.TEXTJOIN(",",TRUE,IF(N269=N269:N315,K269:K315,"")),""),"")</f>
        <v/>
      </c>
      <c r="E269" s="39" t="str" cm="1">
        <f t="array" ref="E269">IF(Table1[[#This Row],[PO NO]]&lt;&gt;"",IF(Table1[[#This Row],[INV QTY]]=1,_xlfn.TEXTJOIN(",",TRUE,IF(M269=M269:M315,H269:H315,"")),""),"")</f>
        <v/>
      </c>
      <c r="F269" s="40" t="str" cm="1">
        <f t="array" ref="F269">IF(Table1[[#This Row],[PO NO]]&lt;&gt;"",IF(Table1[[#This Row],[INV QTY]]=1,_xlfn.TEXTJOIN(",",TRUE,IF(M269=M269:M315,G269:G315,"")),""),"")</f>
        <v/>
      </c>
      <c r="G269" s="79" t="str">
        <f>IF(Table1[[#This Row],[PO NO]]&lt;&gt;"",LEFT(Table1[[#This Row],[PO NO]],6)&amp;"*","")</f>
        <v/>
      </c>
      <c r="H269" s="63"/>
      <c r="I269" s="54"/>
      <c r="J269" s="41"/>
      <c r="K269" s="82"/>
      <c r="L269" s="83"/>
      <c r="M269" s="74"/>
      <c r="N269" s="43"/>
      <c r="O269" s="56"/>
      <c r="P269" s="80"/>
      <c r="Q269" s="56"/>
      <c r="R269" s="80"/>
      <c r="S269" s="47"/>
      <c r="T269" s="81"/>
      <c r="U269" s="57"/>
      <c r="V269" s="57"/>
      <c r="W269" s="57"/>
      <c r="X269" s="81"/>
      <c r="Y269" s="80"/>
      <c r="Z269" s="44"/>
      <c r="AA269" s="80"/>
      <c r="AB269" s="44"/>
      <c r="AC269" s="77"/>
      <c r="AD269" s="59"/>
      <c r="AE269" s="61"/>
      <c r="AF269" s="61"/>
      <c r="AG269" s="60"/>
      <c r="AH269" s="60"/>
    </row>
    <row r="270" spans="1:34" x14ac:dyDescent="0.3">
      <c r="A270" s="53" t="str">
        <f>IF(Table1[[#This Row],[INVOICE NO]]&lt;&gt;"",ROWS($A$2:Table1[[#This Row],['#OREDER NO]]),"")</f>
        <v/>
      </c>
      <c r="B270" s="38" t="str">
        <f>IF(Table1[[#This Row],[INVOICE NO]]&lt;&gt;"",COUNTIF($M$2:M270,M270),"")</f>
        <v/>
      </c>
      <c r="C270" s="40" t="str" cm="1">
        <f t="array" ref="C270">IF(Table1[[#This Row],[BOOKING CONFIRMATION NO]]&lt;&gt;"",IF(Table1[[#This Row],[INV QTY]]=1,_xlfn.TEXTJOIN(",",TRUE,IF(M270=M270:M316,L270:L316,"")),""),"")</f>
        <v/>
      </c>
      <c r="D270" s="40" t="str" cm="1">
        <f t="array" ref="D270">IF(Table1[[#This Row],[Booking No]]&lt;&gt;"",IF(Table1[[#This Row],[INV QTY]]=1,_xlfn.TEXTJOIN(",",TRUE,IF(N270=N270:N316,K270:K316,"")),""),"")</f>
        <v/>
      </c>
      <c r="E270" s="39" t="str" cm="1">
        <f t="array" ref="E270">IF(Table1[[#This Row],[PO NO]]&lt;&gt;"",IF(Table1[[#This Row],[INV QTY]]=1,_xlfn.TEXTJOIN(",",TRUE,IF(M270=M270:M316,H270:H316,"")),""),"")</f>
        <v/>
      </c>
      <c r="F270" s="40" t="str" cm="1">
        <f t="array" ref="F270">IF(Table1[[#This Row],[PO NO]]&lt;&gt;"",IF(Table1[[#This Row],[INV QTY]]=1,_xlfn.TEXTJOIN(",",TRUE,IF(M270=M270:M316,G270:G316,"")),""),"")</f>
        <v/>
      </c>
      <c r="G270" s="79" t="str">
        <f>IF(Table1[[#This Row],[PO NO]]&lt;&gt;"",LEFT(Table1[[#This Row],[PO NO]],6)&amp;"*","")</f>
        <v/>
      </c>
      <c r="H270" s="63"/>
      <c r="I270" s="54"/>
      <c r="J270" s="41"/>
      <c r="K270" s="82"/>
      <c r="L270" s="83"/>
      <c r="M270" s="74"/>
      <c r="N270" s="43"/>
      <c r="O270" s="56"/>
      <c r="P270" s="80"/>
      <c r="Q270" s="56"/>
      <c r="R270" s="80"/>
      <c r="S270" s="47"/>
      <c r="T270" s="81"/>
      <c r="U270" s="57"/>
      <c r="V270" s="57"/>
      <c r="W270" s="57"/>
      <c r="X270" s="81"/>
      <c r="Y270" s="80"/>
      <c r="Z270" s="44"/>
      <c r="AA270" s="80"/>
      <c r="AB270" s="44"/>
      <c r="AC270" s="77"/>
      <c r="AD270" s="59"/>
      <c r="AE270" s="61"/>
      <c r="AF270" s="61"/>
      <c r="AG270" s="60"/>
      <c r="AH270" s="60"/>
    </row>
    <row r="271" spans="1:34" x14ac:dyDescent="0.3">
      <c r="A271" s="53" t="str">
        <f>IF(Table1[[#This Row],[INVOICE NO]]&lt;&gt;"",ROWS($A$2:Table1[[#This Row],['#OREDER NO]]),"")</f>
        <v/>
      </c>
      <c r="B271" s="38" t="str">
        <f>IF(Table1[[#This Row],[INVOICE NO]]&lt;&gt;"",COUNTIF($M$2:M271,M271),"")</f>
        <v/>
      </c>
      <c r="C271" s="40" t="str" cm="1">
        <f t="array" ref="C271">IF(Table1[[#This Row],[BOOKING CONFIRMATION NO]]&lt;&gt;"",IF(Table1[[#This Row],[INV QTY]]=1,_xlfn.TEXTJOIN(",",TRUE,IF(M271=M271:M317,L271:L317,"")),""),"")</f>
        <v/>
      </c>
      <c r="D271" s="40" t="str" cm="1">
        <f t="array" ref="D271">IF(Table1[[#This Row],[Booking No]]&lt;&gt;"",IF(Table1[[#This Row],[INV QTY]]=1,_xlfn.TEXTJOIN(",",TRUE,IF(N271=N271:N317,K271:K317,"")),""),"")</f>
        <v/>
      </c>
      <c r="E271" s="39" t="str" cm="1">
        <f t="array" ref="E271">IF(Table1[[#This Row],[PO NO]]&lt;&gt;"",IF(Table1[[#This Row],[INV QTY]]=1,_xlfn.TEXTJOIN(",",TRUE,IF(M271=M271:M317,H271:H317,"")),""),"")</f>
        <v/>
      </c>
      <c r="F271" s="40" t="str" cm="1">
        <f t="array" ref="F271">IF(Table1[[#This Row],[PO NO]]&lt;&gt;"",IF(Table1[[#This Row],[INV QTY]]=1,_xlfn.TEXTJOIN(",",TRUE,IF(M271=M271:M317,G271:G317,"")),""),"")</f>
        <v/>
      </c>
      <c r="G271" s="79" t="str">
        <f>IF(Table1[[#This Row],[PO NO]]&lt;&gt;"",LEFT(Table1[[#This Row],[PO NO]],6)&amp;"*","")</f>
        <v/>
      </c>
      <c r="H271" s="63"/>
      <c r="I271" s="54"/>
      <c r="J271" s="41"/>
      <c r="K271" s="82"/>
      <c r="L271" s="83"/>
      <c r="M271" s="74"/>
      <c r="N271" s="43"/>
      <c r="O271" s="56"/>
      <c r="P271" s="80"/>
      <c r="Q271" s="56"/>
      <c r="R271" s="80"/>
      <c r="S271" s="47"/>
      <c r="T271" s="81"/>
      <c r="U271" s="57"/>
      <c r="V271" s="57"/>
      <c r="W271" s="57"/>
      <c r="X271" s="81"/>
      <c r="Y271" s="80"/>
      <c r="Z271" s="44"/>
      <c r="AA271" s="80"/>
      <c r="AB271" s="44"/>
      <c r="AC271" s="77"/>
      <c r="AD271" s="59"/>
      <c r="AE271" s="61"/>
      <c r="AF271" s="61"/>
      <c r="AG271" s="60"/>
      <c r="AH271" s="60"/>
    </row>
    <row r="272" spans="1:34" x14ac:dyDescent="0.3">
      <c r="A272" s="53" t="str">
        <f>IF(Table1[[#This Row],[INVOICE NO]]&lt;&gt;"",ROWS($A$2:Table1[[#This Row],['#OREDER NO]]),"")</f>
        <v/>
      </c>
      <c r="B272" s="38" t="str">
        <f>IF(Table1[[#This Row],[INVOICE NO]]&lt;&gt;"",COUNTIF($M$2:M272,M272),"")</f>
        <v/>
      </c>
      <c r="C272" s="40" t="str" cm="1">
        <f t="array" ref="C272">IF(Table1[[#This Row],[BOOKING CONFIRMATION NO]]&lt;&gt;"",IF(Table1[[#This Row],[INV QTY]]=1,_xlfn.TEXTJOIN(",",TRUE,IF(M272=M272:M318,L272:L318,"")),""),"")</f>
        <v/>
      </c>
      <c r="D272" s="40" t="str" cm="1">
        <f t="array" ref="D272">IF(Table1[[#This Row],[Booking No]]&lt;&gt;"",IF(Table1[[#This Row],[INV QTY]]=1,_xlfn.TEXTJOIN(",",TRUE,IF(N272=N272:N318,K272:K318,"")),""),"")</f>
        <v/>
      </c>
      <c r="E272" s="39" t="str" cm="1">
        <f t="array" ref="E272">IF(Table1[[#This Row],[PO NO]]&lt;&gt;"",IF(Table1[[#This Row],[INV QTY]]=1,_xlfn.TEXTJOIN(",",TRUE,IF(M272=M272:M318,H272:H318,"")),""),"")</f>
        <v/>
      </c>
      <c r="F272" s="40" t="str" cm="1">
        <f t="array" ref="F272">IF(Table1[[#This Row],[PO NO]]&lt;&gt;"",IF(Table1[[#This Row],[INV QTY]]=1,_xlfn.TEXTJOIN(",",TRUE,IF(M272=M272:M318,G272:G318,"")),""),"")</f>
        <v/>
      </c>
      <c r="G272" s="79" t="str">
        <f>IF(Table1[[#This Row],[PO NO]]&lt;&gt;"",LEFT(Table1[[#This Row],[PO NO]],6)&amp;"*","")</f>
        <v/>
      </c>
      <c r="H272" s="63"/>
      <c r="I272" s="54"/>
      <c r="J272" s="41"/>
      <c r="K272" s="82"/>
      <c r="L272" s="83"/>
      <c r="M272" s="74"/>
      <c r="N272" s="43"/>
      <c r="O272" s="56"/>
      <c r="P272" s="80"/>
      <c r="Q272" s="56"/>
      <c r="R272" s="80"/>
      <c r="S272" s="47"/>
      <c r="T272" s="81"/>
      <c r="U272" s="57"/>
      <c r="V272" s="57"/>
      <c r="W272" s="57"/>
      <c r="X272" s="81"/>
      <c r="Y272" s="80"/>
      <c r="Z272" s="44"/>
      <c r="AA272" s="80"/>
      <c r="AB272" s="44"/>
      <c r="AC272" s="77"/>
      <c r="AD272" s="59"/>
      <c r="AE272" s="61"/>
      <c r="AF272" s="61"/>
      <c r="AG272" s="60"/>
      <c r="AH272" s="60"/>
    </row>
    <row r="273" spans="1:34" x14ac:dyDescent="0.3">
      <c r="A273" s="53" t="str">
        <f>IF(Table1[[#This Row],[INVOICE NO]]&lt;&gt;"",ROWS($A$2:Table1[[#This Row],['#OREDER NO]]),"")</f>
        <v/>
      </c>
      <c r="B273" s="38" t="str">
        <f>IF(Table1[[#This Row],[INVOICE NO]]&lt;&gt;"",COUNTIF($M$2:M273,M273),"")</f>
        <v/>
      </c>
      <c r="C273" s="40" t="str" cm="1">
        <f t="array" ref="C273">IF(Table1[[#This Row],[BOOKING CONFIRMATION NO]]&lt;&gt;"",IF(Table1[[#This Row],[INV QTY]]=1,_xlfn.TEXTJOIN(",",TRUE,IF(M273=M273:M319,L273:L319,"")),""),"")</f>
        <v/>
      </c>
      <c r="D273" s="40" t="str" cm="1">
        <f t="array" ref="D273">IF(Table1[[#This Row],[Booking No]]&lt;&gt;"",IF(Table1[[#This Row],[INV QTY]]=1,_xlfn.TEXTJOIN(",",TRUE,IF(N273=N273:N319,K273:K319,"")),""),"")</f>
        <v/>
      </c>
      <c r="E273" s="39" t="str" cm="1">
        <f t="array" ref="E273">IF(Table1[[#This Row],[PO NO]]&lt;&gt;"",IF(Table1[[#This Row],[INV QTY]]=1,_xlfn.TEXTJOIN(",",TRUE,IF(M273=M273:M319,H273:H319,"")),""),"")</f>
        <v/>
      </c>
      <c r="F273" s="40" t="str" cm="1">
        <f t="array" ref="F273">IF(Table1[[#This Row],[PO NO]]&lt;&gt;"",IF(Table1[[#This Row],[INV QTY]]=1,_xlfn.TEXTJOIN(",",TRUE,IF(M273=M273:M319,G273:G319,"")),""),"")</f>
        <v/>
      </c>
      <c r="G273" s="79" t="str">
        <f>IF(Table1[[#This Row],[PO NO]]&lt;&gt;"",LEFT(Table1[[#This Row],[PO NO]],6)&amp;"*","")</f>
        <v/>
      </c>
      <c r="H273" s="63"/>
      <c r="I273" s="54"/>
      <c r="J273" s="41"/>
      <c r="K273" s="82"/>
      <c r="L273" s="83"/>
      <c r="M273" s="74"/>
      <c r="N273" s="43"/>
      <c r="O273" s="56"/>
      <c r="P273" s="80"/>
      <c r="Q273" s="56"/>
      <c r="R273" s="80"/>
      <c r="S273" s="47"/>
      <c r="T273" s="81"/>
      <c r="U273" s="57"/>
      <c r="V273" s="57"/>
      <c r="W273" s="57"/>
      <c r="X273" s="81"/>
      <c r="Y273" s="80"/>
      <c r="Z273" s="44"/>
      <c r="AA273" s="80"/>
      <c r="AB273" s="44"/>
      <c r="AC273" s="77"/>
      <c r="AD273" s="59"/>
      <c r="AE273" s="61"/>
      <c r="AF273" s="61"/>
      <c r="AG273" s="60"/>
      <c r="AH273" s="60"/>
    </row>
    <row r="274" spans="1:34" x14ac:dyDescent="0.3">
      <c r="A274" s="53" t="str">
        <f>IF(Table1[[#This Row],[INVOICE NO]]&lt;&gt;"",ROWS($A$2:Table1[[#This Row],['#OREDER NO]]),"")</f>
        <v/>
      </c>
      <c r="B274" s="38" t="str">
        <f>IF(Table1[[#This Row],[INVOICE NO]]&lt;&gt;"",COUNTIF($M$2:M274,M274),"")</f>
        <v/>
      </c>
      <c r="C274" s="40" t="str" cm="1">
        <f t="array" ref="C274">IF(Table1[[#This Row],[BOOKING CONFIRMATION NO]]&lt;&gt;"",IF(Table1[[#This Row],[INV QTY]]=1,_xlfn.TEXTJOIN(",",TRUE,IF(M274=M274:M320,L274:L320,"")),""),"")</f>
        <v/>
      </c>
      <c r="D274" s="40" t="str" cm="1">
        <f t="array" ref="D274">IF(Table1[[#This Row],[Booking No]]&lt;&gt;"",IF(Table1[[#This Row],[INV QTY]]=1,_xlfn.TEXTJOIN(",",TRUE,IF(N274=N274:N320,K274:K320,"")),""),"")</f>
        <v/>
      </c>
      <c r="E274" s="39" t="str" cm="1">
        <f t="array" ref="E274">IF(Table1[[#This Row],[PO NO]]&lt;&gt;"",IF(Table1[[#This Row],[INV QTY]]=1,_xlfn.TEXTJOIN(",",TRUE,IF(M274=M274:M320,H274:H320,"")),""),"")</f>
        <v/>
      </c>
      <c r="F274" s="40" t="str" cm="1">
        <f t="array" ref="F274">IF(Table1[[#This Row],[PO NO]]&lt;&gt;"",IF(Table1[[#This Row],[INV QTY]]=1,_xlfn.TEXTJOIN(",",TRUE,IF(M274=M274:M320,G274:G320,"")),""),"")</f>
        <v/>
      </c>
      <c r="G274" s="79" t="str">
        <f>IF(Table1[[#This Row],[PO NO]]&lt;&gt;"",LEFT(Table1[[#This Row],[PO NO]],6)&amp;"*","")</f>
        <v/>
      </c>
      <c r="H274" s="63"/>
      <c r="I274" s="54"/>
      <c r="J274" s="41"/>
      <c r="K274" s="82"/>
      <c r="L274" s="83"/>
      <c r="M274" s="74"/>
      <c r="N274" s="43"/>
      <c r="O274" s="56"/>
      <c r="P274" s="80"/>
      <c r="Q274" s="56"/>
      <c r="R274" s="80"/>
      <c r="S274" s="47"/>
      <c r="T274" s="81"/>
      <c r="U274" s="57"/>
      <c r="V274" s="57"/>
      <c r="W274" s="57"/>
      <c r="X274" s="81"/>
      <c r="Y274" s="80"/>
      <c r="Z274" s="44"/>
      <c r="AA274" s="80"/>
      <c r="AB274" s="44"/>
      <c r="AC274" s="77"/>
      <c r="AD274" s="59"/>
      <c r="AE274" s="61"/>
      <c r="AF274" s="61"/>
      <c r="AG274" s="60"/>
      <c r="AH274" s="60"/>
    </row>
    <row r="275" spans="1:34" x14ac:dyDescent="0.3">
      <c r="A275" s="53" t="str">
        <f>IF(Table1[[#This Row],[INVOICE NO]]&lt;&gt;"",ROWS($A$2:Table1[[#This Row],['#OREDER NO]]),"")</f>
        <v/>
      </c>
      <c r="B275" s="38" t="str">
        <f>IF(Table1[[#This Row],[INVOICE NO]]&lt;&gt;"",COUNTIF($M$2:M275,M275),"")</f>
        <v/>
      </c>
      <c r="C275" s="40" t="str" cm="1">
        <f t="array" ref="C275">IF(Table1[[#This Row],[BOOKING CONFIRMATION NO]]&lt;&gt;"",IF(Table1[[#This Row],[INV QTY]]=1,_xlfn.TEXTJOIN(",",TRUE,IF(M275=M275:M321,L275:L321,"")),""),"")</f>
        <v/>
      </c>
      <c r="D275" s="40" t="str" cm="1">
        <f t="array" ref="D275">IF(Table1[[#This Row],[Booking No]]&lt;&gt;"",IF(Table1[[#This Row],[INV QTY]]=1,_xlfn.TEXTJOIN(",",TRUE,IF(N275=N275:N321,K275:K321,"")),""),"")</f>
        <v/>
      </c>
      <c r="E275" s="39" t="str" cm="1">
        <f t="array" ref="E275">IF(Table1[[#This Row],[PO NO]]&lt;&gt;"",IF(Table1[[#This Row],[INV QTY]]=1,_xlfn.TEXTJOIN(",",TRUE,IF(M275=M275:M321,H275:H321,"")),""),"")</f>
        <v/>
      </c>
      <c r="F275" s="40" t="str" cm="1">
        <f t="array" ref="F275">IF(Table1[[#This Row],[PO NO]]&lt;&gt;"",IF(Table1[[#This Row],[INV QTY]]=1,_xlfn.TEXTJOIN(",",TRUE,IF(M275=M275:M321,G275:G321,"")),""),"")</f>
        <v/>
      </c>
      <c r="G275" s="79" t="str">
        <f>IF(Table1[[#This Row],[PO NO]]&lt;&gt;"",LEFT(Table1[[#This Row],[PO NO]],6)&amp;"*","")</f>
        <v/>
      </c>
      <c r="H275" s="63"/>
      <c r="I275" s="54"/>
      <c r="J275" s="41"/>
      <c r="K275" s="82"/>
      <c r="L275" s="83"/>
      <c r="M275" s="74"/>
      <c r="N275" s="43"/>
      <c r="O275" s="56"/>
      <c r="P275" s="80"/>
      <c r="Q275" s="56"/>
      <c r="R275" s="80"/>
      <c r="S275" s="47"/>
      <c r="T275" s="81"/>
      <c r="U275" s="57"/>
      <c r="V275" s="57"/>
      <c r="W275" s="57"/>
      <c r="X275" s="81"/>
      <c r="Y275" s="80"/>
      <c r="Z275" s="44"/>
      <c r="AA275" s="80"/>
      <c r="AB275" s="44"/>
      <c r="AC275" s="77"/>
      <c r="AD275" s="59"/>
      <c r="AE275" s="61"/>
      <c r="AF275" s="61"/>
      <c r="AG275" s="60"/>
      <c r="AH275" s="60"/>
    </row>
    <row r="276" spans="1:34" x14ac:dyDescent="0.3">
      <c r="A276" s="53" t="str">
        <f>IF(Table1[[#This Row],[INVOICE NO]]&lt;&gt;"",ROWS($A$2:Table1[[#This Row],['#OREDER NO]]),"")</f>
        <v/>
      </c>
      <c r="B276" s="38" t="str">
        <f>IF(Table1[[#This Row],[INVOICE NO]]&lt;&gt;"",COUNTIF($M$2:M276,M276),"")</f>
        <v/>
      </c>
      <c r="C276" s="40" t="str" cm="1">
        <f t="array" ref="C276">IF(Table1[[#This Row],[BOOKING CONFIRMATION NO]]&lt;&gt;"",IF(Table1[[#This Row],[INV QTY]]=1,_xlfn.TEXTJOIN(",",TRUE,IF(M276=M276:M322,L276:L322,"")),""),"")</f>
        <v/>
      </c>
      <c r="D276" s="40" t="str" cm="1">
        <f t="array" ref="D276">IF(Table1[[#This Row],[Booking No]]&lt;&gt;"",IF(Table1[[#This Row],[INV QTY]]=1,_xlfn.TEXTJOIN(",",TRUE,IF(N276=N276:N322,K276:K322,"")),""),"")</f>
        <v/>
      </c>
      <c r="E276" s="39" t="str" cm="1">
        <f t="array" ref="E276">IF(Table1[[#This Row],[PO NO]]&lt;&gt;"",IF(Table1[[#This Row],[INV QTY]]=1,_xlfn.TEXTJOIN(",",TRUE,IF(M276=M276:M322,H276:H322,"")),""),"")</f>
        <v/>
      </c>
      <c r="F276" s="40" t="str" cm="1">
        <f t="array" ref="F276">IF(Table1[[#This Row],[PO NO]]&lt;&gt;"",IF(Table1[[#This Row],[INV QTY]]=1,_xlfn.TEXTJOIN(",",TRUE,IF(M276=M276:M322,G276:G322,"")),""),"")</f>
        <v/>
      </c>
      <c r="G276" s="79" t="str">
        <f>IF(Table1[[#This Row],[PO NO]]&lt;&gt;"",LEFT(Table1[[#This Row],[PO NO]],6)&amp;"*","")</f>
        <v/>
      </c>
      <c r="H276" s="63"/>
      <c r="I276" s="54"/>
      <c r="J276" s="41"/>
      <c r="K276" s="82"/>
      <c r="L276" s="83"/>
      <c r="M276" s="74"/>
      <c r="N276" s="43"/>
      <c r="O276" s="56"/>
      <c r="P276" s="80"/>
      <c r="Q276" s="56"/>
      <c r="R276" s="80"/>
      <c r="S276" s="47"/>
      <c r="T276" s="81"/>
      <c r="U276" s="57"/>
      <c r="V276" s="57"/>
      <c r="W276" s="57"/>
      <c r="X276" s="81"/>
      <c r="Y276" s="80"/>
      <c r="Z276" s="44"/>
      <c r="AA276" s="80"/>
      <c r="AB276" s="44"/>
      <c r="AC276" s="77"/>
      <c r="AD276" s="59"/>
      <c r="AE276" s="61"/>
      <c r="AF276" s="61"/>
      <c r="AG276" s="60"/>
      <c r="AH276" s="60"/>
    </row>
    <row r="277" spans="1:34" x14ac:dyDescent="0.3">
      <c r="A277" s="53" t="str">
        <f>IF(Table1[[#This Row],[INVOICE NO]]&lt;&gt;"",ROWS($A$2:Table1[[#This Row],['#OREDER NO]]),"")</f>
        <v/>
      </c>
      <c r="B277" s="38" t="str">
        <f>IF(Table1[[#This Row],[INVOICE NO]]&lt;&gt;"",COUNTIF($M$2:M277,M277),"")</f>
        <v/>
      </c>
      <c r="C277" s="40" t="str" cm="1">
        <f t="array" ref="C277">IF(Table1[[#This Row],[BOOKING CONFIRMATION NO]]&lt;&gt;"",IF(Table1[[#This Row],[INV QTY]]=1,_xlfn.TEXTJOIN(",",TRUE,IF(M277=M277:M323,L277:L323,"")),""),"")</f>
        <v/>
      </c>
      <c r="D277" s="40" t="str" cm="1">
        <f t="array" ref="D277">IF(Table1[[#This Row],[Booking No]]&lt;&gt;"",IF(Table1[[#This Row],[INV QTY]]=1,_xlfn.TEXTJOIN(",",TRUE,IF(N277=N277:N323,K277:K323,"")),""),"")</f>
        <v/>
      </c>
      <c r="E277" s="39" t="str" cm="1">
        <f t="array" ref="E277">IF(Table1[[#This Row],[PO NO]]&lt;&gt;"",IF(Table1[[#This Row],[INV QTY]]=1,_xlfn.TEXTJOIN(",",TRUE,IF(M277=M277:M323,H277:H323,"")),""),"")</f>
        <v/>
      </c>
      <c r="F277" s="40" t="str" cm="1">
        <f t="array" ref="F277">IF(Table1[[#This Row],[PO NO]]&lt;&gt;"",IF(Table1[[#This Row],[INV QTY]]=1,_xlfn.TEXTJOIN(",",TRUE,IF(M277=M277:M323,G277:G323,"")),""),"")</f>
        <v/>
      </c>
      <c r="G277" s="79" t="str">
        <f>IF(Table1[[#This Row],[PO NO]]&lt;&gt;"",LEFT(Table1[[#This Row],[PO NO]],6)&amp;"*","")</f>
        <v/>
      </c>
      <c r="H277" s="63"/>
      <c r="I277" s="54"/>
      <c r="J277" s="41"/>
      <c r="K277" s="82"/>
      <c r="L277" s="83"/>
      <c r="M277" s="74"/>
      <c r="N277" s="43"/>
      <c r="O277" s="56"/>
      <c r="P277" s="80"/>
      <c r="Q277" s="56"/>
      <c r="R277" s="80"/>
      <c r="S277" s="47"/>
      <c r="T277" s="81"/>
      <c r="U277" s="57"/>
      <c r="V277" s="57"/>
      <c r="W277" s="57"/>
      <c r="X277" s="81"/>
      <c r="Y277" s="80"/>
      <c r="Z277" s="44"/>
      <c r="AA277" s="80"/>
      <c r="AB277" s="44"/>
      <c r="AC277" s="77"/>
      <c r="AD277" s="59"/>
      <c r="AE277" s="61"/>
      <c r="AF277" s="61"/>
      <c r="AG277" s="60"/>
      <c r="AH277" s="60"/>
    </row>
    <row r="278" spans="1:34" x14ac:dyDescent="0.3">
      <c r="A278" s="53" t="str">
        <f>IF(Table1[[#This Row],[INVOICE NO]]&lt;&gt;"",ROWS($A$2:Table1[[#This Row],['#OREDER NO]]),"")</f>
        <v/>
      </c>
      <c r="B278" s="38" t="str">
        <f>IF(Table1[[#This Row],[INVOICE NO]]&lt;&gt;"",COUNTIF($M$2:M278,M278),"")</f>
        <v/>
      </c>
      <c r="C278" s="40" t="str" cm="1">
        <f t="array" ref="C278">IF(Table1[[#This Row],[BOOKING CONFIRMATION NO]]&lt;&gt;"",IF(Table1[[#This Row],[INV QTY]]=1,_xlfn.TEXTJOIN(",",TRUE,IF(M278=M278:M324,L278:L324,"")),""),"")</f>
        <v/>
      </c>
      <c r="D278" s="40" t="str" cm="1">
        <f t="array" ref="D278">IF(Table1[[#This Row],[Booking No]]&lt;&gt;"",IF(Table1[[#This Row],[INV QTY]]=1,_xlfn.TEXTJOIN(",",TRUE,IF(N278=N278:N324,K278:K324,"")),""),"")</f>
        <v/>
      </c>
      <c r="E278" s="39" t="str" cm="1">
        <f t="array" ref="E278">IF(Table1[[#This Row],[PO NO]]&lt;&gt;"",IF(Table1[[#This Row],[INV QTY]]=1,_xlfn.TEXTJOIN(",",TRUE,IF(M278=M278:M324,H278:H324,"")),""),"")</f>
        <v/>
      </c>
      <c r="F278" s="40" t="str" cm="1">
        <f t="array" ref="F278">IF(Table1[[#This Row],[PO NO]]&lt;&gt;"",IF(Table1[[#This Row],[INV QTY]]=1,_xlfn.TEXTJOIN(",",TRUE,IF(M278=M278:M324,G278:G324,"")),""),"")</f>
        <v/>
      </c>
      <c r="G278" s="79" t="str">
        <f>IF(Table1[[#This Row],[PO NO]]&lt;&gt;"",LEFT(Table1[[#This Row],[PO NO]],6)&amp;"*","")</f>
        <v/>
      </c>
      <c r="H278" s="63"/>
      <c r="I278" s="54"/>
      <c r="J278" s="41"/>
      <c r="K278" s="82"/>
      <c r="L278" s="83"/>
      <c r="M278" s="74"/>
      <c r="N278" s="43"/>
      <c r="O278" s="56"/>
      <c r="P278" s="80"/>
      <c r="Q278" s="56"/>
      <c r="R278" s="80"/>
      <c r="S278" s="47"/>
      <c r="T278" s="81"/>
      <c r="U278" s="57"/>
      <c r="V278" s="57"/>
      <c r="W278" s="57"/>
      <c r="X278" s="81"/>
      <c r="Y278" s="80"/>
      <c r="Z278" s="44"/>
      <c r="AA278" s="80"/>
      <c r="AB278" s="44"/>
      <c r="AC278" s="77"/>
      <c r="AD278" s="59"/>
      <c r="AE278" s="61"/>
      <c r="AF278" s="61"/>
      <c r="AG278" s="60"/>
      <c r="AH278" s="60"/>
    </row>
    <row r="279" spans="1:34" x14ac:dyDescent="0.3">
      <c r="A279" s="53" t="str">
        <f>IF(Table1[[#This Row],[INVOICE NO]]&lt;&gt;"",ROWS($A$2:Table1[[#This Row],['#OREDER NO]]),"")</f>
        <v/>
      </c>
      <c r="B279" s="38" t="str">
        <f>IF(Table1[[#This Row],[INVOICE NO]]&lt;&gt;"",COUNTIF($M$2:M279,M279),"")</f>
        <v/>
      </c>
      <c r="C279" s="40" t="str" cm="1">
        <f t="array" ref="C279">IF(Table1[[#This Row],[BOOKING CONFIRMATION NO]]&lt;&gt;"",IF(Table1[[#This Row],[INV QTY]]=1,_xlfn.TEXTJOIN(",",TRUE,IF(M279=M279:M325,L279:L325,"")),""),"")</f>
        <v/>
      </c>
      <c r="D279" s="40" t="str" cm="1">
        <f t="array" ref="D279">IF(Table1[[#This Row],[Booking No]]&lt;&gt;"",IF(Table1[[#This Row],[INV QTY]]=1,_xlfn.TEXTJOIN(",",TRUE,IF(N279=N279:N325,K279:K325,"")),""),"")</f>
        <v/>
      </c>
      <c r="E279" s="39" t="str" cm="1">
        <f t="array" ref="E279">IF(Table1[[#This Row],[PO NO]]&lt;&gt;"",IF(Table1[[#This Row],[INV QTY]]=1,_xlfn.TEXTJOIN(",",TRUE,IF(M279=M279:M325,H279:H325,"")),""),"")</f>
        <v/>
      </c>
      <c r="F279" s="40" t="str" cm="1">
        <f t="array" ref="F279">IF(Table1[[#This Row],[PO NO]]&lt;&gt;"",IF(Table1[[#This Row],[INV QTY]]=1,_xlfn.TEXTJOIN(",",TRUE,IF(M279=M279:M325,G279:G325,"")),""),"")</f>
        <v/>
      </c>
      <c r="G279" s="79" t="str">
        <f>IF(Table1[[#This Row],[PO NO]]&lt;&gt;"",LEFT(Table1[[#This Row],[PO NO]],6)&amp;"*","")</f>
        <v/>
      </c>
      <c r="H279" s="63"/>
      <c r="I279" s="54"/>
      <c r="J279" s="41"/>
      <c r="K279" s="82"/>
      <c r="L279" s="83"/>
      <c r="M279" s="74"/>
      <c r="N279" s="43"/>
      <c r="O279" s="56"/>
      <c r="P279" s="80"/>
      <c r="Q279" s="56"/>
      <c r="R279" s="80"/>
      <c r="S279" s="47"/>
      <c r="T279" s="81"/>
      <c r="U279" s="57"/>
      <c r="V279" s="57"/>
      <c r="W279" s="57"/>
      <c r="X279" s="81"/>
      <c r="Y279" s="80"/>
      <c r="Z279" s="44"/>
      <c r="AA279" s="80"/>
      <c r="AB279" s="44"/>
      <c r="AC279" s="77"/>
      <c r="AD279" s="59"/>
      <c r="AE279" s="61"/>
      <c r="AF279" s="61"/>
      <c r="AG279" s="60"/>
      <c r="AH279" s="60"/>
    </row>
    <row r="280" spans="1:34" x14ac:dyDescent="0.3">
      <c r="A280" s="53" t="str">
        <f>IF(Table1[[#This Row],[INVOICE NO]]&lt;&gt;"",ROWS($A$2:Table1[[#This Row],['#OREDER NO]]),"")</f>
        <v/>
      </c>
      <c r="B280" s="38" t="str">
        <f>IF(Table1[[#This Row],[INVOICE NO]]&lt;&gt;"",COUNTIF($M$2:M280,M280),"")</f>
        <v/>
      </c>
      <c r="C280" s="40" t="str" cm="1">
        <f t="array" ref="C280">IF(Table1[[#This Row],[BOOKING CONFIRMATION NO]]&lt;&gt;"",IF(Table1[[#This Row],[INV QTY]]=1,_xlfn.TEXTJOIN(",",TRUE,IF(M280=M280:M326,L280:L326,"")),""),"")</f>
        <v/>
      </c>
      <c r="D280" s="40" t="str" cm="1">
        <f t="array" ref="D280">IF(Table1[[#This Row],[Booking No]]&lt;&gt;"",IF(Table1[[#This Row],[INV QTY]]=1,_xlfn.TEXTJOIN(",",TRUE,IF(N280=N280:N326,K280:K326,"")),""),"")</f>
        <v/>
      </c>
      <c r="E280" s="39" t="str" cm="1">
        <f t="array" ref="E280">IF(Table1[[#This Row],[PO NO]]&lt;&gt;"",IF(Table1[[#This Row],[INV QTY]]=1,_xlfn.TEXTJOIN(",",TRUE,IF(M280=M280:M326,H280:H326,"")),""),"")</f>
        <v/>
      </c>
      <c r="F280" s="40" t="str" cm="1">
        <f t="array" ref="F280">IF(Table1[[#This Row],[PO NO]]&lt;&gt;"",IF(Table1[[#This Row],[INV QTY]]=1,_xlfn.TEXTJOIN(",",TRUE,IF(M280=M280:M326,G280:G326,"")),""),"")</f>
        <v/>
      </c>
      <c r="G280" s="79" t="str">
        <f>IF(Table1[[#This Row],[PO NO]]&lt;&gt;"",LEFT(Table1[[#This Row],[PO NO]],6)&amp;"*","")</f>
        <v/>
      </c>
      <c r="H280" s="63"/>
      <c r="I280" s="54"/>
      <c r="J280" s="41"/>
      <c r="K280" s="82"/>
      <c r="L280" s="83"/>
      <c r="M280" s="74"/>
      <c r="N280" s="43"/>
      <c r="O280" s="56"/>
      <c r="P280" s="80"/>
      <c r="Q280" s="56"/>
      <c r="R280" s="80"/>
      <c r="S280" s="47"/>
      <c r="T280" s="81"/>
      <c r="U280" s="57"/>
      <c r="V280" s="57"/>
      <c r="W280" s="57"/>
      <c r="X280" s="81"/>
      <c r="Y280" s="80"/>
      <c r="Z280" s="44"/>
      <c r="AA280" s="80"/>
      <c r="AB280" s="44"/>
      <c r="AC280" s="77"/>
      <c r="AD280" s="59"/>
      <c r="AE280" s="61"/>
      <c r="AF280" s="61"/>
      <c r="AG280" s="60"/>
      <c r="AH280" s="60"/>
    </row>
    <row r="281" spans="1:34" x14ac:dyDescent="0.3">
      <c r="A281" s="53" t="str">
        <f>IF(Table1[[#This Row],[INVOICE NO]]&lt;&gt;"",ROWS($A$2:Table1[[#This Row],['#OREDER NO]]),"")</f>
        <v/>
      </c>
      <c r="B281" s="38" t="str">
        <f>IF(Table1[[#This Row],[INVOICE NO]]&lt;&gt;"",COUNTIF($M$2:M281,M281),"")</f>
        <v/>
      </c>
      <c r="C281" s="40" t="str" cm="1">
        <f t="array" ref="C281">IF(Table1[[#This Row],[BOOKING CONFIRMATION NO]]&lt;&gt;"",IF(Table1[[#This Row],[INV QTY]]=1,_xlfn.TEXTJOIN(",",TRUE,IF(M281=M281:M327,L281:L327,"")),""),"")</f>
        <v/>
      </c>
      <c r="D281" s="40" t="str" cm="1">
        <f t="array" ref="D281">IF(Table1[[#This Row],[Booking No]]&lt;&gt;"",IF(Table1[[#This Row],[INV QTY]]=1,_xlfn.TEXTJOIN(",",TRUE,IF(N281=N281:N327,K281:K327,"")),""),"")</f>
        <v/>
      </c>
      <c r="E281" s="39" t="str" cm="1">
        <f t="array" ref="E281">IF(Table1[[#This Row],[PO NO]]&lt;&gt;"",IF(Table1[[#This Row],[INV QTY]]=1,_xlfn.TEXTJOIN(",",TRUE,IF(M281=M281:M327,H281:H327,"")),""),"")</f>
        <v/>
      </c>
      <c r="F281" s="40" t="str" cm="1">
        <f t="array" ref="F281">IF(Table1[[#This Row],[PO NO]]&lt;&gt;"",IF(Table1[[#This Row],[INV QTY]]=1,_xlfn.TEXTJOIN(",",TRUE,IF(M281=M281:M327,G281:G327,"")),""),"")</f>
        <v/>
      </c>
      <c r="G281" s="79" t="str">
        <f>IF(Table1[[#This Row],[PO NO]]&lt;&gt;"",LEFT(Table1[[#This Row],[PO NO]],6)&amp;"*","")</f>
        <v/>
      </c>
      <c r="H281" s="63"/>
      <c r="I281" s="54"/>
      <c r="J281" s="41"/>
      <c r="K281" s="82"/>
      <c r="L281" s="83"/>
      <c r="M281" s="74"/>
      <c r="N281" s="43"/>
      <c r="O281" s="56"/>
      <c r="P281" s="80"/>
      <c r="Q281" s="56"/>
      <c r="R281" s="80"/>
      <c r="S281" s="47"/>
      <c r="T281" s="81"/>
      <c r="U281" s="57"/>
      <c r="V281" s="57"/>
      <c r="W281" s="57"/>
      <c r="X281" s="81"/>
      <c r="Y281" s="80"/>
      <c r="Z281" s="44"/>
      <c r="AA281" s="80"/>
      <c r="AB281" s="44"/>
      <c r="AC281" s="77"/>
      <c r="AD281" s="59"/>
      <c r="AE281" s="61"/>
      <c r="AF281" s="61"/>
      <c r="AG281" s="60"/>
      <c r="AH281" s="60"/>
    </row>
    <row r="282" spans="1:34" x14ac:dyDescent="0.3">
      <c r="A282" s="53" t="str">
        <f>IF(Table1[[#This Row],[INVOICE NO]]&lt;&gt;"",ROWS($A$2:Table1[[#This Row],['#OREDER NO]]),"")</f>
        <v/>
      </c>
      <c r="B282" s="38" t="str">
        <f>IF(Table1[[#This Row],[INVOICE NO]]&lt;&gt;"",COUNTIF($M$2:M282,M282),"")</f>
        <v/>
      </c>
      <c r="C282" s="40" t="str" cm="1">
        <f t="array" ref="C282">IF(Table1[[#This Row],[BOOKING CONFIRMATION NO]]&lt;&gt;"",IF(Table1[[#This Row],[INV QTY]]=1,_xlfn.TEXTJOIN(",",TRUE,IF(M282=M282:M328,L282:L328,"")),""),"")</f>
        <v/>
      </c>
      <c r="D282" s="40" t="str" cm="1">
        <f t="array" ref="D282">IF(Table1[[#This Row],[Booking No]]&lt;&gt;"",IF(Table1[[#This Row],[INV QTY]]=1,_xlfn.TEXTJOIN(",",TRUE,IF(N282=N282:N328,K282:K328,"")),""),"")</f>
        <v/>
      </c>
      <c r="E282" s="39" t="str" cm="1">
        <f t="array" ref="E282">IF(Table1[[#This Row],[PO NO]]&lt;&gt;"",IF(Table1[[#This Row],[INV QTY]]=1,_xlfn.TEXTJOIN(",",TRUE,IF(M282=M282:M328,H282:H328,"")),""),"")</f>
        <v/>
      </c>
      <c r="F282" s="40" t="str" cm="1">
        <f t="array" ref="F282">IF(Table1[[#This Row],[PO NO]]&lt;&gt;"",IF(Table1[[#This Row],[INV QTY]]=1,_xlfn.TEXTJOIN(",",TRUE,IF(M282=M282:M328,G282:G328,"")),""),"")</f>
        <v/>
      </c>
      <c r="G282" s="79" t="str">
        <f>IF(Table1[[#This Row],[PO NO]]&lt;&gt;"",LEFT(Table1[[#This Row],[PO NO]],6)&amp;"*","")</f>
        <v/>
      </c>
      <c r="H282" s="63"/>
      <c r="I282" s="54"/>
      <c r="J282" s="41"/>
      <c r="K282" s="82"/>
      <c r="L282" s="83"/>
      <c r="M282" s="74"/>
      <c r="N282" s="43"/>
      <c r="O282" s="56"/>
      <c r="P282" s="80"/>
      <c r="Q282" s="56"/>
      <c r="R282" s="80"/>
      <c r="S282" s="47"/>
      <c r="T282" s="81"/>
      <c r="U282" s="57"/>
      <c r="V282" s="57"/>
      <c r="W282" s="57"/>
      <c r="X282" s="81"/>
      <c r="Y282" s="80"/>
      <c r="Z282" s="44"/>
      <c r="AA282" s="80"/>
      <c r="AB282" s="44"/>
      <c r="AC282" s="77"/>
      <c r="AD282" s="59"/>
      <c r="AE282" s="61"/>
      <c r="AF282" s="61"/>
      <c r="AG282" s="60"/>
      <c r="AH282" s="60"/>
    </row>
    <row r="283" spans="1:34" x14ac:dyDescent="0.3">
      <c r="A283" s="53" t="str">
        <f>IF(Table1[[#This Row],[INVOICE NO]]&lt;&gt;"",ROWS($A$2:Table1[[#This Row],['#OREDER NO]]),"")</f>
        <v/>
      </c>
      <c r="B283" s="38" t="str">
        <f>IF(Table1[[#This Row],[INVOICE NO]]&lt;&gt;"",COUNTIF($M$2:M283,M283),"")</f>
        <v/>
      </c>
      <c r="C283" s="40" t="str" cm="1">
        <f t="array" ref="C283">IF(Table1[[#This Row],[BOOKING CONFIRMATION NO]]&lt;&gt;"",IF(Table1[[#This Row],[INV QTY]]=1,_xlfn.TEXTJOIN(",",TRUE,IF(M283=M283:M329,L283:L329,"")),""),"")</f>
        <v/>
      </c>
      <c r="D283" s="40" t="str" cm="1">
        <f t="array" ref="D283">IF(Table1[[#This Row],[Booking No]]&lt;&gt;"",IF(Table1[[#This Row],[INV QTY]]=1,_xlfn.TEXTJOIN(",",TRUE,IF(N283=N283:N329,K283:K329,"")),""),"")</f>
        <v/>
      </c>
      <c r="E283" s="39" t="str" cm="1">
        <f t="array" ref="E283">IF(Table1[[#This Row],[PO NO]]&lt;&gt;"",IF(Table1[[#This Row],[INV QTY]]=1,_xlfn.TEXTJOIN(",",TRUE,IF(M283=M283:M329,H283:H329,"")),""),"")</f>
        <v/>
      </c>
      <c r="F283" s="40" t="str" cm="1">
        <f t="array" ref="F283">IF(Table1[[#This Row],[PO NO]]&lt;&gt;"",IF(Table1[[#This Row],[INV QTY]]=1,_xlfn.TEXTJOIN(",",TRUE,IF(M283=M283:M329,G283:G329,"")),""),"")</f>
        <v/>
      </c>
      <c r="G283" s="79" t="str">
        <f>IF(Table1[[#This Row],[PO NO]]&lt;&gt;"",LEFT(Table1[[#This Row],[PO NO]],6)&amp;"*","")</f>
        <v/>
      </c>
      <c r="H283" s="63"/>
      <c r="I283" s="54"/>
      <c r="J283" s="41"/>
      <c r="K283" s="82"/>
      <c r="L283" s="83"/>
      <c r="M283" s="74"/>
      <c r="N283" s="43"/>
      <c r="O283" s="56"/>
      <c r="P283" s="80"/>
      <c r="Q283" s="56"/>
      <c r="R283" s="80"/>
      <c r="S283" s="47"/>
      <c r="T283" s="81"/>
      <c r="U283" s="57"/>
      <c r="V283" s="57"/>
      <c r="W283" s="57"/>
      <c r="X283" s="81"/>
      <c r="Y283" s="80"/>
      <c r="Z283" s="44"/>
      <c r="AA283" s="80"/>
      <c r="AB283" s="44"/>
      <c r="AC283" s="77"/>
      <c r="AD283" s="59"/>
      <c r="AE283" s="61"/>
      <c r="AF283" s="61"/>
      <c r="AG283" s="60"/>
      <c r="AH283" s="60"/>
    </row>
    <row r="284" spans="1:34" x14ac:dyDescent="0.3">
      <c r="A284" s="53" t="str">
        <f>IF(Table1[[#This Row],[INVOICE NO]]&lt;&gt;"",ROWS($A$2:Table1[[#This Row],['#OREDER NO]]),"")</f>
        <v/>
      </c>
      <c r="B284" s="38" t="str">
        <f>IF(Table1[[#This Row],[INVOICE NO]]&lt;&gt;"",COUNTIF($M$2:M284,M284),"")</f>
        <v/>
      </c>
      <c r="C284" s="40" t="str" cm="1">
        <f t="array" ref="C284">IF(Table1[[#This Row],[BOOKING CONFIRMATION NO]]&lt;&gt;"",IF(Table1[[#This Row],[INV QTY]]=1,_xlfn.TEXTJOIN(",",TRUE,IF(M284=M284:M330,L284:L330,"")),""),"")</f>
        <v/>
      </c>
      <c r="D284" s="40" t="str" cm="1">
        <f t="array" ref="D284">IF(Table1[[#This Row],[Booking No]]&lt;&gt;"",IF(Table1[[#This Row],[INV QTY]]=1,_xlfn.TEXTJOIN(",",TRUE,IF(N284=N284:N330,K284:K330,"")),""),"")</f>
        <v/>
      </c>
      <c r="E284" s="39" t="str" cm="1">
        <f t="array" ref="E284">IF(Table1[[#This Row],[PO NO]]&lt;&gt;"",IF(Table1[[#This Row],[INV QTY]]=1,_xlfn.TEXTJOIN(",",TRUE,IF(M284=M284:M330,H284:H330,"")),""),"")</f>
        <v/>
      </c>
      <c r="F284" s="40" t="str" cm="1">
        <f t="array" ref="F284">IF(Table1[[#This Row],[PO NO]]&lt;&gt;"",IF(Table1[[#This Row],[INV QTY]]=1,_xlfn.TEXTJOIN(",",TRUE,IF(M284=M284:M330,G284:G330,"")),""),"")</f>
        <v/>
      </c>
      <c r="G284" s="79" t="str">
        <f>IF(Table1[[#This Row],[PO NO]]&lt;&gt;"",LEFT(Table1[[#This Row],[PO NO]],6)&amp;"*","")</f>
        <v/>
      </c>
      <c r="H284" s="63"/>
      <c r="I284" s="54"/>
      <c r="J284" s="41"/>
      <c r="K284" s="82"/>
      <c r="L284" s="83"/>
      <c r="M284" s="74"/>
      <c r="N284" s="43"/>
      <c r="O284" s="56"/>
      <c r="P284" s="80"/>
      <c r="Q284" s="56"/>
      <c r="R284" s="80"/>
      <c r="S284" s="47"/>
      <c r="T284" s="81"/>
      <c r="U284" s="57"/>
      <c r="V284" s="57"/>
      <c r="W284" s="57"/>
      <c r="X284" s="81"/>
      <c r="Y284" s="80"/>
      <c r="Z284" s="44"/>
      <c r="AA284" s="80"/>
      <c r="AB284" s="44"/>
      <c r="AC284" s="77"/>
      <c r="AD284" s="59"/>
      <c r="AE284" s="61"/>
      <c r="AF284" s="61"/>
      <c r="AG284" s="60"/>
      <c r="AH284" s="60"/>
    </row>
    <row r="285" spans="1:34" x14ac:dyDescent="0.3">
      <c r="A285" s="53" t="str">
        <f>IF(Table1[[#This Row],[INVOICE NO]]&lt;&gt;"",ROWS($A$2:Table1[[#This Row],['#OREDER NO]]),"")</f>
        <v/>
      </c>
      <c r="B285" s="38" t="str">
        <f>IF(Table1[[#This Row],[INVOICE NO]]&lt;&gt;"",COUNTIF($M$2:M285,M285),"")</f>
        <v/>
      </c>
      <c r="C285" s="40" t="str" cm="1">
        <f t="array" ref="C285">IF(Table1[[#This Row],[BOOKING CONFIRMATION NO]]&lt;&gt;"",IF(Table1[[#This Row],[INV QTY]]=1,_xlfn.TEXTJOIN(",",TRUE,IF(M285=M285:M331,L285:L331,"")),""),"")</f>
        <v/>
      </c>
      <c r="D285" s="40" t="str" cm="1">
        <f t="array" ref="D285">IF(Table1[[#This Row],[Booking No]]&lt;&gt;"",IF(Table1[[#This Row],[INV QTY]]=1,_xlfn.TEXTJOIN(",",TRUE,IF(N285=N285:N331,K285:K331,"")),""),"")</f>
        <v/>
      </c>
      <c r="E285" s="39" t="str" cm="1">
        <f t="array" ref="E285">IF(Table1[[#This Row],[PO NO]]&lt;&gt;"",IF(Table1[[#This Row],[INV QTY]]=1,_xlfn.TEXTJOIN(",",TRUE,IF(M285=M285:M331,H285:H331,"")),""),"")</f>
        <v/>
      </c>
      <c r="F285" s="40" t="str" cm="1">
        <f t="array" ref="F285">IF(Table1[[#This Row],[PO NO]]&lt;&gt;"",IF(Table1[[#This Row],[INV QTY]]=1,_xlfn.TEXTJOIN(",",TRUE,IF(M285=M285:M331,G285:G331,"")),""),"")</f>
        <v/>
      </c>
      <c r="G285" s="79" t="str">
        <f>IF(Table1[[#This Row],[PO NO]]&lt;&gt;"",LEFT(Table1[[#This Row],[PO NO]],6)&amp;"*","")</f>
        <v/>
      </c>
      <c r="H285" s="63"/>
      <c r="I285" s="54"/>
      <c r="J285" s="41"/>
      <c r="K285" s="82"/>
      <c r="L285" s="83"/>
      <c r="M285" s="74"/>
      <c r="N285" s="43"/>
      <c r="O285" s="56"/>
      <c r="P285" s="80"/>
      <c r="Q285" s="56"/>
      <c r="R285" s="80"/>
      <c r="S285" s="47"/>
      <c r="T285" s="81"/>
      <c r="U285" s="57"/>
      <c r="V285" s="57"/>
      <c r="W285" s="57"/>
      <c r="X285" s="81"/>
      <c r="Y285" s="80"/>
      <c r="Z285" s="44"/>
      <c r="AA285" s="80"/>
      <c r="AB285" s="44"/>
      <c r="AC285" s="77"/>
      <c r="AD285" s="59"/>
      <c r="AE285" s="61"/>
      <c r="AF285" s="61"/>
      <c r="AG285" s="60"/>
      <c r="AH285" s="60"/>
    </row>
    <row r="286" spans="1:34" x14ac:dyDescent="0.3">
      <c r="A286" s="53" t="str">
        <f>IF(Table1[[#This Row],[INVOICE NO]]&lt;&gt;"",ROWS($A$2:Table1[[#This Row],['#OREDER NO]]),"")</f>
        <v/>
      </c>
      <c r="B286" s="38" t="str">
        <f>IF(Table1[[#This Row],[INVOICE NO]]&lt;&gt;"",COUNTIF($M$2:M286,M286),"")</f>
        <v/>
      </c>
      <c r="C286" s="40" t="str" cm="1">
        <f t="array" ref="C286">IF(Table1[[#This Row],[BOOKING CONFIRMATION NO]]&lt;&gt;"",IF(Table1[[#This Row],[INV QTY]]=1,_xlfn.TEXTJOIN(",",TRUE,IF(M286=M286:M332,L286:L332,"")),""),"")</f>
        <v/>
      </c>
      <c r="D286" s="40" t="str" cm="1">
        <f t="array" ref="D286">IF(Table1[[#This Row],[Booking No]]&lt;&gt;"",IF(Table1[[#This Row],[INV QTY]]=1,_xlfn.TEXTJOIN(",",TRUE,IF(N286=N286:N332,K286:K332,"")),""),"")</f>
        <v/>
      </c>
      <c r="E286" s="39" t="str" cm="1">
        <f t="array" ref="E286">IF(Table1[[#This Row],[PO NO]]&lt;&gt;"",IF(Table1[[#This Row],[INV QTY]]=1,_xlfn.TEXTJOIN(",",TRUE,IF(M286=M286:M332,H286:H332,"")),""),"")</f>
        <v/>
      </c>
      <c r="F286" s="40" t="str" cm="1">
        <f t="array" ref="F286">IF(Table1[[#This Row],[PO NO]]&lt;&gt;"",IF(Table1[[#This Row],[INV QTY]]=1,_xlfn.TEXTJOIN(",",TRUE,IF(M286=M286:M332,G286:G332,"")),""),"")</f>
        <v/>
      </c>
      <c r="G286" s="79" t="str">
        <f>IF(Table1[[#This Row],[PO NO]]&lt;&gt;"",LEFT(Table1[[#This Row],[PO NO]],6)&amp;"*","")</f>
        <v/>
      </c>
      <c r="H286" s="63"/>
      <c r="I286" s="54"/>
      <c r="J286" s="41"/>
      <c r="K286" s="82"/>
      <c r="L286" s="83"/>
      <c r="M286" s="74"/>
      <c r="N286" s="43"/>
      <c r="O286" s="56"/>
      <c r="P286" s="80"/>
      <c r="Q286" s="56"/>
      <c r="R286" s="80"/>
      <c r="S286" s="47"/>
      <c r="T286" s="81"/>
      <c r="U286" s="57"/>
      <c r="V286" s="57"/>
      <c r="W286" s="57"/>
      <c r="X286" s="81"/>
      <c r="Y286" s="80"/>
      <c r="Z286" s="44"/>
      <c r="AA286" s="80"/>
      <c r="AB286" s="44"/>
      <c r="AC286" s="77"/>
      <c r="AD286" s="59"/>
      <c r="AE286" s="61"/>
      <c r="AF286" s="61"/>
      <c r="AG286" s="60"/>
      <c r="AH286" s="60"/>
    </row>
    <row r="287" spans="1:34" x14ac:dyDescent="0.3">
      <c r="A287" s="53" t="str">
        <f>IF(Table1[[#This Row],[INVOICE NO]]&lt;&gt;"",ROWS($A$2:Table1[[#This Row],['#OREDER NO]]),"")</f>
        <v/>
      </c>
      <c r="B287" s="38" t="str">
        <f>IF(Table1[[#This Row],[INVOICE NO]]&lt;&gt;"",COUNTIF($M$2:M287,M287),"")</f>
        <v/>
      </c>
      <c r="C287" s="40" t="str" cm="1">
        <f t="array" ref="C287">IF(Table1[[#This Row],[BOOKING CONFIRMATION NO]]&lt;&gt;"",IF(Table1[[#This Row],[INV QTY]]=1,_xlfn.TEXTJOIN(",",TRUE,IF(M287=M287:M333,L287:L333,"")),""),"")</f>
        <v/>
      </c>
      <c r="D287" s="40" t="str" cm="1">
        <f t="array" ref="D287">IF(Table1[[#This Row],[Booking No]]&lt;&gt;"",IF(Table1[[#This Row],[INV QTY]]=1,_xlfn.TEXTJOIN(",",TRUE,IF(N287=N287:N333,K287:K333,"")),""),"")</f>
        <v/>
      </c>
      <c r="E287" s="39" t="str" cm="1">
        <f t="array" ref="E287">IF(Table1[[#This Row],[PO NO]]&lt;&gt;"",IF(Table1[[#This Row],[INV QTY]]=1,_xlfn.TEXTJOIN(",",TRUE,IF(M287=M287:M333,H287:H333,"")),""),"")</f>
        <v/>
      </c>
      <c r="F287" s="40" t="str" cm="1">
        <f t="array" ref="F287">IF(Table1[[#This Row],[PO NO]]&lt;&gt;"",IF(Table1[[#This Row],[INV QTY]]=1,_xlfn.TEXTJOIN(",",TRUE,IF(M287=M287:M333,G287:G333,"")),""),"")</f>
        <v/>
      </c>
      <c r="G287" s="79" t="str">
        <f>IF(Table1[[#This Row],[PO NO]]&lt;&gt;"",LEFT(Table1[[#This Row],[PO NO]],6)&amp;"*","")</f>
        <v/>
      </c>
      <c r="H287" s="63"/>
      <c r="I287" s="54"/>
      <c r="J287" s="41"/>
      <c r="K287" s="82"/>
      <c r="L287" s="83"/>
      <c r="M287" s="74"/>
      <c r="N287" s="43"/>
      <c r="O287" s="56"/>
      <c r="P287" s="80"/>
      <c r="Q287" s="56"/>
      <c r="R287" s="80"/>
      <c r="S287" s="47"/>
      <c r="T287" s="81"/>
      <c r="U287" s="57"/>
      <c r="V287" s="57"/>
      <c r="W287" s="57"/>
      <c r="X287" s="81"/>
      <c r="Y287" s="80"/>
      <c r="Z287" s="44"/>
      <c r="AA287" s="80"/>
      <c r="AB287" s="44"/>
      <c r="AC287" s="77"/>
      <c r="AD287" s="59"/>
      <c r="AE287" s="61"/>
      <c r="AF287" s="61"/>
      <c r="AG287" s="60"/>
      <c r="AH287" s="60"/>
    </row>
    <row r="288" spans="1:34" x14ac:dyDescent="0.3">
      <c r="A288" s="53" t="str">
        <f>IF(Table1[[#This Row],[INVOICE NO]]&lt;&gt;"",ROWS($A$2:Table1[[#This Row],['#OREDER NO]]),"")</f>
        <v/>
      </c>
      <c r="B288" s="38" t="str">
        <f>IF(Table1[[#This Row],[INVOICE NO]]&lt;&gt;"",COUNTIF($M$2:M288,M288),"")</f>
        <v/>
      </c>
      <c r="C288" s="40" t="str" cm="1">
        <f t="array" ref="C288">IF(Table1[[#This Row],[BOOKING CONFIRMATION NO]]&lt;&gt;"",IF(Table1[[#This Row],[INV QTY]]=1,_xlfn.TEXTJOIN(",",TRUE,IF(M288=M288:M334,L288:L334,"")),""),"")</f>
        <v/>
      </c>
      <c r="D288" s="40" t="str" cm="1">
        <f t="array" ref="D288">IF(Table1[[#This Row],[Booking No]]&lt;&gt;"",IF(Table1[[#This Row],[INV QTY]]=1,_xlfn.TEXTJOIN(",",TRUE,IF(N288=N288:N334,K288:K334,"")),""),"")</f>
        <v/>
      </c>
      <c r="E288" s="39" t="str" cm="1">
        <f t="array" ref="E288">IF(Table1[[#This Row],[PO NO]]&lt;&gt;"",IF(Table1[[#This Row],[INV QTY]]=1,_xlfn.TEXTJOIN(",",TRUE,IF(M288=M288:M334,H288:H334,"")),""),"")</f>
        <v/>
      </c>
      <c r="F288" s="40" t="str" cm="1">
        <f t="array" ref="F288">IF(Table1[[#This Row],[PO NO]]&lt;&gt;"",IF(Table1[[#This Row],[INV QTY]]=1,_xlfn.TEXTJOIN(",",TRUE,IF(M288=M288:M334,G288:G334,"")),""),"")</f>
        <v/>
      </c>
      <c r="G288" s="79" t="str">
        <f>IF(Table1[[#This Row],[PO NO]]&lt;&gt;"",LEFT(Table1[[#This Row],[PO NO]],6)&amp;"*","")</f>
        <v/>
      </c>
      <c r="H288" s="63"/>
      <c r="I288" s="54"/>
      <c r="J288" s="41"/>
      <c r="K288" s="82"/>
      <c r="L288" s="83"/>
      <c r="M288" s="74"/>
      <c r="N288" s="43"/>
      <c r="O288" s="56"/>
      <c r="P288" s="80"/>
      <c r="Q288" s="56"/>
      <c r="R288" s="80"/>
      <c r="S288" s="47"/>
      <c r="T288" s="81"/>
      <c r="U288" s="57"/>
      <c r="V288" s="57"/>
      <c r="W288" s="57"/>
      <c r="X288" s="81"/>
      <c r="Y288" s="80"/>
      <c r="Z288" s="44"/>
      <c r="AA288" s="80"/>
      <c r="AB288" s="44"/>
      <c r="AC288" s="77"/>
      <c r="AD288" s="59"/>
      <c r="AE288" s="61"/>
      <c r="AF288" s="61"/>
      <c r="AG288" s="60"/>
      <c r="AH288" s="60"/>
    </row>
    <row r="289" spans="1:34" x14ac:dyDescent="0.3">
      <c r="A289" s="53" t="str">
        <f>IF(Table1[[#This Row],[INVOICE NO]]&lt;&gt;"",ROWS($A$2:Table1[[#This Row],['#OREDER NO]]),"")</f>
        <v/>
      </c>
      <c r="B289" s="38" t="str">
        <f>IF(Table1[[#This Row],[INVOICE NO]]&lt;&gt;"",COUNTIF($M$2:M289,M289),"")</f>
        <v/>
      </c>
      <c r="C289" s="40" t="str" cm="1">
        <f t="array" ref="C289">IF(Table1[[#This Row],[BOOKING CONFIRMATION NO]]&lt;&gt;"",IF(Table1[[#This Row],[INV QTY]]=1,_xlfn.TEXTJOIN(",",TRUE,IF(M289=M289:M335,L289:L335,"")),""),"")</f>
        <v/>
      </c>
      <c r="D289" s="40" t="str" cm="1">
        <f t="array" ref="D289">IF(Table1[[#This Row],[Booking No]]&lt;&gt;"",IF(Table1[[#This Row],[INV QTY]]=1,_xlfn.TEXTJOIN(",",TRUE,IF(N289=N289:N335,K289:K335,"")),""),"")</f>
        <v/>
      </c>
      <c r="E289" s="39" t="str" cm="1">
        <f t="array" ref="E289">IF(Table1[[#This Row],[PO NO]]&lt;&gt;"",IF(Table1[[#This Row],[INV QTY]]=1,_xlfn.TEXTJOIN(",",TRUE,IF(M289=M289:M335,H289:H335,"")),""),"")</f>
        <v/>
      </c>
      <c r="F289" s="40" t="str" cm="1">
        <f t="array" ref="F289">IF(Table1[[#This Row],[PO NO]]&lt;&gt;"",IF(Table1[[#This Row],[INV QTY]]=1,_xlfn.TEXTJOIN(",",TRUE,IF(M289=M289:M335,G289:G335,"")),""),"")</f>
        <v/>
      </c>
      <c r="G289" s="79" t="str">
        <f>IF(Table1[[#This Row],[PO NO]]&lt;&gt;"",LEFT(Table1[[#This Row],[PO NO]],6)&amp;"*","")</f>
        <v/>
      </c>
      <c r="H289" s="63"/>
      <c r="I289" s="54"/>
      <c r="J289" s="41"/>
      <c r="K289" s="82"/>
      <c r="L289" s="83"/>
      <c r="M289" s="74"/>
      <c r="N289" s="43"/>
      <c r="O289" s="56"/>
      <c r="P289" s="80"/>
      <c r="Q289" s="56"/>
      <c r="R289" s="80"/>
      <c r="S289" s="47"/>
      <c r="T289" s="81"/>
      <c r="U289" s="57"/>
      <c r="V289" s="57"/>
      <c r="W289" s="57"/>
      <c r="X289" s="81"/>
      <c r="Y289" s="80"/>
      <c r="Z289" s="44"/>
      <c r="AA289" s="80"/>
      <c r="AB289" s="44"/>
      <c r="AC289" s="77"/>
      <c r="AD289" s="59"/>
      <c r="AE289" s="61"/>
      <c r="AF289" s="61"/>
      <c r="AG289" s="60"/>
      <c r="AH289" s="60"/>
    </row>
    <row r="290" spans="1:34" x14ac:dyDescent="0.3">
      <c r="A290" s="53" t="str">
        <f>IF(Table1[[#This Row],[INVOICE NO]]&lt;&gt;"",ROWS($A$2:Table1[[#This Row],['#OREDER NO]]),"")</f>
        <v/>
      </c>
      <c r="B290" s="38" t="str">
        <f>IF(Table1[[#This Row],[INVOICE NO]]&lt;&gt;"",COUNTIF($M$2:M290,M290),"")</f>
        <v/>
      </c>
      <c r="C290" s="40" t="str" cm="1">
        <f t="array" ref="C290">IF(Table1[[#This Row],[BOOKING CONFIRMATION NO]]&lt;&gt;"",IF(Table1[[#This Row],[INV QTY]]=1,_xlfn.TEXTJOIN(",",TRUE,IF(M290=M290:M336,L290:L336,"")),""),"")</f>
        <v/>
      </c>
      <c r="D290" s="40" t="str" cm="1">
        <f t="array" ref="D290">IF(Table1[[#This Row],[Booking No]]&lt;&gt;"",IF(Table1[[#This Row],[INV QTY]]=1,_xlfn.TEXTJOIN(",",TRUE,IF(N290=N290:N336,K290:K336,"")),""),"")</f>
        <v/>
      </c>
      <c r="E290" s="39" t="str" cm="1">
        <f t="array" ref="E290">IF(Table1[[#This Row],[PO NO]]&lt;&gt;"",IF(Table1[[#This Row],[INV QTY]]=1,_xlfn.TEXTJOIN(",",TRUE,IF(M290=M290:M336,H290:H336,"")),""),"")</f>
        <v/>
      </c>
      <c r="F290" s="40" t="str" cm="1">
        <f t="array" ref="F290">IF(Table1[[#This Row],[PO NO]]&lt;&gt;"",IF(Table1[[#This Row],[INV QTY]]=1,_xlfn.TEXTJOIN(",",TRUE,IF(M290=M290:M336,G290:G336,"")),""),"")</f>
        <v/>
      </c>
      <c r="G290" s="79" t="str">
        <f>IF(Table1[[#This Row],[PO NO]]&lt;&gt;"",LEFT(Table1[[#This Row],[PO NO]],6)&amp;"*","")</f>
        <v/>
      </c>
      <c r="H290" s="63"/>
      <c r="I290" s="54"/>
      <c r="J290" s="41"/>
      <c r="K290" s="82"/>
      <c r="L290" s="83"/>
      <c r="M290" s="74"/>
      <c r="N290" s="43"/>
      <c r="O290" s="56"/>
      <c r="P290" s="80"/>
      <c r="Q290" s="56"/>
      <c r="R290" s="80"/>
      <c r="S290" s="47"/>
      <c r="T290" s="81"/>
      <c r="U290" s="57"/>
      <c r="V290" s="57"/>
      <c r="W290" s="57"/>
      <c r="X290" s="81"/>
      <c r="Y290" s="80"/>
      <c r="Z290" s="44"/>
      <c r="AA290" s="80"/>
      <c r="AB290" s="44"/>
      <c r="AC290" s="77"/>
      <c r="AD290" s="59"/>
      <c r="AE290" s="61"/>
      <c r="AF290" s="61"/>
      <c r="AG290" s="60"/>
      <c r="AH290" s="60"/>
    </row>
    <row r="291" spans="1:34" x14ac:dyDescent="0.3">
      <c r="A291" s="53" t="str">
        <f>IF(Table1[[#This Row],[INVOICE NO]]&lt;&gt;"",ROWS($A$2:Table1[[#This Row],['#OREDER NO]]),"")</f>
        <v/>
      </c>
      <c r="B291" s="78" t="str">
        <f>IF(Table1[[#This Row],[INVOICE NO]]&lt;&gt;"",COUNTIF($M$2:M386,M291),"")</f>
        <v/>
      </c>
      <c r="C291" s="40" t="str" cm="1">
        <f t="array" ref="C291">IF(Table1[[#This Row],[BOOKING CONFIRMATION NO]]&lt;&gt;"",IF(Table1[[#This Row],[INV QTY]]=1,_xlfn.TEXTJOIN(",",TRUE,IF(M291=M291:M337,L291:L337,"")),""),"")</f>
        <v/>
      </c>
      <c r="D291" s="40" t="str" cm="1">
        <f t="array" ref="D291">IF(Table1[[#This Row],[Booking No]]&lt;&gt;"",IF(Table1[[#This Row],[INV QTY]]=1,_xlfn.TEXTJOIN(",",TRUE,IF(N291=N291:N337,K291:K337,"")),""),"")</f>
        <v/>
      </c>
      <c r="E291" s="39" t="str" cm="1">
        <f t="array" ref="E291">IF(Table1[[#This Row],[PO NO]]&lt;&gt;"",IF(Table1[[#This Row],[INV QTY]]=1,_xlfn.TEXTJOIN(",",TRUE,IF(M291=M291:M337,H291:H337,"")),""),"")</f>
        <v/>
      </c>
      <c r="F291" s="40" t="str" cm="1">
        <f t="array" ref="F291">IF(Table1[[#This Row],[PO NO]]&lt;&gt;"",IF(Table1[[#This Row],[INV QTY]]=1,_xlfn.TEXTJOIN(",",TRUE,IF(M291=M291:M337,G291:G337,"")),""),"")</f>
        <v/>
      </c>
      <c r="G291" s="79" t="str">
        <f>IF(Table1[[#This Row],[PO NO]]&lt;&gt;"",LEFT(Table1[[#This Row],[PO NO]],6)&amp;"*","")</f>
        <v/>
      </c>
      <c r="H291" s="63"/>
      <c r="I291" s="54"/>
      <c r="J291" s="41"/>
      <c r="K291" s="82"/>
      <c r="L291" s="83"/>
      <c r="M291" s="74"/>
      <c r="N291" s="43"/>
      <c r="O291" s="56"/>
      <c r="P291" s="80"/>
      <c r="Q291" s="56"/>
      <c r="R291" s="80"/>
      <c r="S291" s="47"/>
      <c r="T291" s="81"/>
      <c r="U291" s="57"/>
      <c r="V291" s="57"/>
      <c r="W291" s="57"/>
      <c r="X291" s="81"/>
      <c r="Y291" s="80"/>
      <c r="Z291" s="44"/>
      <c r="AA291" s="80"/>
      <c r="AB291" s="44"/>
      <c r="AC291" s="77"/>
      <c r="AD291" s="59"/>
      <c r="AE291" s="61"/>
      <c r="AF291" s="61"/>
      <c r="AG291" s="60"/>
      <c r="AH291" s="60"/>
    </row>
    <row r="292" spans="1:34" x14ac:dyDescent="0.3">
      <c r="A292" s="53" t="str">
        <f>IF(Table1[[#This Row],[INVOICE NO]]&lt;&gt;"",ROWS($A$2:Table1[[#This Row],['#OREDER NO]]),"")</f>
        <v/>
      </c>
      <c r="B292" s="38" t="str">
        <f>IF(Table1[[#This Row],[INVOICE NO]]&lt;&gt;"",COUNTIF($M$2:M292,M292),"")</f>
        <v/>
      </c>
      <c r="C292" s="40" t="str" cm="1">
        <f t="array" ref="C292">IF(Table1[[#This Row],[BOOKING CONFIRMATION NO]]&lt;&gt;"",IF(Table1[[#This Row],[INV QTY]]=1,_xlfn.TEXTJOIN(",",TRUE,IF(M292=M292:M338,L292:L338,"")),""),"")</f>
        <v/>
      </c>
      <c r="D292" s="40" t="str" cm="1">
        <f t="array" ref="D292">IF(Table1[[#This Row],[Booking No]]&lt;&gt;"",IF(Table1[[#This Row],[INV QTY]]=1,_xlfn.TEXTJOIN(",",TRUE,IF(N292=N292:N338,K292:K338,"")),""),"")</f>
        <v/>
      </c>
      <c r="E292" s="39" t="str" cm="1">
        <f t="array" ref="E292">IF(Table1[[#This Row],[PO NO]]&lt;&gt;"",IF(Table1[[#This Row],[INV QTY]]=1,_xlfn.TEXTJOIN(",",TRUE,IF(M292=M292:M338,H292:H338,"")),""),"")</f>
        <v/>
      </c>
      <c r="F292" s="40" t="str" cm="1">
        <f t="array" ref="F292">IF(Table1[[#This Row],[PO NO]]&lt;&gt;"",IF(Table1[[#This Row],[INV QTY]]=1,_xlfn.TEXTJOIN(",",TRUE,IF(M292=M292:M338,G292:G338,"")),""),"")</f>
        <v/>
      </c>
      <c r="G292" s="79" t="str">
        <f>IF(Table1[[#This Row],[PO NO]]&lt;&gt;"",LEFT(Table1[[#This Row],[PO NO]],6)&amp;"*","")</f>
        <v/>
      </c>
      <c r="H292" s="63"/>
      <c r="I292" s="54"/>
      <c r="J292" s="41"/>
      <c r="K292" s="82"/>
      <c r="L292" s="83"/>
      <c r="M292" s="74"/>
      <c r="N292" s="43"/>
      <c r="O292" s="56"/>
      <c r="P292" s="80"/>
      <c r="Q292" s="56"/>
      <c r="R292" s="80"/>
      <c r="S292" s="47"/>
      <c r="T292" s="81"/>
      <c r="U292" s="57"/>
      <c r="V292" s="57"/>
      <c r="W292" s="57"/>
      <c r="X292" s="81"/>
      <c r="Y292" s="80"/>
      <c r="Z292" s="44"/>
      <c r="AA292" s="80"/>
      <c r="AB292" s="44"/>
      <c r="AC292" s="77"/>
      <c r="AD292" s="59"/>
      <c r="AE292" s="61"/>
      <c r="AF292" s="61"/>
      <c r="AG292" s="60"/>
      <c r="AH292" s="60"/>
    </row>
    <row r="293" spans="1:34" x14ac:dyDescent="0.3">
      <c r="A293" s="53" t="str">
        <f>IF(Table1[[#This Row],[INVOICE NO]]&lt;&gt;"",ROWS($A$2:Table1[[#This Row],['#OREDER NO]]),"")</f>
        <v/>
      </c>
      <c r="B293" s="38" t="str">
        <f>IF(Table1[[#This Row],[INVOICE NO]]&lt;&gt;"",COUNTIF($M$2:M293,M293),"")</f>
        <v/>
      </c>
      <c r="C293" s="40" t="str" cm="1">
        <f t="array" ref="C293">IF(Table1[[#This Row],[BOOKING CONFIRMATION NO]]&lt;&gt;"",IF(Table1[[#This Row],[INV QTY]]=1,_xlfn.TEXTJOIN(",",TRUE,IF(M293=M293:M339,L293:L339,"")),""),"")</f>
        <v/>
      </c>
      <c r="D293" s="40" t="str" cm="1">
        <f t="array" ref="D293">IF(Table1[[#This Row],[Booking No]]&lt;&gt;"",IF(Table1[[#This Row],[INV QTY]]=1,_xlfn.TEXTJOIN(",",TRUE,IF(N293=N293:N339,K293:K339,"")),""),"")</f>
        <v/>
      </c>
      <c r="E293" s="39" t="str" cm="1">
        <f t="array" ref="E293">IF(Table1[[#This Row],[PO NO]]&lt;&gt;"",IF(Table1[[#This Row],[INV QTY]]=1,_xlfn.TEXTJOIN(",",TRUE,IF(M293=M293:M339,H293:H339,"")),""),"")</f>
        <v/>
      </c>
      <c r="F293" s="40" t="str" cm="1">
        <f t="array" ref="F293">IF(Table1[[#This Row],[PO NO]]&lt;&gt;"",IF(Table1[[#This Row],[INV QTY]]=1,_xlfn.TEXTJOIN(",",TRUE,IF(M293=M293:M339,G293:G339,"")),""),"")</f>
        <v/>
      </c>
      <c r="G293" s="79" t="str">
        <f>IF(Table1[[#This Row],[PO NO]]&lt;&gt;"",LEFT(Table1[[#This Row],[PO NO]],6)&amp;"*","")</f>
        <v/>
      </c>
      <c r="H293" s="63"/>
      <c r="I293" s="54"/>
      <c r="J293" s="41"/>
      <c r="K293" s="82"/>
      <c r="L293" s="83"/>
      <c r="M293" s="74"/>
      <c r="N293" s="43"/>
      <c r="O293" s="56"/>
      <c r="P293" s="80"/>
      <c r="Q293" s="56"/>
      <c r="R293" s="80"/>
      <c r="S293" s="47"/>
      <c r="T293" s="81"/>
      <c r="U293" s="57"/>
      <c r="V293" s="57"/>
      <c r="W293" s="57"/>
      <c r="X293" s="81"/>
      <c r="Y293" s="80"/>
      <c r="Z293" s="44"/>
      <c r="AA293" s="80"/>
      <c r="AB293" s="44"/>
      <c r="AC293" s="77"/>
      <c r="AD293" s="59"/>
      <c r="AE293" s="61"/>
      <c r="AF293" s="61"/>
      <c r="AG293" s="60"/>
      <c r="AH293" s="60"/>
    </row>
    <row r="294" spans="1:34" x14ac:dyDescent="0.3">
      <c r="A294" s="53" t="str">
        <f>IF(Table1[[#This Row],[INVOICE NO]]&lt;&gt;"",ROWS($A$2:Table1[[#This Row],['#OREDER NO]]),"")</f>
        <v/>
      </c>
      <c r="B294" s="38" t="str">
        <f>IF(Table1[[#This Row],[INVOICE NO]]&lt;&gt;"",COUNTIF($M$2:M294,M294),"")</f>
        <v/>
      </c>
      <c r="C294" s="40" t="str" cm="1">
        <f t="array" ref="C294">IF(Table1[[#This Row],[BOOKING CONFIRMATION NO]]&lt;&gt;"",IF(Table1[[#This Row],[INV QTY]]=1,_xlfn.TEXTJOIN(",",TRUE,IF(M294=M294:M340,L294:L340,"")),""),"")</f>
        <v/>
      </c>
      <c r="D294" s="40" t="str" cm="1">
        <f t="array" ref="D294">IF(Table1[[#This Row],[Booking No]]&lt;&gt;"",IF(Table1[[#This Row],[INV QTY]]=1,_xlfn.TEXTJOIN(",",TRUE,IF(N294=N294:N340,K294:K340,"")),""),"")</f>
        <v/>
      </c>
      <c r="E294" s="39" t="str" cm="1">
        <f t="array" ref="E294">IF(Table1[[#This Row],[PO NO]]&lt;&gt;"",IF(Table1[[#This Row],[INV QTY]]=1,_xlfn.TEXTJOIN(",",TRUE,IF(M294=M294:M340,H294:H340,"")),""),"")</f>
        <v/>
      </c>
      <c r="F294" s="40" t="str" cm="1">
        <f t="array" ref="F294">IF(Table1[[#This Row],[PO NO]]&lt;&gt;"",IF(Table1[[#This Row],[INV QTY]]=1,_xlfn.TEXTJOIN(",",TRUE,IF(M294=M294:M340,G294:G340,"")),""),"")</f>
        <v/>
      </c>
      <c r="G294" s="79" t="str">
        <f>IF(Table1[[#This Row],[PO NO]]&lt;&gt;"",LEFT(Table1[[#This Row],[PO NO]],6)&amp;"*","")</f>
        <v/>
      </c>
      <c r="H294" s="63"/>
      <c r="I294" s="54"/>
      <c r="J294" s="41"/>
      <c r="K294" s="82"/>
      <c r="L294" s="83"/>
      <c r="M294" s="74"/>
      <c r="N294" s="43"/>
      <c r="O294" s="56"/>
      <c r="P294" s="80"/>
      <c r="Q294" s="56"/>
      <c r="R294" s="80"/>
      <c r="S294" s="47"/>
      <c r="T294" s="81"/>
      <c r="U294" s="57"/>
      <c r="V294" s="57"/>
      <c r="W294" s="57"/>
      <c r="X294" s="81"/>
      <c r="Y294" s="80"/>
      <c r="Z294" s="44"/>
      <c r="AA294" s="80"/>
      <c r="AB294" s="44"/>
      <c r="AC294" s="77"/>
      <c r="AD294" s="59"/>
      <c r="AE294" s="61"/>
      <c r="AF294" s="61"/>
      <c r="AG294" s="60"/>
      <c r="AH294" s="60"/>
    </row>
    <row r="295" spans="1:34" x14ac:dyDescent="0.3">
      <c r="A295" s="53" t="str">
        <f>IF(Table1[[#This Row],[INVOICE NO]]&lt;&gt;"",ROWS($A$2:Table1[[#This Row],['#OREDER NO]]),"")</f>
        <v/>
      </c>
      <c r="B295" s="78" t="str">
        <f>IF(Table1[[#This Row],[INVOICE NO]]&lt;&gt;"",COUNTIF($M$2:M386,M295),"")</f>
        <v/>
      </c>
      <c r="C295" s="40" t="str" cm="1">
        <f t="array" ref="C295">IF(Table1[[#This Row],[BOOKING CONFIRMATION NO]]&lt;&gt;"",IF(Table1[[#This Row],[INV QTY]]=1,_xlfn.TEXTJOIN(",",TRUE,IF(M295=M295:M341,L295:L341,"")),""),"")</f>
        <v/>
      </c>
      <c r="D295" s="40" t="str" cm="1">
        <f t="array" ref="D295">IF(Table1[[#This Row],[Booking No]]&lt;&gt;"",IF(Table1[[#This Row],[INV QTY]]=1,_xlfn.TEXTJOIN(",",TRUE,IF(N295=N295:N341,K295:K341,"")),""),"")</f>
        <v/>
      </c>
      <c r="E295" s="39" t="str" cm="1">
        <f t="array" ref="E295">IF(Table1[[#This Row],[PO NO]]&lt;&gt;"",IF(Table1[[#This Row],[INV QTY]]=1,_xlfn.TEXTJOIN(",",TRUE,IF(M295=M295:M341,H295:H341,"")),""),"")</f>
        <v/>
      </c>
      <c r="F295" s="40" t="str" cm="1">
        <f t="array" ref="F295">IF(Table1[[#This Row],[PO NO]]&lt;&gt;"",IF(Table1[[#This Row],[INV QTY]]=1,_xlfn.TEXTJOIN(",",TRUE,IF(M295=M295:M341,G295:G341,"")),""),"")</f>
        <v/>
      </c>
      <c r="G295" s="79" t="str">
        <f>IF(Table1[[#This Row],[PO NO]]&lt;&gt;"",LEFT(Table1[[#This Row],[PO NO]],6)&amp;"*","")</f>
        <v/>
      </c>
      <c r="H295" s="63"/>
      <c r="I295" s="54"/>
      <c r="J295" s="41"/>
      <c r="K295" s="82"/>
      <c r="L295" s="83"/>
      <c r="M295" s="74"/>
      <c r="N295" s="43"/>
      <c r="O295" s="56"/>
      <c r="P295" s="80"/>
      <c r="Q295" s="56"/>
      <c r="R295" s="80"/>
      <c r="S295" s="47"/>
      <c r="T295" s="81"/>
      <c r="U295" s="57"/>
      <c r="V295" s="57"/>
      <c r="W295" s="57"/>
      <c r="X295" s="81"/>
      <c r="Y295" s="80"/>
      <c r="Z295" s="44"/>
      <c r="AA295" s="80"/>
      <c r="AB295" s="44"/>
      <c r="AC295" s="77"/>
      <c r="AD295" s="59"/>
      <c r="AE295" s="61"/>
      <c r="AF295" s="61"/>
      <c r="AG295" s="60"/>
      <c r="AH295" s="60"/>
    </row>
    <row r="296" spans="1:34" x14ac:dyDescent="0.3">
      <c r="A296" s="53" t="str">
        <f>IF(Table1[[#This Row],[INVOICE NO]]&lt;&gt;"",ROWS($A$2:Table1[[#This Row],['#OREDER NO]]),"")</f>
        <v/>
      </c>
      <c r="B296" s="38" t="str">
        <f>IF(Table1[[#This Row],[INVOICE NO]]&lt;&gt;"",COUNTIF($M$2:M296,M296),"")</f>
        <v/>
      </c>
      <c r="C296" s="40" t="str" cm="1">
        <f t="array" ref="C296">IF(Table1[[#This Row],[BOOKING CONFIRMATION NO]]&lt;&gt;"",IF(Table1[[#This Row],[INV QTY]]=1,_xlfn.TEXTJOIN(",",TRUE,IF(M296=M296:M342,L296:L342,"")),""),"")</f>
        <v/>
      </c>
      <c r="D296" s="40" t="str" cm="1">
        <f t="array" ref="D296">IF(Table1[[#This Row],[Booking No]]&lt;&gt;"",IF(Table1[[#This Row],[INV QTY]]=1,_xlfn.TEXTJOIN(",",TRUE,IF(N296=N296:N342,K296:K342,"")),""),"")</f>
        <v/>
      </c>
      <c r="E296" s="39" t="str" cm="1">
        <f t="array" ref="E296">IF(Table1[[#This Row],[PO NO]]&lt;&gt;"",IF(Table1[[#This Row],[INV QTY]]=1,_xlfn.TEXTJOIN(",",TRUE,IF(M296=M296:M342,H296:H342,"")),""),"")</f>
        <v/>
      </c>
      <c r="F296" s="40" t="str" cm="1">
        <f t="array" ref="F296">IF(Table1[[#This Row],[PO NO]]&lt;&gt;"",IF(Table1[[#This Row],[INV QTY]]=1,_xlfn.TEXTJOIN(",",TRUE,IF(M296=M296:M342,G296:G342,"")),""),"")</f>
        <v/>
      </c>
      <c r="G296" s="79" t="str">
        <f>IF(Table1[[#This Row],[PO NO]]&lt;&gt;"",LEFT(Table1[[#This Row],[PO NO]],6)&amp;"*","")</f>
        <v/>
      </c>
      <c r="H296" s="63"/>
      <c r="I296" s="54"/>
      <c r="J296" s="41"/>
      <c r="K296" s="82"/>
      <c r="L296" s="83"/>
      <c r="M296" s="74"/>
      <c r="N296" s="43"/>
      <c r="O296" s="56"/>
      <c r="P296" s="80"/>
      <c r="Q296" s="56"/>
      <c r="R296" s="80"/>
      <c r="S296" s="47"/>
      <c r="T296" s="81"/>
      <c r="U296" s="57"/>
      <c r="V296" s="57"/>
      <c r="W296" s="57"/>
      <c r="X296" s="81"/>
      <c r="Y296" s="80"/>
      <c r="Z296" s="44"/>
      <c r="AA296" s="80"/>
      <c r="AB296" s="44"/>
      <c r="AC296" s="77"/>
      <c r="AD296" s="59"/>
      <c r="AE296" s="61"/>
      <c r="AF296" s="61"/>
      <c r="AG296" s="60"/>
      <c r="AH296" s="60"/>
    </row>
    <row r="297" spans="1:34" x14ac:dyDescent="0.3">
      <c r="A297" s="53" t="str">
        <f>IF(Table1[[#This Row],[INVOICE NO]]&lt;&gt;"",ROWS($A$2:Table1[[#This Row],['#OREDER NO]]),"")</f>
        <v/>
      </c>
      <c r="B297" s="38" t="str">
        <f>IF(Table1[[#This Row],[INVOICE NO]]&lt;&gt;"",COUNTIF($M$2:M297,M297),"")</f>
        <v/>
      </c>
      <c r="C297" s="40" t="str" cm="1">
        <f t="array" ref="C297">IF(Table1[[#This Row],[BOOKING CONFIRMATION NO]]&lt;&gt;"",IF(Table1[[#This Row],[INV QTY]]=1,_xlfn.TEXTJOIN(",",TRUE,IF(M297=M297:M343,L297:L343,"")),""),"")</f>
        <v/>
      </c>
      <c r="D297" s="40" t="str" cm="1">
        <f t="array" ref="D297">IF(Table1[[#This Row],[Booking No]]&lt;&gt;"",IF(Table1[[#This Row],[INV QTY]]=1,_xlfn.TEXTJOIN(",",TRUE,IF(N297=N297:N343,K297:K343,"")),""),"")</f>
        <v/>
      </c>
      <c r="E297" s="39" t="str" cm="1">
        <f t="array" ref="E297">IF(Table1[[#This Row],[PO NO]]&lt;&gt;"",IF(Table1[[#This Row],[INV QTY]]=1,_xlfn.TEXTJOIN(",",TRUE,IF(M297=M297:M343,H297:H343,"")),""),"")</f>
        <v/>
      </c>
      <c r="F297" s="40" t="str" cm="1">
        <f t="array" ref="F297">IF(Table1[[#This Row],[PO NO]]&lt;&gt;"",IF(Table1[[#This Row],[INV QTY]]=1,_xlfn.TEXTJOIN(",",TRUE,IF(M297=M297:M343,G297:G343,"")),""),"")</f>
        <v/>
      </c>
      <c r="G297" s="79" t="str">
        <f>IF(Table1[[#This Row],[PO NO]]&lt;&gt;"",LEFT(Table1[[#This Row],[PO NO]],6)&amp;"*","")</f>
        <v/>
      </c>
      <c r="H297" s="63"/>
      <c r="I297" s="54"/>
      <c r="J297" s="41"/>
      <c r="K297" s="82"/>
      <c r="L297" s="83"/>
      <c r="M297" s="74"/>
      <c r="N297" s="43"/>
      <c r="O297" s="56"/>
      <c r="P297" s="80"/>
      <c r="Q297" s="56"/>
      <c r="R297" s="80"/>
      <c r="S297" s="47"/>
      <c r="T297" s="81"/>
      <c r="U297" s="57"/>
      <c r="V297" s="57"/>
      <c r="W297" s="57"/>
      <c r="X297" s="81"/>
      <c r="Y297" s="80"/>
      <c r="Z297" s="44"/>
      <c r="AA297" s="80"/>
      <c r="AB297" s="44"/>
      <c r="AC297" s="77"/>
      <c r="AD297" s="59"/>
      <c r="AE297" s="61"/>
      <c r="AF297" s="61"/>
      <c r="AG297" s="60"/>
      <c r="AH297" s="60"/>
    </row>
    <row r="298" spans="1:34" x14ac:dyDescent="0.3">
      <c r="A298" s="53" t="str">
        <f>IF(Table1[[#This Row],[INVOICE NO]]&lt;&gt;"",ROWS($A$2:Table1[[#This Row],['#OREDER NO]]),"")</f>
        <v/>
      </c>
      <c r="B298" s="38" t="str">
        <f>IF(Table1[[#This Row],[INVOICE NO]]&lt;&gt;"",COUNTIF($M$2:M298,M298),"")</f>
        <v/>
      </c>
      <c r="C298" s="40" t="str" cm="1">
        <f t="array" ref="C298">IF(Table1[[#This Row],[BOOKING CONFIRMATION NO]]&lt;&gt;"",IF(Table1[[#This Row],[INV QTY]]=1,_xlfn.TEXTJOIN(",",TRUE,IF(M298=M298:M344,L298:L344,"")),""),"")</f>
        <v/>
      </c>
      <c r="D298" s="40" t="str" cm="1">
        <f t="array" ref="D298">IF(Table1[[#This Row],[Booking No]]&lt;&gt;"",IF(Table1[[#This Row],[INV QTY]]=1,_xlfn.TEXTJOIN(",",TRUE,IF(N298=N298:N344,K298:K344,"")),""),"")</f>
        <v/>
      </c>
      <c r="E298" s="39" t="str" cm="1">
        <f t="array" ref="E298">IF(Table1[[#This Row],[PO NO]]&lt;&gt;"",IF(Table1[[#This Row],[INV QTY]]=1,_xlfn.TEXTJOIN(",",TRUE,IF(M298=M298:M344,H298:H344,"")),""),"")</f>
        <v/>
      </c>
      <c r="F298" s="40" t="str" cm="1">
        <f t="array" ref="F298">IF(Table1[[#This Row],[PO NO]]&lt;&gt;"",IF(Table1[[#This Row],[INV QTY]]=1,_xlfn.TEXTJOIN(",",TRUE,IF(M298=M298:M344,G298:G344,"")),""),"")</f>
        <v/>
      </c>
      <c r="G298" s="79" t="str">
        <f>IF(Table1[[#This Row],[PO NO]]&lt;&gt;"",LEFT(Table1[[#This Row],[PO NO]],6)&amp;"*","")</f>
        <v/>
      </c>
      <c r="H298" s="63"/>
      <c r="I298" s="54"/>
      <c r="J298" s="41"/>
      <c r="K298" s="82"/>
      <c r="L298" s="83"/>
      <c r="M298" s="74"/>
      <c r="N298" s="43"/>
      <c r="O298" s="56"/>
      <c r="P298" s="80"/>
      <c r="Q298" s="56"/>
      <c r="R298" s="80"/>
      <c r="S298" s="47"/>
      <c r="T298" s="81"/>
      <c r="U298" s="57"/>
      <c r="V298" s="57"/>
      <c r="W298" s="57"/>
      <c r="X298" s="81"/>
      <c r="Y298" s="80"/>
      <c r="Z298" s="44"/>
      <c r="AA298" s="80"/>
      <c r="AB298" s="44"/>
      <c r="AC298" s="77"/>
      <c r="AD298" s="59"/>
      <c r="AE298" s="61"/>
      <c r="AF298" s="61"/>
      <c r="AG298" s="60"/>
      <c r="AH298" s="60"/>
    </row>
    <row r="299" spans="1:34" x14ac:dyDescent="0.3">
      <c r="A299" s="53" t="str">
        <f>IF(Table1[[#This Row],[INVOICE NO]]&lt;&gt;"",ROWS($A$2:Table1[[#This Row],['#OREDER NO]]),"")</f>
        <v/>
      </c>
      <c r="B299" s="38" t="str">
        <f>IF(Table1[[#This Row],[INVOICE NO]]&lt;&gt;"",COUNTIF($M$2:M299,M299),"")</f>
        <v/>
      </c>
      <c r="C299" s="40" t="str" cm="1">
        <f t="array" ref="C299">IF(Table1[[#This Row],[BOOKING CONFIRMATION NO]]&lt;&gt;"",IF(Table1[[#This Row],[INV QTY]]=1,_xlfn.TEXTJOIN(",",TRUE,IF(M299=M299:M345,L299:L345,"")),""),"")</f>
        <v/>
      </c>
      <c r="D299" s="40" t="str" cm="1">
        <f t="array" ref="D299">IF(Table1[[#This Row],[Booking No]]&lt;&gt;"",IF(Table1[[#This Row],[INV QTY]]=1,_xlfn.TEXTJOIN(",",TRUE,IF(N299=N299:N345,K299:K345,"")),""),"")</f>
        <v/>
      </c>
      <c r="E299" s="39" t="str" cm="1">
        <f t="array" ref="E299">IF(Table1[[#This Row],[PO NO]]&lt;&gt;"",IF(Table1[[#This Row],[INV QTY]]=1,_xlfn.TEXTJOIN(",",TRUE,IF(M299=M299:M345,H299:H345,"")),""),"")</f>
        <v/>
      </c>
      <c r="F299" s="40" t="str" cm="1">
        <f t="array" ref="F299">IF(Table1[[#This Row],[PO NO]]&lt;&gt;"",IF(Table1[[#This Row],[INV QTY]]=1,_xlfn.TEXTJOIN(",",TRUE,IF(M299=M299:M345,G299:G345,"")),""),"")</f>
        <v/>
      </c>
      <c r="G299" s="79" t="str">
        <f>IF(Table1[[#This Row],[PO NO]]&lt;&gt;"",LEFT(Table1[[#This Row],[PO NO]],6)&amp;"*","")</f>
        <v/>
      </c>
      <c r="H299" s="63"/>
      <c r="I299" s="54"/>
      <c r="J299" s="41"/>
      <c r="K299" s="82"/>
      <c r="L299" s="83"/>
      <c r="M299" s="74"/>
      <c r="N299" s="43"/>
      <c r="O299" s="56"/>
      <c r="P299" s="80"/>
      <c r="Q299" s="56"/>
      <c r="R299" s="80"/>
      <c r="S299" s="47"/>
      <c r="T299" s="81"/>
      <c r="U299" s="57"/>
      <c r="V299" s="57"/>
      <c r="W299" s="57"/>
      <c r="X299" s="81"/>
      <c r="Y299" s="80"/>
      <c r="Z299" s="44"/>
      <c r="AA299" s="80"/>
      <c r="AB299" s="44"/>
      <c r="AC299" s="77"/>
      <c r="AD299" s="59"/>
      <c r="AE299" s="61"/>
      <c r="AF299" s="61"/>
      <c r="AG299" s="60"/>
      <c r="AH299" s="60"/>
    </row>
    <row r="300" spans="1:34" x14ac:dyDescent="0.3">
      <c r="A300" s="53" t="str">
        <f>IF(Table1[[#This Row],[INVOICE NO]]&lt;&gt;"",ROWS($A$2:Table1[[#This Row],['#OREDER NO]]),"")</f>
        <v/>
      </c>
      <c r="B300" s="38" t="str">
        <f>IF(Table1[[#This Row],[INVOICE NO]]&lt;&gt;"",COUNTIF($M$2:M300,M300),"")</f>
        <v/>
      </c>
      <c r="C300" s="40" t="str" cm="1">
        <f t="array" ref="C300">IF(Table1[[#This Row],[BOOKING CONFIRMATION NO]]&lt;&gt;"",IF(Table1[[#This Row],[INV QTY]]=1,_xlfn.TEXTJOIN(",",TRUE,IF(M300=M300:M346,L300:L346,"")),""),"")</f>
        <v/>
      </c>
      <c r="D300" s="40" t="str" cm="1">
        <f t="array" ref="D300">IF(Table1[[#This Row],[Booking No]]&lt;&gt;"",IF(Table1[[#This Row],[INV QTY]]=1,_xlfn.TEXTJOIN(",",TRUE,IF(N300=N300:N346,K300:K346,"")),""),"")</f>
        <v/>
      </c>
      <c r="E300" s="39" t="str" cm="1">
        <f t="array" ref="E300">IF(Table1[[#This Row],[PO NO]]&lt;&gt;"",IF(Table1[[#This Row],[INV QTY]]=1,_xlfn.TEXTJOIN(",",TRUE,IF(M300=M300:M346,H300:H346,"")),""),"")</f>
        <v/>
      </c>
      <c r="F300" s="40" t="str" cm="1">
        <f t="array" ref="F300">IF(Table1[[#This Row],[PO NO]]&lt;&gt;"",IF(Table1[[#This Row],[INV QTY]]=1,_xlfn.TEXTJOIN(",",TRUE,IF(M300=M300:M346,G300:G346,"")),""),"")</f>
        <v/>
      </c>
      <c r="G300" s="79" t="str">
        <f>IF(Table1[[#This Row],[PO NO]]&lt;&gt;"",LEFT(Table1[[#This Row],[PO NO]],6)&amp;"*","")</f>
        <v/>
      </c>
      <c r="H300" s="63"/>
      <c r="I300" s="54"/>
      <c r="J300" s="41"/>
      <c r="K300" s="82"/>
      <c r="L300" s="83"/>
      <c r="M300" s="74"/>
      <c r="N300" s="43"/>
      <c r="O300" s="56"/>
      <c r="P300" s="80"/>
      <c r="Q300" s="56"/>
      <c r="R300" s="80"/>
      <c r="S300" s="47"/>
      <c r="T300" s="81"/>
      <c r="U300" s="57"/>
      <c r="V300" s="57"/>
      <c r="W300" s="57"/>
      <c r="X300" s="81"/>
      <c r="Y300" s="80"/>
      <c r="Z300" s="44"/>
      <c r="AA300" s="80"/>
      <c r="AB300" s="44"/>
      <c r="AC300" s="77"/>
      <c r="AD300" s="59"/>
      <c r="AE300" s="61"/>
      <c r="AF300" s="61"/>
      <c r="AG300" s="60"/>
      <c r="AH300" s="60"/>
    </row>
    <row r="301" spans="1:34" x14ac:dyDescent="0.3">
      <c r="A301" s="53" t="str">
        <f>IF(Table1[[#This Row],[INVOICE NO]]&lt;&gt;"",ROWS($A$2:Table1[[#This Row],['#OREDER NO]]),"")</f>
        <v/>
      </c>
      <c r="B301" s="38" t="str">
        <f>IF(Table1[[#This Row],[INVOICE NO]]&lt;&gt;"",COUNTIF($M$2:M301,M301),"")</f>
        <v/>
      </c>
      <c r="C301" s="40" t="str" cm="1">
        <f t="array" ref="C301">IF(Table1[[#This Row],[BOOKING CONFIRMATION NO]]&lt;&gt;"",IF(Table1[[#This Row],[INV QTY]]=1,_xlfn.TEXTJOIN(",",TRUE,IF(M301=M301:M347,L301:L347,"")),""),"")</f>
        <v/>
      </c>
      <c r="D301" s="40" t="str" cm="1">
        <f t="array" ref="D301">IF(Table1[[#This Row],[Booking No]]&lt;&gt;"",IF(Table1[[#This Row],[INV QTY]]=1,_xlfn.TEXTJOIN(",",TRUE,IF(N301=N301:N347,K301:K347,"")),""),"")</f>
        <v/>
      </c>
      <c r="E301" s="39" t="str" cm="1">
        <f t="array" ref="E301">IF(Table1[[#This Row],[PO NO]]&lt;&gt;"",IF(Table1[[#This Row],[INV QTY]]=1,_xlfn.TEXTJOIN(",",TRUE,IF(M301=M301:M347,H301:H347,"")),""),"")</f>
        <v/>
      </c>
      <c r="F301" s="40" t="str" cm="1">
        <f t="array" ref="F301">IF(Table1[[#This Row],[PO NO]]&lt;&gt;"",IF(Table1[[#This Row],[INV QTY]]=1,_xlfn.TEXTJOIN(",",TRUE,IF(M301=M301:M347,G301:G347,"")),""),"")</f>
        <v/>
      </c>
      <c r="G301" s="79" t="str">
        <f>IF(Table1[[#This Row],[PO NO]]&lt;&gt;"",LEFT(Table1[[#This Row],[PO NO]],6)&amp;"*","")</f>
        <v/>
      </c>
      <c r="H301" s="63"/>
      <c r="I301" s="54"/>
      <c r="J301" s="41"/>
      <c r="K301" s="82"/>
      <c r="L301" s="83"/>
      <c r="M301" s="74"/>
      <c r="N301" s="43"/>
      <c r="O301" s="56"/>
      <c r="P301" s="80"/>
      <c r="Q301" s="56"/>
      <c r="R301" s="80"/>
      <c r="S301" s="47"/>
      <c r="T301" s="81"/>
      <c r="U301" s="57"/>
      <c r="V301" s="57"/>
      <c r="W301" s="57"/>
      <c r="X301" s="81"/>
      <c r="Y301" s="80"/>
      <c r="Z301" s="44"/>
      <c r="AA301" s="80"/>
      <c r="AB301" s="44"/>
      <c r="AC301" s="77"/>
      <c r="AD301" s="59"/>
      <c r="AE301" s="61"/>
      <c r="AF301" s="61"/>
      <c r="AG301" s="60"/>
      <c r="AH301" s="60"/>
    </row>
    <row r="302" spans="1:34" x14ac:dyDescent="0.3">
      <c r="A302" s="53" t="str">
        <f>IF(Table1[[#This Row],[INVOICE NO]]&lt;&gt;"",ROWS($A$2:Table1[[#This Row],['#OREDER NO]]),"")</f>
        <v/>
      </c>
      <c r="B302" s="38" t="str">
        <f>IF(Table1[[#This Row],[INVOICE NO]]&lt;&gt;"",COUNTIF($M$2:M302,M302),"")</f>
        <v/>
      </c>
      <c r="C302" s="40" t="str" cm="1">
        <f t="array" ref="C302">IF(Table1[[#This Row],[BOOKING CONFIRMATION NO]]&lt;&gt;"",IF(Table1[[#This Row],[INV QTY]]=1,_xlfn.TEXTJOIN(",",TRUE,IF(M302=M302:M348,L302:L348,"")),""),"")</f>
        <v/>
      </c>
      <c r="D302" s="40" t="str" cm="1">
        <f t="array" ref="D302">IF(Table1[[#This Row],[Booking No]]&lt;&gt;"",IF(Table1[[#This Row],[INV QTY]]=1,_xlfn.TEXTJOIN(",",TRUE,IF(N302=N302:N348,K302:K348,"")),""),"")</f>
        <v/>
      </c>
      <c r="E302" s="39" t="str" cm="1">
        <f t="array" ref="E302">IF(Table1[[#This Row],[PO NO]]&lt;&gt;"",IF(Table1[[#This Row],[INV QTY]]=1,_xlfn.TEXTJOIN(",",TRUE,IF(M302=M302:M348,H302:H348,"")),""),"")</f>
        <v/>
      </c>
      <c r="F302" s="40" t="str" cm="1">
        <f t="array" ref="F302">IF(Table1[[#This Row],[PO NO]]&lt;&gt;"",IF(Table1[[#This Row],[INV QTY]]=1,_xlfn.TEXTJOIN(",",TRUE,IF(M302=M302:M348,G302:G348,"")),""),"")</f>
        <v/>
      </c>
      <c r="G302" s="79" t="str">
        <f>IF(Table1[[#This Row],[PO NO]]&lt;&gt;"",LEFT(Table1[[#This Row],[PO NO]],6)&amp;"*","")</f>
        <v/>
      </c>
      <c r="H302" s="63"/>
      <c r="I302" s="54"/>
      <c r="J302" s="41"/>
      <c r="K302" s="82"/>
      <c r="L302" s="83"/>
      <c r="M302" s="74"/>
      <c r="N302" s="43"/>
      <c r="O302" s="56"/>
      <c r="P302" s="80"/>
      <c r="Q302" s="56"/>
      <c r="R302" s="80"/>
      <c r="S302" s="47"/>
      <c r="T302" s="81"/>
      <c r="U302" s="57"/>
      <c r="V302" s="57"/>
      <c r="W302" s="57"/>
      <c r="X302" s="81"/>
      <c r="Y302" s="80"/>
      <c r="Z302" s="44"/>
      <c r="AA302" s="80"/>
      <c r="AB302" s="44"/>
      <c r="AC302" s="77"/>
      <c r="AD302" s="59"/>
      <c r="AE302" s="61"/>
      <c r="AF302" s="61"/>
      <c r="AG302" s="60"/>
      <c r="AH302" s="60"/>
    </row>
    <row r="303" spans="1:34" x14ac:dyDescent="0.3">
      <c r="A303" s="53" t="str">
        <f>IF(Table1[[#This Row],[INVOICE NO]]&lt;&gt;"",ROWS($A$2:Table1[[#This Row],['#OREDER NO]]),"")</f>
        <v/>
      </c>
      <c r="B303" s="38" t="str">
        <f>IF(Table1[[#This Row],[INVOICE NO]]&lt;&gt;"",COUNTIF($M$2:M303,M303),"")</f>
        <v/>
      </c>
      <c r="C303" s="40" t="str" cm="1">
        <f t="array" ref="C303">IF(Table1[[#This Row],[BOOKING CONFIRMATION NO]]&lt;&gt;"",IF(Table1[[#This Row],[INV QTY]]=1,_xlfn.TEXTJOIN(",",TRUE,IF(M303=M303:M349,L303:L349,"")),""),"")</f>
        <v/>
      </c>
      <c r="D303" s="40" t="str" cm="1">
        <f t="array" ref="D303">IF(Table1[[#This Row],[Booking No]]&lt;&gt;"",IF(Table1[[#This Row],[INV QTY]]=1,_xlfn.TEXTJOIN(",",TRUE,IF(N303=N303:N349,K303:K349,"")),""),"")</f>
        <v/>
      </c>
      <c r="E303" s="39" t="str" cm="1">
        <f t="array" ref="E303">IF(Table1[[#This Row],[PO NO]]&lt;&gt;"",IF(Table1[[#This Row],[INV QTY]]=1,_xlfn.TEXTJOIN(",",TRUE,IF(M303=M303:M349,H303:H349,"")),""),"")</f>
        <v/>
      </c>
      <c r="F303" s="40" t="str" cm="1">
        <f t="array" ref="F303">IF(Table1[[#This Row],[PO NO]]&lt;&gt;"",IF(Table1[[#This Row],[INV QTY]]=1,_xlfn.TEXTJOIN(",",TRUE,IF(M303=M303:M349,G303:G349,"")),""),"")</f>
        <v/>
      </c>
      <c r="G303" s="79" t="str">
        <f>IF(Table1[[#This Row],[PO NO]]&lt;&gt;"",LEFT(Table1[[#This Row],[PO NO]],6)&amp;"*","")</f>
        <v/>
      </c>
      <c r="H303" s="63"/>
      <c r="I303" s="54"/>
      <c r="J303" s="41"/>
      <c r="K303" s="82"/>
      <c r="L303" s="83"/>
      <c r="M303" s="74"/>
      <c r="N303" s="43"/>
      <c r="O303" s="56"/>
      <c r="P303" s="80"/>
      <c r="Q303" s="56"/>
      <c r="R303" s="80"/>
      <c r="S303" s="47"/>
      <c r="T303" s="81"/>
      <c r="U303" s="57"/>
      <c r="V303" s="57"/>
      <c r="W303" s="57"/>
      <c r="X303" s="81"/>
      <c r="Y303" s="80"/>
      <c r="Z303" s="44"/>
      <c r="AA303" s="80"/>
      <c r="AB303" s="44"/>
      <c r="AC303" s="77"/>
      <c r="AD303" s="59"/>
      <c r="AE303" s="61"/>
      <c r="AF303" s="61"/>
      <c r="AG303" s="60"/>
      <c r="AH303" s="60"/>
    </row>
    <row r="304" spans="1:34" x14ac:dyDescent="0.3">
      <c r="A304" s="53" t="str">
        <f>IF(Table1[[#This Row],[INVOICE NO]]&lt;&gt;"",ROWS($A$2:Table1[[#This Row],['#OREDER NO]]),"")</f>
        <v/>
      </c>
      <c r="B304" s="38" t="str">
        <f>IF(Table1[[#This Row],[INVOICE NO]]&lt;&gt;"",COUNTIF($M$2:M304,M304),"")</f>
        <v/>
      </c>
      <c r="C304" s="40" t="str" cm="1">
        <f t="array" ref="C304">IF(Table1[[#This Row],[BOOKING CONFIRMATION NO]]&lt;&gt;"",IF(Table1[[#This Row],[INV QTY]]=1,_xlfn.TEXTJOIN(",",TRUE,IF(M304=M304:M350,L304:L350,"")),""),"")</f>
        <v/>
      </c>
      <c r="D304" s="40" t="str" cm="1">
        <f t="array" ref="D304">IF(Table1[[#This Row],[Booking No]]&lt;&gt;"",IF(Table1[[#This Row],[INV QTY]]=1,_xlfn.TEXTJOIN(",",TRUE,IF(N304=N304:N350,K304:K350,"")),""),"")</f>
        <v/>
      </c>
      <c r="E304" s="39" t="str" cm="1">
        <f t="array" ref="E304">IF(Table1[[#This Row],[PO NO]]&lt;&gt;"",IF(Table1[[#This Row],[INV QTY]]=1,_xlfn.TEXTJOIN(",",TRUE,IF(M304=M304:M350,H304:H350,"")),""),"")</f>
        <v/>
      </c>
      <c r="F304" s="40" t="str" cm="1">
        <f t="array" ref="F304">IF(Table1[[#This Row],[PO NO]]&lt;&gt;"",IF(Table1[[#This Row],[INV QTY]]=1,_xlfn.TEXTJOIN(",",TRUE,IF(M304=M304:M350,G304:G350,"")),""),"")</f>
        <v/>
      </c>
      <c r="G304" s="79" t="str">
        <f>IF(Table1[[#This Row],[PO NO]]&lt;&gt;"",LEFT(Table1[[#This Row],[PO NO]],6)&amp;"*","")</f>
        <v/>
      </c>
      <c r="H304" s="63"/>
      <c r="I304" s="54"/>
      <c r="J304" s="41"/>
      <c r="K304" s="82"/>
      <c r="L304" s="83"/>
      <c r="M304" s="74"/>
      <c r="N304" s="43"/>
      <c r="O304" s="56"/>
      <c r="P304" s="80"/>
      <c r="Q304" s="56"/>
      <c r="R304" s="80"/>
      <c r="S304" s="47"/>
      <c r="T304" s="81"/>
      <c r="U304" s="57"/>
      <c r="V304" s="57"/>
      <c r="W304" s="57"/>
      <c r="X304" s="81"/>
      <c r="Y304" s="80"/>
      <c r="Z304" s="44"/>
      <c r="AA304" s="80"/>
      <c r="AB304" s="44"/>
      <c r="AC304" s="77"/>
      <c r="AD304" s="59"/>
      <c r="AE304" s="61"/>
      <c r="AF304" s="61"/>
      <c r="AG304" s="60"/>
      <c r="AH304" s="60"/>
    </row>
    <row r="305" spans="1:34" x14ac:dyDescent="0.3">
      <c r="A305" s="53" t="str">
        <f>IF(Table1[[#This Row],[INVOICE NO]]&lt;&gt;"",ROWS($A$2:Table1[[#This Row],['#OREDER NO]]),"")</f>
        <v/>
      </c>
      <c r="B305" s="38" t="str">
        <f>IF(Table1[[#This Row],[INVOICE NO]]&lt;&gt;"",COUNTIF($M$2:M305,M305),"")</f>
        <v/>
      </c>
      <c r="C305" s="40" t="str" cm="1">
        <f t="array" ref="C305">IF(Table1[[#This Row],[BOOKING CONFIRMATION NO]]&lt;&gt;"",IF(Table1[[#This Row],[INV QTY]]=1,_xlfn.TEXTJOIN(",",TRUE,IF(M305=M305:M351,L305:L351,"")),""),"")</f>
        <v/>
      </c>
      <c r="D305" s="40" t="str" cm="1">
        <f t="array" ref="D305">IF(Table1[[#This Row],[Booking No]]&lt;&gt;"",IF(Table1[[#This Row],[INV QTY]]=1,_xlfn.TEXTJOIN(",",TRUE,IF(N305=N305:N351,K305:K351,"")),""),"")</f>
        <v/>
      </c>
      <c r="E305" s="39" t="str" cm="1">
        <f t="array" ref="E305">IF(Table1[[#This Row],[PO NO]]&lt;&gt;"",IF(Table1[[#This Row],[INV QTY]]=1,_xlfn.TEXTJOIN(",",TRUE,IF(M305=M305:M351,H305:H351,"")),""),"")</f>
        <v/>
      </c>
      <c r="F305" s="40" t="str" cm="1">
        <f t="array" ref="F305">IF(Table1[[#This Row],[PO NO]]&lt;&gt;"",IF(Table1[[#This Row],[INV QTY]]=1,_xlfn.TEXTJOIN(",",TRUE,IF(M305=M305:M351,G305:G351,"")),""),"")</f>
        <v/>
      </c>
      <c r="G305" s="79" t="str">
        <f>IF(Table1[[#This Row],[PO NO]]&lt;&gt;"",LEFT(Table1[[#This Row],[PO NO]],6)&amp;"*","")</f>
        <v/>
      </c>
      <c r="H305" s="63"/>
      <c r="I305" s="54"/>
      <c r="J305" s="41"/>
      <c r="K305" s="82"/>
      <c r="L305" s="83"/>
      <c r="M305" s="74"/>
      <c r="N305" s="43"/>
      <c r="O305" s="56"/>
      <c r="P305" s="80"/>
      <c r="Q305" s="56"/>
      <c r="R305" s="80"/>
      <c r="S305" s="47"/>
      <c r="T305" s="81"/>
      <c r="U305" s="57"/>
      <c r="V305" s="57"/>
      <c r="W305" s="57"/>
      <c r="X305" s="81"/>
      <c r="Y305" s="80"/>
      <c r="Z305" s="44"/>
      <c r="AA305" s="80"/>
      <c r="AB305" s="44"/>
      <c r="AC305" s="77"/>
      <c r="AD305" s="59"/>
      <c r="AE305" s="61"/>
      <c r="AF305" s="61"/>
      <c r="AG305" s="60"/>
      <c r="AH305" s="60"/>
    </row>
    <row r="306" spans="1:34" x14ac:dyDescent="0.3">
      <c r="A306" s="53" t="str">
        <f>IF(Table1[[#This Row],[INVOICE NO]]&lt;&gt;"",ROWS($A$2:Table1[[#This Row],['#OREDER NO]]),"")</f>
        <v/>
      </c>
      <c r="B306" s="38" t="str">
        <f>IF(Table1[[#This Row],[INVOICE NO]]&lt;&gt;"",COUNTIF($M$2:M306,M306),"")</f>
        <v/>
      </c>
      <c r="C306" s="40" t="str" cm="1">
        <f t="array" ref="C306">IF(Table1[[#This Row],[BOOKING CONFIRMATION NO]]&lt;&gt;"",IF(Table1[[#This Row],[INV QTY]]=1,_xlfn.TEXTJOIN(",",TRUE,IF(M306=M306:M352,L306:L352,"")),""),"")</f>
        <v/>
      </c>
      <c r="D306" s="40" t="str" cm="1">
        <f t="array" ref="D306">IF(Table1[[#This Row],[Booking No]]&lt;&gt;"",IF(Table1[[#This Row],[INV QTY]]=1,_xlfn.TEXTJOIN(",",TRUE,IF(N306=N306:N352,K306:K352,"")),""),"")</f>
        <v/>
      </c>
      <c r="E306" s="39" t="str" cm="1">
        <f t="array" ref="E306">IF(Table1[[#This Row],[PO NO]]&lt;&gt;"",IF(Table1[[#This Row],[INV QTY]]=1,_xlfn.TEXTJOIN(",",TRUE,IF(M306=M306:M352,H306:H352,"")),""),"")</f>
        <v/>
      </c>
      <c r="F306" s="40" t="str" cm="1">
        <f t="array" ref="F306">IF(Table1[[#This Row],[PO NO]]&lt;&gt;"",IF(Table1[[#This Row],[INV QTY]]=1,_xlfn.TEXTJOIN(",",TRUE,IF(M306=M306:M352,G306:G352,"")),""),"")</f>
        <v/>
      </c>
      <c r="G306" s="79" t="str">
        <f>IF(Table1[[#This Row],[PO NO]]&lt;&gt;"",LEFT(Table1[[#This Row],[PO NO]],6)&amp;"*","")</f>
        <v/>
      </c>
      <c r="H306" s="63"/>
      <c r="I306" s="54"/>
      <c r="J306" s="41"/>
      <c r="K306" s="82"/>
      <c r="L306" s="83"/>
      <c r="M306" s="74"/>
      <c r="N306" s="43"/>
      <c r="O306" s="56"/>
      <c r="P306" s="80"/>
      <c r="Q306" s="56"/>
      <c r="R306" s="80"/>
      <c r="S306" s="47"/>
      <c r="T306" s="81"/>
      <c r="U306" s="57"/>
      <c r="V306" s="57"/>
      <c r="W306" s="57"/>
      <c r="X306" s="81"/>
      <c r="Y306" s="80"/>
      <c r="Z306" s="44"/>
      <c r="AA306" s="80"/>
      <c r="AB306" s="44"/>
      <c r="AC306" s="77"/>
      <c r="AD306" s="59"/>
      <c r="AE306" s="61"/>
      <c r="AF306" s="61"/>
      <c r="AG306" s="60"/>
      <c r="AH306" s="60"/>
    </row>
    <row r="307" spans="1:34" x14ac:dyDescent="0.3">
      <c r="A307" s="53" t="str">
        <f>IF(Table1[[#This Row],[INVOICE NO]]&lt;&gt;"",ROWS($A$2:Table1[[#This Row],['#OREDER NO]]),"")</f>
        <v/>
      </c>
      <c r="B307" s="38" t="str">
        <f>IF(Table1[[#This Row],[INVOICE NO]]&lt;&gt;"",COUNTIF($M$2:M307,M307),"")</f>
        <v/>
      </c>
      <c r="C307" s="40" t="str" cm="1">
        <f t="array" ref="C307">IF(Table1[[#This Row],[BOOKING CONFIRMATION NO]]&lt;&gt;"",IF(Table1[[#This Row],[INV QTY]]=1,_xlfn.TEXTJOIN(",",TRUE,IF(M307=M307:M353,L307:L353,"")),""),"")</f>
        <v/>
      </c>
      <c r="D307" s="40" t="str" cm="1">
        <f t="array" ref="D307">IF(Table1[[#This Row],[Booking No]]&lt;&gt;"",IF(Table1[[#This Row],[INV QTY]]=1,_xlfn.TEXTJOIN(",",TRUE,IF(N307=N307:N353,K307:K353,"")),""),"")</f>
        <v/>
      </c>
      <c r="E307" s="39" t="str" cm="1">
        <f t="array" ref="E307">IF(Table1[[#This Row],[PO NO]]&lt;&gt;"",IF(Table1[[#This Row],[INV QTY]]=1,_xlfn.TEXTJOIN(",",TRUE,IF(M307=M307:M353,H307:H353,"")),""),"")</f>
        <v/>
      </c>
      <c r="F307" s="40" t="str" cm="1">
        <f t="array" ref="F307">IF(Table1[[#This Row],[PO NO]]&lt;&gt;"",IF(Table1[[#This Row],[INV QTY]]=1,_xlfn.TEXTJOIN(",",TRUE,IF(M307=M307:M353,G307:G353,"")),""),"")</f>
        <v/>
      </c>
      <c r="G307" s="79" t="str">
        <f>IF(Table1[[#This Row],[PO NO]]&lt;&gt;"",LEFT(Table1[[#This Row],[PO NO]],6)&amp;"*","")</f>
        <v/>
      </c>
      <c r="H307" s="63"/>
      <c r="I307" s="54"/>
      <c r="J307" s="41"/>
      <c r="K307" s="82"/>
      <c r="L307" s="83"/>
      <c r="M307" s="74"/>
      <c r="N307" s="43"/>
      <c r="O307" s="56"/>
      <c r="P307" s="80"/>
      <c r="Q307" s="56"/>
      <c r="R307" s="80"/>
      <c r="S307" s="47"/>
      <c r="T307" s="81"/>
      <c r="U307" s="57"/>
      <c r="V307" s="57"/>
      <c r="W307" s="57"/>
      <c r="X307" s="81"/>
      <c r="Y307" s="80"/>
      <c r="Z307" s="44"/>
      <c r="AA307" s="80"/>
      <c r="AB307" s="44"/>
      <c r="AC307" s="77"/>
      <c r="AD307" s="59"/>
      <c r="AE307" s="61"/>
      <c r="AF307" s="61"/>
      <c r="AG307" s="60"/>
      <c r="AH307" s="60"/>
    </row>
    <row r="308" spans="1:34" x14ac:dyDescent="0.3">
      <c r="A308" s="53" t="str">
        <f>IF(Table1[[#This Row],[INVOICE NO]]&lt;&gt;"",ROWS($A$2:Table1[[#This Row],['#OREDER NO]]),"")</f>
        <v/>
      </c>
      <c r="B308" s="38" t="str">
        <f>IF(Table1[[#This Row],[INVOICE NO]]&lt;&gt;"",COUNTIF($M$2:M308,M308),"")</f>
        <v/>
      </c>
      <c r="C308" s="40" t="str" cm="1">
        <f t="array" ref="C308">IF(Table1[[#This Row],[BOOKING CONFIRMATION NO]]&lt;&gt;"",IF(Table1[[#This Row],[INV QTY]]=1,_xlfn.TEXTJOIN(",",TRUE,IF(M308=M308:M354,L308:L354,"")),""),"")</f>
        <v/>
      </c>
      <c r="D308" s="40" t="str" cm="1">
        <f t="array" ref="D308">IF(Table1[[#This Row],[Booking No]]&lt;&gt;"",IF(Table1[[#This Row],[INV QTY]]=1,_xlfn.TEXTJOIN(",",TRUE,IF(N308=N308:N354,K308:K354,"")),""),"")</f>
        <v/>
      </c>
      <c r="E308" s="39" t="str" cm="1">
        <f t="array" ref="E308">IF(Table1[[#This Row],[PO NO]]&lt;&gt;"",IF(Table1[[#This Row],[INV QTY]]=1,_xlfn.TEXTJOIN(",",TRUE,IF(M308=M308:M354,H308:H354,"")),""),"")</f>
        <v/>
      </c>
      <c r="F308" s="40" t="str" cm="1">
        <f t="array" ref="F308">IF(Table1[[#This Row],[PO NO]]&lt;&gt;"",IF(Table1[[#This Row],[INV QTY]]=1,_xlfn.TEXTJOIN(",",TRUE,IF(M308=M308:M354,G308:G354,"")),""),"")</f>
        <v/>
      </c>
      <c r="G308" s="79" t="str">
        <f>IF(Table1[[#This Row],[PO NO]]&lt;&gt;"",LEFT(Table1[[#This Row],[PO NO]],6)&amp;"*","")</f>
        <v/>
      </c>
      <c r="H308" s="63"/>
      <c r="I308" s="54"/>
      <c r="J308" s="41"/>
      <c r="K308" s="82"/>
      <c r="L308" s="83"/>
      <c r="M308" s="74"/>
      <c r="N308" s="43"/>
      <c r="O308" s="56"/>
      <c r="P308" s="80"/>
      <c r="Q308" s="56"/>
      <c r="R308" s="80"/>
      <c r="S308" s="47"/>
      <c r="T308" s="81"/>
      <c r="U308" s="57"/>
      <c r="V308" s="57"/>
      <c r="W308" s="57"/>
      <c r="X308" s="81"/>
      <c r="Y308" s="80"/>
      <c r="Z308" s="44"/>
      <c r="AA308" s="80"/>
      <c r="AB308" s="44"/>
      <c r="AC308" s="77"/>
      <c r="AD308" s="59"/>
      <c r="AE308" s="61"/>
      <c r="AF308" s="61"/>
      <c r="AG308" s="60"/>
      <c r="AH308" s="60"/>
    </row>
    <row r="309" spans="1:34" x14ac:dyDescent="0.3">
      <c r="A309" s="53" t="str">
        <f>IF(Table1[[#This Row],[INVOICE NO]]&lt;&gt;"",ROWS($A$2:Table1[[#This Row],['#OREDER NO]]),"")</f>
        <v/>
      </c>
      <c r="B309" s="38" t="str">
        <f>IF(Table1[[#This Row],[INVOICE NO]]&lt;&gt;"",COUNTIF($M$2:M309,M309),"")</f>
        <v/>
      </c>
      <c r="C309" s="40" t="str" cm="1">
        <f t="array" ref="C309">IF(Table1[[#This Row],[BOOKING CONFIRMATION NO]]&lt;&gt;"",IF(Table1[[#This Row],[INV QTY]]=1,_xlfn.TEXTJOIN(",",TRUE,IF(M309=M309:M355,L309:L355,"")),""),"")</f>
        <v/>
      </c>
      <c r="D309" s="40" t="str" cm="1">
        <f t="array" ref="D309">IF(Table1[[#This Row],[Booking No]]&lt;&gt;"",IF(Table1[[#This Row],[INV QTY]]=1,_xlfn.TEXTJOIN(",",TRUE,IF(N309=N309:N355,K309:K355,"")),""),"")</f>
        <v/>
      </c>
      <c r="E309" s="39" t="str" cm="1">
        <f t="array" ref="E309">IF(Table1[[#This Row],[PO NO]]&lt;&gt;"",IF(Table1[[#This Row],[INV QTY]]=1,_xlfn.TEXTJOIN(",",TRUE,IF(M309=M309:M355,H309:H355,"")),""),"")</f>
        <v/>
      </c>
      <c r="F309" s="40" t="str" cm="1">
        <f t="array" ref="F309">IF(Table1[[#This Row],[PO NO]]&lt;&gt;"",IF(Table1[[#This Row],[INV QTY]]=1,_xlfn.TEXTJOIN(",",TRUE,IF(M309=M309:M355,G309:G355,"")),""),"")</f>
        <v/>
      </c>
      <c r="G309" s="79" t="str">
        <f>IF(Table1[[#This Row],[PO NO]]&lt;&gt;"",LEFT(Table1[[#This Row],[PO NO]],6)&amp;"*","")</f>
        <v/>
      </c>
      <c r="H309" s="63"/>
      <c r="I309" s="54"/>
      <c r="J309" s="41"/>
      <c r="K309" s="82"/>
      <c r="L309" s="83"/>
      <c r="M309" s="74"/>
      <c r="N309" s="43"/>
      <c r="O309" s="56"/>
      <c r="P309" s="80"/>
      <c r="Q309" s="56"/>
      <c r="R309" s="80"/>
      <c r="S309" s="47"/>
      <c r="T309" s="81"/>
      <c r="U309" s="57"/>
      <c r="V309" s="57"/>
      <c r="W309" s="57"/>
      <c r="X309" s="81"/>
      <c r="Y309" s="80"/>
      <c r="Z309" s="44"/>
      <c r="AA309" s="80"/>
      <c r="AB309" s="44"/>
      <c r="AC309" s="77"/>
      <c r="AD309" s="59"/>
      <c r="AE309" s="61"/>
      <c r="AF309" s="61"/>
      <c r="AG309" s="60"/>
      <c r="AH309" s="60"/>
    </row>
    <row r="310" spans="1:34" x14ac:dyDescent="0.3">
      <c r="A310" s="53" t="str">
        <f>IF(Table1[[#This Row],[INVOICE NO]]&lt;&gt;"",ROWS($A$2:Table1[[#This Row],['#OREDER NO]]),"")</f>
        <v/>
      </c>
      <c r="B310" s="38" t="str">
        <f>IF(Table1[[#This Row],[INVOICE NO]]&lt;&gt;"",COUNTIF($M$2:M310,M310),"")</f>
        <v/>
      </c>
      <c r="C310" s="40" t="str" cm="1">
        <f t="array" ref="C310">IF(Table1[[#This Row],[BOOKING CONFIRMATION NO]]&lt;&gt;"",IF(Table1[[#This Row],[INV QTY]]=1,_xlfn.TEXTJOIN(",",TRUE,IF(M310=M310:M356,L310:L356,"")),""),"")</f>
        <v/>
      </c>
      <c r="D310" s="40" t="str" cm="1">
        <f t="array" ref="D310">IF(Table1[[#This Row],[Booking No]]&lt;&gt;"",IF(Table1[[#This Row],[INV QTY]]=1,_xlfn.TEXTJOIN(",",TRUE,IF(N310=N310:N356,K310:K356,"")),""),"")</f>
        <v/>
      </c>
      <c r="E310" s="39" t="str" cm="1">
        <f t="array" ref="E310">IF(Table1[[#This Row],[PO NO]]&lt;&gt;"",IF(Table1[[#This Row],[INV QTY]]=1,_xlfn.TEXTJOIN(",",TRUE,IF(M310=M310:M356,H310:H356,"")),""),"")</f>
        <v/>
      </c>
      <c r="F310" s="40" t="str" cm="1">
        <f t="array" ref="F310">IF(Table1[[#This Row],[PO NO]]&lt;&gt;"",IF(Table1[[#This Row],[INV QTY]]=1,_xlfn.TEXTJOIN(",",TRUE,IF(M310=M310:M356,G310:G356,"")),""),"")</f>
        <v/>
      </c>
      <c r="G310" s="79" t="str">
        <f>IF(Table1[[#This Row],[PO NO]]&lt;&gt;"",LEFT(Table1[[#This Row],[PO NO]],6)&amp;"*","")</f>
        <v/>
      </c>
      <c r="H310" s="63"/>
      <c r="I310" s="54"/>
      <c r="J310" s="41"/>
      <c r="K310" s="82"/>
      <c r="L310" s="83"/>
      <c r="M310" s="74"/>
      <c r="N310" s="43"/>
      <c r="O310" s="56"/>
      <c r="P310" s="80"/>
      <c r="Q310" s="56"/>
      <c r="R310" s="80"/>
      <c r="S310" s="47"/>
      <c r="T310" s="81"/>
      <c r="U310" s="57"/>
      <c r="V310" s="57"/>
      <c r="W310" s="57"/>
      <c r="X310" s="81"/>
      <c r="Y310" s="80"/>
      <c r="Z310" s="44"/>
      <c r="AA310" s="80"/>
      <c r="AB310" s="44"/>
      <c r="AC310" s="77"/>
      <c r="AD310" s="59"/>
      <c r="AE310" s="61"/>
      <c r="AF310" s="61"/>
      <c r="AG310" s="60"/>
      <c r="AH310" s="60"/>
    </row>
    <row r="311" spans="1:34" x14ac:dyDescent="0.3">
      <c r="A311" s="53" t="str">
        <f>IF(Table1[[#This Row],[INVOICE NO]]&lt;&gt;"",ROWS($A$2:Table1[[#This Row],['#OREDER NO]]),"")</f>
        <v/>
      </c>
      <c r="B311" s="38" t="str">
        <f>IF(Table1[[#This Row],[INVOICE NO]]&lt;&gt;"",COUNTIF($M$2:M311,M311),"")</f>
        <v/>
      </c>
      <c r="C311" s="40" t="str" cm="1">
        <f t="array" ref="C311">IF(Table1[[#This Row],[BOOKING CONFIRMATION NO]]&lt;&gt;"",IF(Table1[[#This Row],[INV QTY]]=1,_xlfn.TEXTJOIN(",",TRUE,IF(M311=M311:M357,L311:L357,"")),""),"")</f>
        <v/>
      </c>
      <c r="D311" s="40" t="str" cm="1">
        <f t="array" ref="D311">IF(Table1[[#This Row],[Booking No]]&lt;&gt;"",IF(Table1[[#This Row],[INV QTY]]=1,_xlfn.TEXTJOIN(",",TRUE,IF(N311=N311:N357,K311:K357,"")),""),"")</f>
        <v/>
      </c>
      <c r="E311" s="39" t="str" cm="1">
        <f t="array" ref="E311">IF(Table1[[#This Row],[PO NO]]&lt;&gt;"",IF(Table1[[#This Row],[INV QTY]]=1,_xlfn.TEXTJOIN(",",TRUE,IF(M311=M311:M357,H311:H357,"")),""),"")</f>
        <v/>
      </c>
      <c r="F311" s="40" t="str" cm="1">
        <f t="array" ref="F311">IF(Table1[[#This Row],[PO NO]]&lt;&gt;"",IF(Table1[[#This Row],[INV QTY]]=1,_xlfn.TEXTJOIN(",",TRUE,IF(M311=M311:M357,G311:G357,"")),""),"")</f>
        <v/>
      </c>
      <c r="G311" s="79" t="str">
        <f>IF(Table1[[#This Row],[PO NO]]&lt;&gt;"",LEFT(Table1[[#This Row],[PO NO]],6)&amp;"*","")</f>
        <v/>
      </c>
      <c r="H311" s="63"/>
      <c r="I311" s="54"/>
      <c r="J311" s="41"/>
      <c r="K311" s="82"/>
      <c r="L311" s="83"/>
      <c r="M311" s="74"/>
      <c r="N311" s="43"/>
      <c r="O311" s="56"/>
      <c r="P311" s="80"/>
      <c r="Q311" s="56"/>
      <c r="R311" s="80"/>
      <c r="S311" s="47"/>
      <c r="T311" s="81"/>
      <c r="U311" s="57"/>
      <c r="V311" s="57"/>
      <c r="W311" s="57"/>
      <c r="X311" s="81"/>
      <c r="Y311" s="80"/>
      <c r="Z311" s="44"/>
      <c r="AA311" s="80"/>
      <c r="AB311" s="44"/>
      <c r="AC311" s="77"/>
      <c r="AD311" s="59"/>
      <c r="AE311" s="61"/>
      <c r="AF311" s="61"/>
      <c r="AG311" s="60"/>
      <c r="AH311" s="60"/>
    </row>
    <row r="312" spans="1:34" x14ac:dyDescent="0.3">
      <c r="A312" s="53" t="str">
        <f>IF(Table1[[#This Row],[INVOICE NO]]&lt;&gt;"",ROWS($A$2:Table1[[#This Row],['#OREDER NO]]),"")</f>
        <v/>
      </c>
      <c r="B312" s="38" t="str">
        <f>IF(Table1[[#This Row],[INVOICE NO]]&lt;&gt;"",COUNTIF($M$2:M312,M312),"")</f>
        <v/>
      </c>
      <c r="C312" s="40" t="str" cm="1">
        <f t="array" ref="C312">IF(Table1[[#This Row],[BOOKING CONFIRMATION NO]]&lt;&gt;"",IF(Table1[[#This Row],[INV QTY]]=1,_xlfn.TEXTJOIN(",",TRUE,IF(M312=M312:M358,L312:L358,"")),""),"")</f>
        <v/>
      </c>
      <c r="D312" s="40" t="str" cm="1">
        <f t="array" ref="D312">IF(Table1[[#This Row],[Booking No]]&lt;&gt;"",IF(Table1[[#This Row],[INV QTY]]=1,_xlfn.TEXTJOIN(",",TRUE,IF(N312=N312:N358,K312:K358,"")),""),"")</f>
        <v/>
      </c>
      <c r="E312" s="39" t="str" cm="1">
        <f t="array" ref="E312">IF(Table1[[#This Row],[PO NO]]&lt;&gt;"",IF(Table1[[#This Row],[INV QTY]]=1,_xlfn.TEXTJOIN(",",TRUE,IF(M312=M312:M358,H312:H358,"")),""),"")</f>
        <v/>
      </c>
      <c r="F312" s="40" t="str" cm="1">
        <f t="array" ref="F312">IF(Table1[[#This Row],[PO NO]]&lt;&gt;"",IF(Table1[[#This Row],[INV QTY]]=1,_xlfn.TEXTJOIN(",",TRUE,IF(M312=M312:M358,G312:G358,"")),""),"")</f>
        <v/>
      </c>
      <c r="G312" s="79" t="str">
        <f>IF(Table1[[#This Row],[PO NO]]&lt;&gt;"",LEFT(Table1[[#This Row],[PO NO]],6)&amp;"*","")</f>
        <v/>
      </c>
      <c r="H312" s="63"/>
      <c r="I312" s="54"/>
      <c r="J312" s="41"/>
      <c r="K312" s="82"/>
      <c r="L312" s="83"/>
      <c r="M312" s="74"/>
      <c r="N312" s="43"/>
      <c r="O312" s="56"/>
      <c r="P312" s="80"/>
      <c r="Q312" s="56"/>
      <c r="R312" s="80"/>
      <c r="S312" s="47"/>
      <c r="T312" s="81"/>
      <c r="U312" s="57"/>
      <c r="V312" s="57"/>
      <c r="W312" s="57"/>
      <c r="X312" s="81"/>
      <c r="Y312" s="80"/>
      <c r="Z312" s="44"/>
      <c r="AA312" s="80"/>
      <c r="AB312" s="44"/>
      <c r="AC312" s="77"/>
      <c r="AD312" s="59"/>
      <c r="AE312" s="61"/>
      <c r="AF312" s="61"/>
      <c r="AG312" s="60"/>
      <c r="AH312" s="60"/>
    </row>
    <row r="313" spans="1:34" x14ac:dyDescent="0.3">
      <c r="A313" s="53" t="str">
        <f>IF(Table1[[#This Row],[INVOICE NO]]&lt;&gt;"",ROWS($A$2:Table1[[#This Row],['#OREDER NO]]),"")</f>
        <v/>
      </c>
      <c r="B313" s="38" t="str">
        <f>IF(Table1[[#This Row],[INVOICE NO]]&lt;&gt;"",COUNTIF($M$2:M313,M313),"")</f>
        <v/>
      </c>
      <c r="C313" s="40" t="str" cm="1">
        <f t="array" ref="C313">IF(Table1[[#This Row],[BOOKING CONFIRMATION NO]]&lt;&gt;"",IF(Table1[[#This Row],[INV QTY]]=1,_xlfn.TEXTJOIN(",",TRUE,IF(M313=M313:M359,L313:L359,"")),""),"")</f>
        <v/>
      </c>
      <c r="D313" s="40" t="str" cm="1">
        <f t="array" ref="D313">IF(Table1[[#This Row],[Booking No]]&lt;&gt;"",IF(Table1[[#This Row],[INV QTY]]=1,_xlfn.TEXTJOIN(",",TRUE,IF(N313=N313:N359,K313:K359,"")),""),"")</f>
        <v/>
      </c>
      <c r="E313" s="39" t="str" cm="1">
        <f t="array" ref="E313">IF(Table1[[#This Row],[PO NO]]&lt;&gt;"",IF(Table1[[#This Row],[INV QTY]]=1,_xlfn.TEXTJOIN(",",TRUE,IF(M313=M313:M359,H313:H359,"")),""),"")</f>
        <v/>
      </c>
      <c r="F313" s="40" t="str" cm="1">
        <f t="array" ref="F313">IF(Table1[[#This Row],[PO NO]]&lt;&gt;"",IF(Table1[[#This Row],[INV QTY]]=1,_xlfn.TEXTJOIN(",",TRUE,IF(M313=M313:M359,G313:G359,"")),""),"")</f>
        <v/>
      </c>
      <c r="G313" s="79" t="str">
        <f>IF(Table1[[#This Row],[PO NO]]&lt;&gt;"",LEFT(Table1[[#This Row],[PO NO]],6)&amp;"*","")</f>
        <v/>
      </c>
      <c r="H313" s="63"/>
      <c r="I313" s="54"/>
      <c r="J313" s="41"/>
      <c r="K313" s="82"/>
      <c r="L313" s="83"/>
      <c r="M313" s="74"/>
      <c r="N313" s="43"/>
      <c r="O313" s="56"/>
      <c r="P313" s="80"/>
      <c r="Q313" s="56"/>
      <c r="R313" s="80"/>
      <c r="S313" s="47"/>
      <c r="T313" s="81"/>
      <c r="U313" s="57"/>
      <c r="V313" s="57"/>
      <c r="W313" s="57"/>
      <c r="X313" s="81"/>
      <c r="Y313" s="80"/>
      <c r="Z313" s="44"/>
      <c r="AA313" s="80"/>
      <c r="AB313" s="44"/>
      <c r="AC313" s="77"/>
      <c r="AD313" s="59"/>
      <c r="AE313" s="61"/>
      <c r="AF313" s="61"/>
      <c r="AG313" s="60"/>
      <c r="AH313" s="60"/>
    </row>
    <row r="314" spans="1:34" x14ac:dyDescent="0.3">
      <c r="A314" s="53" t="str">
        <f>IF(Table1[[#This Row],[INVOICE NO]]&lt;&gt;"",ROWS($A$2:Table1[[#This Row],['#OREDER NO]]),"")</f>
        <v/>
      </c>
      <c r="B314" s="38" t="str">
        <f>IF(Table1[[#This Row],[INVOICE NO]]&lt;&gt;"",COUNTIF($M$2:M314,M314),"")</f>
        <v/>
      </c>
      <c r="C314" s="40" t="str" cm="1">
        <f t="array" ref="C314">IF(Table1[[#This Row],[BOOKING CONFIRMATION NO]]&lt;&gt;"",IF(Table1[[#This Row],[INV QTY]]=1,_xlfn.TEXTJOIN(",",TRUE,IF(M314=M314:M360,L314:L360,"")),""),"")</f>
        <v/>
      </c>
      <c r="D314" s="40" t="str" cm="1">
        <f t="array" ref="D314">IF(Table1[[#This Row],[Booking No]]&lt;&gt;"",IF(Table1[[#This Row],[INV QTY]]=1,_xlfn.TEXTJOIN(",",TRUE,IF(N314=N314:N360,K314:K360,"")),""),"")</f>
        <v/>
      </c>
      <c r="E314" s="39" t="str" cm="1">
        <f t="array" ref="E314">IF(Table1[[#This Row],[PO NO]]&lt;&gt;"",IF(Table1[[#This Row],[INV QTY]]=1,_xlfn.TEXTJOIN(",",TRUE,IF(M314=M314:M360,H314:H360,"")),""),"")</f>
        <v/>
      </c>
      <c r="F314" s="40" t="str" cm="1">
        <f t="array" ref="F314">IF(Table1[[#This Row],[PO NO]]&lt;&gt;"",IF(Table1[[#This Row],[INV QTY]]=1,_xlfn.TEXTJOIN(",",TRUE,IF(M314=M314:M360,G314:G360,"")),""),"")</f>
        <v/>
      </c>
      <c r="G314" s="79" t="str">
        <f>IF(Table1[[#This Row],[PO NO]]&lt;&gt;"",LEFT(Table1[[#This Row],[PO NO]],6)&amp;"*","")</f>
        <v/>
      </c>
      <c r="H314" s="63"/>
      <c r="I314" s="54"/>
      <c r="J314" s="41"/>
      <c r="K314" s="82"/>
      <c r="L314" s="83"/>
      <c r="M314" s="74"/>
      <c r="N314" s="43"/>
      <c r="O314" s="56"/>
      <c r="P314" s="80"/>
      <c r="Q314" s="56"/>
      <c r="R314" s="80"/>
      <c r="S314" s="47"/>
      <c r="T314" s="81"/>
      <c r="U314" s="57"/>
      <c r="V314" s="57"/>
      <c r="W314" s="57"/>
      <c r="X314" s="81"/>
      <c r="Y314" s="80"/>
      <c r="Z314" s="44"/>
      <c r="AA314" s="80"/>
      <c r="AB314" s="44"/>
      <c r="AC314" s="77"/>
      <c r="AD314" s="59"/>
      <c r="AE314" s="61"/>
      <c r="AF314" s="61"/>
      <c r="AG314" s="60"/>
      <c r="AH314" s="60"/>
    </row>
    <row r="315" spans="1:34" x14ac:dyDescent="0.3">
      <c r="A315" s="53" t="str">
        <f>IF(Table1[[#This Row],[INVOICE NO]]&lt;&gt;"",ROWS($A$2:Table1[[#This Row],['#OREDER NO]]),"")</f>
        <v/>
      </c>
      <c r="B315" s="38" t="str">
        <f>IF(Table1[[#This Row],[INVOICE NO]]&lt;&gt;"",COUNTIF($M$2:M315,M315),"")</f>
        <v/>
      </c>
      <c r="C315" s="40" t="str" cm="1">
        <f t="array" ref="C315">IF(Table1[[#This Row],[BOOKING CONFIRMATION NO]]&lt;&gt;"",IF(Table1[[#This Row],[INV QTY]]=1,_xlfn.TEXTJOIN(",",TRUE,IF(M315=M315:M361,L315:L361,"")),""),"")</f>
        <v/>
      </c>
      <c r="D315" s="40" t="str" cm="1">
        <f t="array" ref="D315">IF(Table1[[#This Row],[Booking No]]&lt;&gt;"",IF(Table1[[#This Row],[INV QTY]]=1,_xlfn.TEXTJOIN(",",TRUE,IF(N315=N315:N361,K315:K361,"")),""),"")</f>
        <v/>
      </c>
      <c r="E315" s="39" t="str" cm="1">
        <f t="array" ref="E315">IF(Table1[[#This Row],[PO NO]]&lt;&gt;"",IF(Table1[[#This Row],[INV QTY]]=1,_xlfn.TEXTJOIN(",",TRUE,IF(M315=M315:M361,H315:H361,"")),""),"")</f>
        <v/>
      </c>
      <c r="F315" s="40" t="str" cm="1">
        <f t="array" ref="F315">IF(Table1[[#This Row],[PO NO]]&lt;&gt;"",IF(Table1[[#This Row],[INV QTY]]=1,_xlfn.TEXTJOIN(",",TRUE,IF(M315=M315:M361,G315:G361,"")),""),"")</f>
        <v/>
      </c>
      <c r="G315" s="79" t="str">
        <f>IF(Table1[[#This Row],[PO NO]]&lt;&gt;"",LEFT(Table1[[#This Row],[PO NO]],6)&amp;"*","")</f>
        <v/>
      </c>
      <c r="H315" s="63"/>
      <c r="I315" s="54"/>
      <c r="J315" s="41"/>
      <c r="K315" s="82"/>
      <c r="L315" s="83"/>
      <c r="M315" s="74"/>
      <c r="N315" s="43"/>
      <c r="O315" s="56"/>
      <c r="P315" s="80"/>
      <c r="Q315" s="56"/>
      <c r="R315" s="80"/>
      <c r="S315" s="47"/>
      <c r="T315" s="81"/>
      <c r="U315" s="57"/>
      <c r="V315" s="57"/>
      <c r="W315" s="57"/>
      <c r="X315" s="81"/>
      <c r="Y315" s="80"/>
      <c r="Z315" s="44"/>
      <c r="AA315" s="80"/>
      <c r="AB315" s="44"/>
      <c r="AC315" s="77"/>
      <c r="AD315" s="59"/>
      <c r="AE315" s="61"/>
      <c r="AF315" s="61"/>
      <c r="AG315" s="60"/>
      <c r="AH315" s="60"/>
    </row>
    <row r="316" spans="1:34" x14ac:dyDescent="0.3">
      <c r="A316" s="53" t="str">
        <f>IF(Table1[[#This Row],[INVOICE NO]]&lt;&gt;"",ROWS($A$2:Table1[[#This Row],['#OREDER NO]]),"")</f>
        <v/>
      </c>
      <c r="B316" s="38" t="str">
        <f>IF(Table1[[#This Row],[INVOICE NO]]&lt;&gt;"",COUNTIF($M$2:M316,M316),"")</f>
        <v/>
      </c>
      <c r="C316" s="40" t="str" cm="1">
        <f t="array" ref="C316">IF(Table1[[#This Row],[BOOKING CONFIRMATION NO]]&lt;&gt;"",IF(Table1[[#This Row],[INV QTY]]=1,_xlfn.TEXTJOIN(",",TRUE,IF(M316=M316:M362,L316:L362,"")),""),"")</f>
        <v/>
      </c>
      <c r="D316" s="40" t="str" cm="1">
        <f t="array" ref="D316">IF(Table1[[#This Row],[Booking No]]&lt;&gt;"",IF(Table1[[#This Row],[INV QTY]]=1,_xlfn.TEXTJOIN(",",TRUE,IF(N316=N316:N362,K316:K362,"")),""),"")</f>
        <v/>
      </c>
      <c r="E316" s="39" t="str" cm="1">
        <f t="array" ref="E316">IF(Table1[[#This Row],[PO NO]]&lt;&gt;"",IF(Table1[[#This Row],[INV QTY]]=1,_xlfn.TEXTJOIN(",",TRUE,IF(M316=M316:M362,H316:H362,"")),""),"")</f>
        <v/>
      </c>
      <c r="F316" s="40" t="str" cm="1">
        <f t="array" ref="F316">IF(Table1[[#This Row],[PO NO]]&lt;&gt;"",IF(Table1[[#This Row],[INV QTY]]=1,_xlfn.TEXTJOIN(",",TRUE,IF(M316=M316:M362,G316:G362,"")),""),"")</f>
        <v/>
      </c>
      <c r="G316" s="79" t="str">
        <f>IF(Table1[[#This Row],[PO NO]]&lt;&gt;"",LEFT(Table1[[#This Row],[PO NO]],6)&amp;"*","")</f>
        <v/>
      </c>
      <c r="H316" s="63"/>
      <c r="I316" s="54"/>
      <c r="J316" s="41"/>
      <c r="K316" s="82"/>
      <c r="L316" s="83"/>
      <c r="M316" s="74"/>
      <c r="N316" s="43"/>
      <c r="O316" s="56"/>
      <c r="P316" s="80"/>
      <c r="Q316" s="56"/>
      <c r="R316" s="80"/>
      <c r="S316" s="47"/>
      <c r="T316" s="81"/>
      <c r="U316" s="57"/>
      <c r="V316" s="57"/>
      <c r="W316" s="57"/>
      <c r="X316" s="81"/>
      <c r="Y316" s="80"/>
      <c r="Z316" s="44"/>
      <c r="AA316" s="80"/>
      <c r="AB316" s="44"/>
      <c r="AC316" s="77"/>
      <c r="AD316" s="59"/>
      <c r="AE316" s="61"/>
      <c r="AF316" s="61"/>
      <c r="AG316" s="60"/>
      <c r="AH316" s="60"/>
    </row>
    <row r="317" spans="1:34" x14ac:dyDescent="0.3">
      <c r="A317" s="53" t="str">
        <f>IF(Table1[[#This Row],[INVOICE NO]]&lt;&gt;"",ROWS($A$2:Table1[[#This Row],['#OREDER NO]]),"")</f>
        <v/>
      </c>
      <c r="B317" s="38" t="str">
        <f>IF(Table1[[#This Row],[INVOICE NO]]&lt;&gt;"",COUNTIF($M$2:M317,M317),"")</f>
        <v/>
      </c>
      <c r="C317" s="40" t="str" cm="1">
        <f t="array" ref="C317">IF(Table1[[#This Row],[BOOKING CONFIRMATION NO]]&lt;&gt;"",IF(Table1[[#This Row],[INV QTY]]=1,_xlfn.TEXTJOIN(",",TRUE,IF(M317=M317:M363,L317:L363,"")),""),"")</f>
        <v/>
      </c>
      <c r="D317" s="40" t="str" cm="1">
        <f t="array" ref="D317">IF(Table1[[#This Row],[Booking No]]&lt;&gt;"",IF(Table1[[#This Row],[INV QTY]]=1,_xlfn.TEXTJOIN(",",TRUE,IF(N317=N317:N363,K317:K363,"")),""),"")</f>
        <v/>
      </c>
      <c r="E317" s="39" t="str" cm="1">
        <f t="array" ref="E317">IF(Table1[[#This Row],[PO NO]]&lt;&gt;"",IF(Table1[[#This Row],[INV QTY]]=1,_xlfn.TEXTJOIN(",",TRUE,IF(M317=M317:M363,H317:H363,"")),""),"")</f>
        <v/>
      </c>
      <c r="F317" s="40" t="str" cm="1">
        <f t="array" ref="F317">IF(Table1[[#This Row],[PO NO]]&lt;&gt;"",IF(Table1[[#This Row],[INV QTY]]=1,_xlfn.TEXTJOIN(",",TRUE,IF(M317=M317:M363,G317:G363,"")),""),"")</f>
        <v/>
      </c>
      <c r="G317" s="79" t="str">
        <f>IF(Table1[[#This Row],[PO NO]]&lt;&gt;"",LEFT(Table1[[#This Row],[PO NO]],6)&amp;"*","")</f>
        <v/>
      </c>
      <c r="H317" s="63"/>
      <c r="I317" s="54"/>
      <c r="J317" s="41"/>
      <c r="K317" s="82"/>
      <c r="L317" s="83"/>
      <c r="M317" s="74"/>
      <c r="N317" s="43"/>
      <c r="O317" s="56"/>
      <c r="P317" s="80"/>
      <c r="Q317" s="56"/>
      <c r="R317" s="80"/>
      <c r="S317" s="47"/>
      <c r="T317" s="81"/>
      <c r="U317" s="57"/>
      <c r="V317" s="57"/>
      <c r="W317" s="57"/>
      <c r="X317" s="81"/>
      <c r="Y317" s="80"/>
      <c r="Z317" s="44"/>
      <c r="AA317" s="80"/>
      <c r="AB317" s="44"/>
      <c r="AC317" s="77"/>
      <c r="AD317" s="59"/>
      <c r="AE317" s="61"/>
      <c r="AF317" s="61"/>
      <c r="AG317" s="60"/>
      <c r="AH317" s="60"/>
    </row>
    <row r="318" spans="1:34" x14ac:dyDescent="0.3">
      <c r="A318" s="53" t="str">
        <f>IF(Table1[[#This Row],[INVOICE NO]]&lt;&gt;"",ROWS($A$2:Table1[[#This Row],['#OREDER NO]]),"")</f>
        <v/>
      </c>
      <c r="B318" s="38" t="str">
        <f>IF(Table1[[#This Row],[INVOICE NO]]&lt;&gt;"",COUNTIF($M$2:M318,M318),"")</f>
        <v/>
      </c>
      <c r="C318" s="40" t="str" cm="1">
        <f t="array" ref="C318">IF(Table1[[#This Row],[BOOKING CONFIRMATION NO]]&lt;&gt;"",IF(Table1[[#This Row],[INV QTY]]=1,_xlfn.TEXTJOIN(",",TRUE,IF(M318=M318:M364,L318:L364,"")),""),"")</f>
        <v/>
      </c>
      <c r="D318" s="40" t="str" cm="1">
        <f t="array" ref="D318">IF(Table1[[#This Row],[Booking No]]&lt;&gt;"",IF(Table1[[#This Row],[INV QTY]]=1,_xlfn.TEXTJOIN(",",TRUE,IF(N318=N318:N364,K318:K364,"")),""),"")</f>
        <v/>
      </c>
      <c r="E318" s="39" t="str" cm="1">
        <f t="array" ref="E318">IF(Table1[[#This Row],[PO NO]]&lt;&gt;"",IF(Table1[[#This Row],[INV QTY]]=1,_xlfn.TEXTJOIN(",",TRUE,IF(M318=M318:M364,H318:H364,"")),""),"")</f>
        <v/>
      </c>
      <c r="F318" s="40" t="str" cm="1">
        <f t="array" ref="F318">IF(Table1[[#This Row],[PO NO]]&lt;&gt;"",IF(Table1[[#This Row],[INV QTY]]=1,_xlfn.TEXTJOIN(",",TRUE,IF(M318=M318:M364,G318:G364,"")),""),"")</f>
        <v/>
      </c>
      <c r="G318" s="79" t="str">
        <f>IF(Table1[[#This Row],[PO NO]]&lt;&gt;"",LEFT(Table1[[#This Row],[PO NO]],6)&amp;"*","")</f>
        <v/>
      </c>
      <c r="H318" s="63"/>
      <c r="I318" s="54"/>
      <c r="J318" s="41"/>
      <c r="K318" s="82"/>
      <c r="L318" s="83"/>
      <c r="M318" s="74"/>
      <c r="N318" s="43"/>
      <c r="O318" s="56"/>
      <c r="P318" s="80"/>
      <c r="Q318" s="56"/>
      <c r="R318" s="80"/>
      <c r="S318" s="47"/>
      <c r="T318" s="81"/>
      <c r="U318" s="57"/>
      <c r="V318" s="57"/>
      <c r="W318" s="57"/>
      <c r="X318" s="81"/>
      <c r="Y318" s="80"/>
      <c r="Z318" s="44"/>
      <c r="AA318" s="80"/>
      <c r="AB318" s="44"/>
      <c r="AC318" s="77"/>
      <c r="AD318" s="59"/>
      <c r="AE318" s="61"/>
      <c r="AF318" s="61"/>
      <c r="AG318" s="60"/>
      <c r="AH318" s="60"/>
    </row>
    <row r="319" spans="1:34" x14ac:dyDescent="0.3">
      <c r="A319" s="53" t="str">
        <f>IF(Table1[[#This Row],[INVOICE NO]]&lt;&gt;"",ROWS($A$2:Table1[[#This Row],['#OREDER NO]]),"")</f>
        <v/>
      </c>
      <c r="B319" s="38" t="str">
        <f>IF(Table1[[#This Row],[INVOICE NO]]&lt;&gt;"",COUNTIF($M$2:M319,M319),"")</f>
        <v/>
      </c>
      <c r="C319" s="40" t="str" cm="1">
        <f t="array" ref="C319">IF(Table1[[#This Row],[BOOKING CONFIRMATION NO]]&lt;&gt;"",IF(Table1[[#This Row],[INV QTY]]=1,_xlfn.TEXTJOIN(",",TRUE,IF(M319=M319:M365,L319:L365,"")),""),"")</f>
        <v/>
      </c>
      <c r="D319" s="40" t="str" cm="1">
        <f t="array" ref="D319">IF(Table1[[#This Row],[Booking No]]&lt;&gt;"",IF(Table1[[#This Row],[INV QTY]]=1,_xlfn.TEXTJOIN(",",TRUE,IF(N319=N319:N365,K319:K365,"")),""),"")</f>
        <v/>
      </c>
      <c r="E319" s="39" t="str" cm="1">
        <f t="array" ref="E319">IF(Table1[[#This Row],[PO NO]]&lt;&gt;"",IF(Table1[[#This Row],[INV QTY]]=1,_xlfn.TEXTJOIN(",",TRUE,IF(M319=M319:M365,H319:H365,"")),""),"")</f>
        <v/>
      </c>
      <c r="F319" s="40" t="str" cm="1">
        <f t="array" ref="F319">IF(Table1[[#This Row],[PO NO]]&lt;&gt;"",IF(Table1[[#This Row],[INV QTY]]=1,_xlfn.TEXTJOIN(",",TRUE,IF(M319=M319:M365,G319:G365,"")),""),"")</f>
        <v/>
      </c>
      <c r="G319" s="79" t="str">
        <f>IF(Table1[[#This Row],[PO NO]]&lt;&gt;"",LEFT(Table1[[#This Row],[PO NO]],6)&amp;"*","")</f>
        <v/>
      </c>
      <c r="H319" s="63"/>
      <c r="I319" s="54"/>
      <c r="J319" s="41"/>
      <c r="K319" s="82"/>
      <c r="L319" s="83"/>
      <c r="M319" s="74"/>
      <c r="N319" s="43"/>
      <c r="O319" s="56"/>
      <c r="P319" s="80"/>
      <c r="Q319" s="56"/>
      <c r="R319" s="80"/>
      <c r="S319" s="47"/>
      <c r="T319" s="81"/>
      <c r="U319" s="57"/>
      <c r="V319" s="57"/>
      <c r="W319" s="57"/>
      <c r="X319" s="81"/>
      <c r="Y319" s="80"/>
      <c r="Z319" s="44"/>
      <c r="AA319" s="80"/>
      <c r="AB319" s="44"/>
      <c r="AC319" s="77"/>
      <c r="AD319" s="59"/>
      <c r="AE319" s="61"/>
      <c r="AF319" s="61"/>
      <c r="AG319" s="60"/>
      <c r="AH319" s="60"/>
    </row>
    <row r="320" spans="1:34" x14ac:dyDescent="0.3">
      <c r="A320" s="53" t="str">
        <f>IF(Table1[[#This Row],[INVOICE NO]]&lt;&gt;"",ROWS($A$2:Table1[[#This Row],['#OREDER NO]]),"")</f>
        <v/>
      </c>
      <c r="B320" s="38" t="str">
        <f>IF(Table1[[#This Row],[INVOICE NO]]&lt;&gt;"",COUNTIF($M$2:M320,M320),"")</f>
        <v/>
      </c>
      <c r="C320" s="40" t="str" cm="1">
        <f t="array" ref="C320">IF(Table1[[#This Row],[BOOKING CONFIRMATION NO]]&lt;&gt;"",IF(Table1[[#This Row],[INV QTY]]=1,_xlfn.TEXTJOIN(",",TRUE,IF(M320=M320:M366,L320:L366,"")),""),"")</f>
        <v/>
      </c>
      <c r="D320" s="40" t="str" cm="1">
        <f t="array" ref="D320">IF(Table1[[#This Row],[Booking No]]&lt;&gt;"",IF(Table1[[#This Row],[INV QTY]]=1,_xlfn.TEXTJOIN(",",TRUE,IF(N320=N320:N366,K320:K366,"")),""),"")</f>
        <v/>
      </c>
      <c r="E320" s="39" t="str" cm="1">
        <f t="array" ref="E320">IF(Table1[[#This Row],[PO NO]]&lt;&gt;"",IF(Table1[[#This Row],[INV QTY]]=1,_xlfn.TEXTJOIN(",",TRUE,IF(M320=M320:M366,H320:H366,"")),""),"")</f>
        <v/>
      </c>
      <c r="F320" s="40" t="str" cm="1">
        <f t="array" ref="F320">IF(Table1[[#This Row],[PO NO]]&lt;&gt;"",IF(Table1[[#This Row],[INV QTY]]=1,_xlfn.TEXTJOIN(",",TRUE,IF(M320=M320:M366,G320:G366,"")),""),"")</f>
        <v/>
      </c>
      <c r="G320" s="79" t="str">
        <f>IF(Table1[[#This Row],[PO NO]]&lt;&gt;"",LEFT(Table1[[#This Row],[PO NO]],6)&amp;"*","")</f>
        <v/>
      </c>
      <c r="H320" s="63"/>
      <c r="I320" s="54"/>
      <c r="J320" s="41"/>
      <c r="K320" s="82"/>
      <c r="L320" s="83"/>
      <c r="M320" s="74"/>
      <c r="N320" s="43"/>
      <c r="O320" s="56"/>
      <c r="P320" s="80"/>
      <c r="Q320" s="56"/>
      <c r="R320" s="80"/>
      <c r="S320" s="47"/>
      <c r="T320" s="81"/>
      <c r="U320" s="57"/>
      <c r="V320" s="57"/>
      <c r="W320" s="57"/>
      <c r="X320" s="81"/>
      <c r="Y320" s="80"/>
      <c r="Z320" s="44"/>
      <c r="AA320" s="80"/>
      <c r="AB320" s="44"/>
      <c r="AC320" s="77"/>
      <c r="AD320" s="59"/>
      <c r="AE320" s="61"/>
      <c r="AF320" s="61"/>
      <c r="AG320" s="60"/>
      <c r="AH320" s="60"/>
    </row>
    <row r="321" spans="1:34" x14ac:dyDescent="0.3">
      <c r="A321" s="53" t="str">
        <f>IF(Table1[[#This Row],[INVOICE NO]]&lt;&gt;"",ROWS($A$2:Table1[[#This Row],['#OREDER NO]]),"")</f>
        <v/>
      </c>
      <c r="B321" s="38" t="str">
        <f>IF(Table1[[#This Row],[INVOICE NO]]&lt;&gt;"",COUNTIF($M$2:M321,M321),"")</f>
        <v/>
      </c>
      <c r="C321" s="40" t="str" cm="1">
        <f t="array" ref="C321">IF(Table1[[#This Row],[BOOKING CONFIRMATION NO]]&lt;&gt;"",IF(Table1[[#This Row],[INV QTY]]=1,_xlfn.TEXTJOIN(",",TRUE,IF(M321=M321:M367,L321:L367,"")),""),"")</f>
        <v/>
      </c>
      <c r="D321" s="40" t="str" cm="1">
        <f t="array" ref="D321">IF(Table1[[#This Row],[Booking No]]&lt;&gt;"",IF(Table1[[#This Row],[INV QTY]]=1,_xlfn.TEXTJOIN(",",TRUE,IF(N321=N321:N367,K321:K367,"")),""),"")</f>
        <v/>
      </c>
      <c r="E321" s="39" t="str" cm="1">
        <f t="array" ref="E321">IF(Table1[[#This Row],[PO NO]]&lt;&gt;"",IF(Table1[[#This Row],[INV QTY]]=1,_xlfn.TEXTJOIN(",",TRUE,IF(M321=M321:M367,H321:H367,"")),""),"")</f>
        <v/>
      </c>
      <c r="F321" s="40" t="str" cm="1">
        <f t="array" ref="F321">IF(Table1[[#This Row],[PO NO]]&lt;&gt;"",IF(Table1[[#This Row],[INV QTY]]=1,_xlfn.TEXTJOIN(",",TRUE,IF(M321=M321:M367,G321:G367,"")),""),"")</f>
        <v/>
      </c>
      <c r="G321" s="79" t="str">
        <f>IF(Table1[[#This Row],[PO NO]]&lt;&gt;"",LEFT(Table1[[#This Row],[PO NO]],6)&amp;"*","")</f>
        <v/>
      </c>
      <c r="H321" s="63"/>
      <c r="I321" s="54"/>
      <c r="J321" s="41"/>
      <c r="K321" s="82"/>
      <c r="L321" s="83"/>
      <c r="M321" s="74"/>
      <c r="N321" s="43"/>
      <c r="O321" s="56"/>
      <c r="P321" s="80"/>
      <c r="Q321" s="56"/>
      <c r="R321" s="80"/>
      <c r="S321" s="47"/>
      <c r="T321" s="81"/>
      <c r="U321" s="57"/>
      <c r="V321" s="57"/>
      <c r="W321" s="57"/>
      <c r="X321" s="81"/>
      <c r="Y321" s="80"/>
      <c r="Z321" s="44"/>
      <c r="AA321" s="80"/>
      <c r="AB321" s="44"/>
      <c r="AC321" s="77"/>
      <c r="AD321" s="59"/>
      <c r="AE321" s="61"/>
      <c r="AF321" s="61"/>
      <c r="AG321" s="60"/>
      <c r="AH321" s="60"/>
    </row>
    <row r="322" spans="1:34" x14ac:dyDescent="0.3">
      <c r="A322" s="53" t="str">
        <f>IF(Table1[[#This Row],[INVOICE NO]]&lt;&gt;"",ROWS($A$2:Table1[[#This Row],['#OREDER NO]]),"")</f>
        <v/>
      </c>
      <c r="B322" s="38" t="str">
        <f>IF(Table1[[#This Row],[INVOICE NO]]&lt;&gt;"",COUNTIF($M$2:M322,M322),"")</f>
        <v/>
      </c>
      <c r="C322" s="40" t="str" cm="1">
        <f t="array" ref="C322">IF(Table1[[#This Row],[BOOKING CONFIRMATION NO]]&lt;&gt;"",IF(Table1[[#This Row],[INV QTY]]=1,_xlfn.TEXTJOIN(",",TRUE,IF(M322=M322:M368,L322:L368,"")),""),"")</f>
        <v/>
      </c>
      <c r="D322" s="40" t="str" cm="1">
        <f t="array" ref="D322">IF(Table1[[#This Row],[Booking No]]&lt;&gt;"",IF(Table1[[#This Row],[INV QTY]]=1,_xlfn.TEXTJOIN(",",TRUE,IF(N322=N322:N368,K322:K368,"")),""),"")</f>
        <v/>
      </c>
      <c r="E322" s="39" t="str" cm="1">
        <f t="array" ref="E322">IF(Table1[[#This Row],[PO NO]]&lt;&gt;"",IF(Table1[[#This Row],[INV QTY]]=1,_xlfn.TEXTJOIN(",",TRUE,IF(M322=M322:M368,H322:H368,"")),""),"")</f>
        <v/>
      </c>
      <c r="F322" s="40" t="str" cm="1">
        <f t="array" ref="F322">IF(Table1[[#This Row],[PO NO]]&lt;&gt;"",IF(Table1[[#This Row],[INV QTY]]=1,_xlfn.TEXTJOIN(",",TRUE,IF(M322=M322:M368,G322:G368,"")),""),"")</f>
        <v/>
      </c>
      <c r="G322" s="79" t="str">
        <f>IF(Table1[[#This Row],[PO NO]]&lt;&gt;"",LEFT(Table1[[#This Row],[PO NO]],6)&amp;"*","")</f>
        <v/>
      </c>
      <c r="H322" s="63"/>
      <c r="I322" s="54"/>
      <c r="J322" s="41"/>
      <c r="K322" s="82"/>
      <c r="L322" s="83"/>
      <c r="M322" s="74"/>
      <c r="N322" s="43"/>
      <c r="O322" s="56"/>
      <c r="P322" s="80"/>
      <c r="Q322" s="56"/>
      <c r="R322" s="80"/>
      <c r="S322" s="47"/>
      <c r="T322" s="81"/>
      <c r="U322" s="57"/>
      <c r="V322" s="57"/>
      <c r="W322" s="57"/>
      <c r="X322" s="81"/>
      <c r="Y322" s="80"/>
      <c r="Z322" s="44"/>
      <c r="AA322" s="80"/>
      <c r="AB322" s="44"/>
      <c r="AC322" s="77"/>
      <c r="AD322" s="59"/>
      <c r="AE322" s="61"/>
      <c r="AF322" s="61"/>
      <c r="AG322" s="60"/>
      <c r="AH322" s="60"/>
    </row>
    <row r="323" spans="1:34" x14ac:dyDescent="0.3">
      <c r="A323" s="53" t="str">
        <f>IF(Table1[[#This Row],[INVOICE NO]]&lt;&gt;"",ROWS($A$2:Table1[[#This Row],['#OREDER NO]]),"")</f>
        <v/>
      </c>
      <c r="B323" s="38" t="str">
        <f>IF(Table1[[#This Row],[INVOICE NO]]&lt;&gt;"",COUNTIF($M$2:M323,M323),"")</f>
        <v/>
      </c>
      <c r="C323" s="40" t="str" cm="1">
        <f t="array" ref="C323">IF(Table1[[#This Row],[BOOKING CONFIRMATION NO]]&lt;&gt;"",IF(Table1[[#This Row],[INV QTY]]=1,_xlfn.TEXTJOIN(",",TRUE,IF(M323=M323:M369,L323:L369,"")),""),"")</f>
        <v/>
      </c>
      <c r="D323" s="40" t="str" cm="1">
        <f t="array" ref="D323">IF(Table1[[#This Row],[Booking No]]&lt;&gt;"",IF(Table1[[#This Row],[INV QTY]]=1,_xlfn.TEXTJOIN(",",TRUE,IF(N323=N323:N369,K323:K369,"")),""),"")</f>
        <v/>
      </c>
      <c r="E323" s="39" t="str" cm="1">
        <f t="array" ref="E323">IF(Table1[[#This Row],[PO NO]]&lt;&gt;"",IF(Table1[[#This Row],[INV QTY]]=1,_xlfn.TEXTJOIN(",",TRUE,IF(M323=M323:M369,H323:H369,"")),""),"")</f>
        <v/>
      </c>
      <c r="F323" s="40" t="str" cm="1">
        <f t="array" ref="F323">IF(Table1[[#This Row],[PO NO]]&lt;&gt;"",IF(Table1[[#This Row],[INV QTY]]=1,_xlfn.TEXTJOIN(",",TRUE,IF(M323=M323:M369,G323:G369,"")),""),"")</f>
        <v/>
      </c>
      <c r="G323" s="79" t="str">
        <f>IF(Table1[[#This Row],[PO NO]]&lt;&gt;"",LEFT(Table1[[#This Row],[PO NO]],6)&amp;"*","")</f>
        <v/>
      </c>
      <c r="H323" s="63"/>
      <c r="I323" s="54"/>
      <c r="J323" s="41"/>
      <c r="K323" s="82"/>
      <c r="L323" s="83"/>
      <c r="M323" s="74"/>
      <c r="N323" s="43"/>
      <c r="O323" s="56"/>
      <c r="P323" s="80"/>
      <c r="Q323" s="56"/>
      <c r="R323" s="80"/>
      <c r="S323" s="47"/>
      <c r="T323" s="81"/>
      <c r="U323" s="57"/>
      <c r="V323" s="57"/>
      <c r="W323" s="57"/>
      <c r="X323" s="81"/>
      <c r="Y323" s="80"/>
      <c r="Z323" s="44"/>
      <c r="AA323" s="80"/>
      <c r="AB323" s="44"/>
      <c r="AC323" s="77"/>
      <c r="AD323" s="59"/>
      <c r="AE323" s="61"/>
      <c r="AF323" s="61"/>
      <c r="AG323" s="60"/>
      <c r="AH323" s="60"/>
    </row>
    <row r="324" spans="1:34" x14ac:dyDescent="0.3">
      <c r="A324" s="53" t="str">
        <f>IF(Table1[[#This Row],[INVOICE NO]]&lt;&gt;"",ROWS($A$2:Table1[[#This Row],['#OREDER NO]]),"")</f>
        <v/>
      </c>
      <c r="B324" s="38" t="str">
        <f>IF(Table1[[#This Row],[INVOICE NO]]&lt;&gt;"",COUNTIF($M$2:M324,M324),"")</f>
        <v/>
      </c>
      <c r="C324" s="40" t="str" cm="1">
        <f t="array" ref="C324">IF(Table1[[#This Row],[BOOKING CONFIRMATION NO]]&lt;&gt;"",IF(Table1[[#This Row],[INV QTY]]=1,_xlfn.TEXTJOIN(",",TRUE,IF(M324=M324:M370,L324:L370,"")),""),"")</f>
        <v/>
      </c>
      <c r="D324" s="40" t="str" cm="1">
        <f t="array" ref="D324">IF(Table1[[#This Row],[Booking No]]&lt;&gt;"",IF(Table1[[#This Row],[INV QTY]]=1,_xlfn.TEXTJOIN(",",TRUE,IF(N324=N324:N370,K324:K370,"")),""),"")</f>
        <v/>
      </c>
      <c r="E324" s="39" t="str" cm="1">
        <f t="array" ref="E324">IF(Table1[[#This Row],[PO NO]]&lt;&gt;"",IF(Table1[[#This Row],[INV QTY]]=1,_xlfn.TEXTJOIN(",",TRUE,IF(M324=M324:M370,H324:H370,"")),""),"")</f>
        <v/>
      </c>
      <c r="F324" s="40" t="str" cm="1">
        <f t="array" ref="F324">IF(Table1[[#This Row],[PO NO]]&lt;&gt;"",IF(Table1[[#This Row],[INV QTY]]=1,_xlfn.TEXTJOIN(",",TRUE,IF(M324=M324:M370,G324:G370,"")),""),"")</f>
        <v/>
      </c>
      <c r="G324" s="79" t="str">
        <f>IF(Table1[[#This Row],[PO NO]]&lt;&gt;"",LEFT(Table1[[#This Row],[PO NO]],6)&amp;"*","")</f>
        <v/>
      </c>
      <c r="H324" s="63"/>
      <c r="I324" s="54"/>
      <c r="J324" s="41"/>
      <c r="K324" s="82"/>
      <c r="L324" s="83"/>
      <c r="M324" s="74"/>
      <c r="N324" s="43"/>
      <c r="O324" s="56"/>
      <c r="P324" s="80"/>
      <c r="Q324" s="56"/>
      <c r="R324" s="80"/>
      <c r="S324" s="47"/>
      <c r="T324" s="81"/>
      <c r="U324" s="57"/>
      <c r="V324" s="57"/>
      <c r="W324" s="57"/>
      <c r="X324" s="81"/>
      <c r="Y324" s="80"/>
      <c r="Z324" s="44"/>
      <c r="AA324" s="80"/>
      <c r="AB324" s="44"/>
      <c r="AC324" s="77"/>
      <c r="AD324" s="59"/>
      <c r="AE324" s="61"/>
      <c r="AF324" s="61"/>
      <c r="AG324" s="60"/>
      <c r="AH324" s="60"/>
    </row>
    <row r="325" spans="1:34" x14ac:dyDescent="0.3">
      <c r="A325" s="53" t="str">
        <f>IF(Table1[[#This Row],[INVOICE NO]]&lt;&gt;"",ROWS($A$2:Table1[[#This Row],['#OREDER NO]]),"")</f>
        <v/>
      </c>
      <c r="B325" s="38" t="str">
        <f>IF(Table1[[#This Row],[INVOICE NO]]&lt;&gt;"",COUNTIF($M$2:M325,M325),"")</f>
        <v/>
      </c>
      <c r="C325" s="40" t="str" cm="1">
        <f t="array" ref="C325">IF(Table1[[#This Row],[BOOKING CONFIRMATION NO]]&lt;&gt;"",IF(Table1[[#This Row],[INV QTY]]=1,_xlfn.TEXTJOIN(",",TRUE,IF(M325=M325:M371,L325:L371,"")),""),"")</f>
        <v/>
      </c>
      <c r="D325" s="40" t="str" cm="1">
        <f t="array" ref="D325">IF(Table1[[#This Row],[Booking No]]&lt;&gt;"",IF(Table1[[#This Row],[INV QTY]]=1,_xlfn.TEXTJOIN(",",TRUE,IF(N325=N325:N371,K325:K371,"")),""),"")</f>
        <v/>
      </c>
      <c r="E325" s="39" t="str" cm="1">
        <f t="array" ref="E325">IF(Table1[[#This Row],[PO NO]]&lt;&gt;"",IF(Table1[[#This Row],[INV QTY]]=1,_xlfn.TEXTJOIN(",",TRUE,IF(M325=M325:M371,H325:H371,"")),""),"")</f>
        <v/>
      </c>
      <c r="F325" s="40" t="str" cm="1">
        <f t="array" ref="F325">IF(Table1[[#This Row],[PO NO]]&lt;&gt;"",IF(Table1[[#This Row],[INV QTY]]=1,_xlfn.TEXTJOIN(",",TRUE,IF(M325=M325:M371,G325:G371,"")),""),"")</f>
        <v/>
      </c>
      <c r="G325" s="79" t="str">
        <f>IF(Table1[[#This Row],[PO NO]]&lt;&gt;"",LEFT(Table1[[#This Row],[PO NO]],6)&amp;"*","")</f>
        <v/>
      </c>
      <c r="H325" s="63"/>
      <c r="I325" s="54"/>
      <c r="J325" s="41"/>
      <c r="K325" s="82"/>
      <c r="L325" s="83"/>
      <c r="M325" s="74"/>
      <c r="N325" s="43"/>
      <c r="O325" s="56"/>
      <c r="P325" s="80"/>
      <c r="Q325" s="56"/>
      <c r="R325" s="80"/>
      <c r="S325" s="47"/>
      <c r="T325" s="81"/>
      <c r="U325" s="57"/>
      <c r="V325" s="57"/>
      <c r="W325" s="57"/>
      <c r="X325" s="81"/>
      <c r="Y325" s="80"/>
      <c r="Z325" s="44"/>
      <c r="AA325" s="80"/>
      <c r="AB325" s="44"/>
      <c r="AC325" s="77"/>
      <c r="AD325" s="59"/>
      <c r="AE325" s="61"/>
      <c r="AF325" s="61"/>
      <c r="AG325" s="60"/>
      <c r="AH325" s="60"/>
    </row>
    <row r="326" spans="1:34" x14ac:dyDescent="0.3">
      <c r="A326" s="53" t="str">
        <f>IF(Table1[[#This Row],[INVOICE NO]]&lt;&gt;"",ROWS($A$2:Table1[[#This Row],['#OREDER NO]]),"")</f>
        <v/>
      </c>
      <c r="B326" s="38" t="str">
        <f>IF(Table1[[#This Row],[INVOICE NO]]&lt;&gt;"",COUNTIF($M$2:M326,M326),"")</f>
        <v/>
      </c>
      <c r="C326" s="40" t="str" cm="1">
        <f t="array" ref="C326">IF(Table1[[#This Row],[BOOKING CONFIRMATION NO]]&lt;&gt;"",IF(Table1[[#This Row],[INV QTY]]=1,_xlfn.TEXTJOIN(",",TRUE,IF(M326=M326:M372,L326:L372,"")),""),"")</f>
        <v/>
      </c>
      <c r="D326" s="40" t="str" cm="1">
        <f t="array" ref="D326">IF(Table1[[#This Row],[Booking No]]&lt;&gt;"",IF(Table1[[#This Row],[INV QTY]]=1,_xlfn.TEXTJOIN(",",TRUE,IF(N326=N326:N372,K326:K372,"")),""),"")</f>
        <v/>
      </c>
      <c r="E326" s="39" t="str" cm="1">
        <f t="array" ref="E326">IF(Table1[[#This Row],[PO NO]]&lt;&gt;"",IF(Table1[[#This Row],[INV QTY]]=1,_xlfn.TEXTJOIN(",",TRUE,IF(M326=M326:M372,H326:H372,"")),""),"")</f>
        <v/>
      </c>
      <c r="F326" s="40" t="str" cm="1">
        <f t="array" ref="F326">IF(Table1[[#This Row],[PO NO]]&lt;&gt;"",IF(Table1[[#This Row],[INV QTY]]=1,_xlfn.TEXTJOIN(",",TRUE,IF(M326=M326:M372,G326:G372,"")),""),"")</f>
        <v/>
      </c>
      <c r="G326" s="79" t="str">
        <f>IF(Table1[[#This Row],[PO NO]]&lt;&gt;"",LEFT(Table1[[#This Row],[PO NO]],6)&amp;"*","")</f>
        <v/>
      </c>
      <c r="H326" s="63"/>
      <c r="I326" s="54"/>
      <c r="J326" s="41"/>
      <c r="K326" s="82"/>
      <c r="L326" s="83"/>
      <c r="M326" s="74"/>
      <c r="N326" s="43"/>
      <c r="O326" s="56"/>
      <c r="P326" s="80"/>
      <c r="Q326" s="56"/>
      <c r="R326" s="80"/>
      <c r="S326" s="47"/>
      <c r="T326" s="81"/>
      <c r="U326" s="57"/>
      <c r="V326" s="57"/>
      <c r="W326" s="57"/>
      <c r="X326" s="81"/>
      <c r="Y326" s="80"/>
      <c r="Z326" s="44"/>
      <c r="AA326" s="80"/>
      <c r="AB326" s="44"/>
      <c r="AC326" s="77"/>
      <c r="AD326" s="59"/>
      <c r="AE326" s="61"/>
      <c r="AF326" s="61"/>
      <c r="AG326" s="60"/>
      <c r="AH326" s="60"/>
    </row>
    <row r="327" spans="1:34" x14ac:dyDescent="0.3">
      <c r="A327" s="53" t="str">
        <f>IF(Table1[[#This Row],[INVOICE NO]]&lt;&gt;"",ROWS($A$2:Table1[[#This Row],['#OREDER NO]]),"")</f>
        <v/>
      </c>
      <c r="B327" s="38" t="str">
        <f>IF(Table1[[#This Row],[INVOICE NO]]&lt;&gt;"",COUNTIF($M$2:M327,M327),"")</f>
        <v/>
      </c>
      <c r="C327" s="40" t="str" cm="1">
        <f t="array" ref="C327">IF(Table1[[#This Row],[BOOKING CONFIRMATION NO]]&lt;&gt;"",IF(Table1[[#This Row],[INV QTY]]=1,_xlfn.TEXTJOIN(",",TRUE,IF(M327=M327:M373,L327:L373,"")),""),"")</f>
        <v/>
      </c>
      <c r="D327" s="40" t="str" cm="1">
        <f t="array" ref="D327">IF(Table1[[#This Row],[Booking No]]&lt;&gt;"",IF(Table1[[#This Row],[INV QTY]]=1,_xlfn.TEXTJOIN(",",TRUE,IF(N327=N327:N373,K327:K373,"")),""),"")</f>
        <v/>
      </c>
      <c r="E327" s="39" t="str" cm="1">
        <f t="array" ref="E327">IF(Table1[[#This Row],[PO NO]]&lt;&gt;"",IF(Table1[[#This Row],[INV QTY]]=1,_xlfn.TEXTJOIN(",",TRUE,IF(M327=M327:M373,H327:H373,"")),""),"")</f>
        <v/>
      </c>
      <c r="F327" s="40" t="str" cm="1">
        <f t="array" ref="F327">IF(Table1[[#This Row],[PO NO]]&lt;&gt;"",IF(Table1[[#This Row],[INV QTY]]=1,_xlfn.TEXTJOIN(",",TRUE,IF(M327=M327:M373,G327:G373,"")),""),"")</f>
        <v/>
      </c>
      <c r="G327" s="79" t="str">
        <f>IF(Table1[[#This Row],[PO NO]]&lt;&gt;"",LEFT(Table1[[#This Row],[PO NO]],6)&amp;"*","")</f>
        <v/>
      </c>
      <c r="H327" s="63"/>
      <c r="I327" s="54"/>
      <c r="J327" s="41"/>
      <c r="K327" s="82"/>
      <c r="L327" s="83"/>
      <c r="M327" s="74"/>
      <c r="N327" s="43"/>
      <c r="O327" s="56"/>
      <c r="P327" s="80"/>
      <c r="Q327" s="56"/>
      <c r="R327" s="80"/>
      <c r="S327" s="47"/>
      <c r="T327" s="81"/>
      <c r="U327" s="57"/>
      <c r="V327" s="57"/>
      <c r="W327" s="57"/>
      <c r="X327" s="81"/>
      <c r="Y327" s="80"/>
      <c r="Z327" s="44"/>
      <c r="AA327" s="80"/>
      <c r="AB327" s="44"/>
      <c r="AC327" s="77"/>
      <c r="AD327" s="59"/>
      <c r="AE327" s="61"/>
      <c r="AF327" s="61"/>
      <c r="AG327" s="60"/>
      <c r="AH327" s="60"/>
    </row>
    <row r="328" spans="1:34" x14ac:dyDescent="0.3">
      <c r="A328" s="53" t="str">
        <f>IF(Table1[[#This Row],[INVOICE NO]]&lt;&gt;"",ROWS($A$2:Table1[[#This Row],['#OREDER NO]]),"")</f>
        <v/>
      </c>
      <c r="B328" s="38" t="str">
        <f>IF(Table1[[#This Row],[INVOICE NO]]&lt;&gt;"",COUNTIF($M$2:M328,M328),"")</f>
        <v/>
      </c>
      <c r="C328" s="40" t="str" cm="1">
        <f t="array" ref="C328">IF(Table1[[#This Row],[BOOKING CONFIRMATION NO]]&lt;&gt;"",IF(Table1[[#This Row],[INV QTY]]=1,_xlfn.TEXTJOIN(",",TRUE,IF(M328=M328:M374,L328:L374,"")),""),"")</f>
        <v/>
      </c>
      <c r="D328" s="40" t="str" cm="1">
        <f t="array" ref="D328">IF(Table1[[#This Row],[Booking No]]&lt;&gt;"",IF(Table1[[#This Row],[INV QTY]]=1,_xlfn.TEXTJOIN(",",TRUE,IF(N328=N328:N374,K328:K374,"")),""),"")</f>
        <v/>
      </c>
      <c r="E328" s="39" t="str" cm="1">
        <f t="array" ref="E328">IF(Table1[[#This Row],[PO NO]]&lt;&gt;"",IF(Table1[[#This Row],[INV QTY]]=1,_xlfn.TEXTJOIN(",",TRUE,IF(M328=M328:M374,H328:H374,"")),""),"")</f>
        <v/>
      </c>
      <c r="F328" s="40" t="str" cm="1">
        <f t="array" ref="F328">IF(Table1[[#This Row],[PO NO]]&lt;&gt;"",IF(Table1[[#This Row],[INV QTY]]=1,_xlfn.TEXTJOIN(",",TRUE,IF(M328=M328:M374,G328:G374,"")),""),"")</f>
        <v/>
      </c>
      <c r="G328" s="79" t="str">
        <f>IF(Table1[[#This Row],[PO NO]]&lt;&gt;"",LEFT(Table1[[#This Row],[PO NO]],6)&amp;"*","")</f>
        <v/>
      </c>
      <c r="H328" s="63"/>
      <c r="I328" s="54"/>
      <c r="J328" s="41"/>
      <c r="K328" s="82"/>
      <c r="L328" s="83"/>
      <c r="M328" s="74"/>
      <c r="N328" s="43"/>
      <c r="O328" s="56"/>
      <c r="P328" s="80"/>
      <c r="Q328" s="56"/>
      <c r="R328" s="80"/>
      <c r="S328" s="47"/>
      <c r="T328" s="81"/>
      <c r="U328" s="57"/>
      <c r="V328" s="57"/>
      <c r="W328" s="57"/>
      <c r="X328" s="81"/>
      <c r="Y328" s="80"/>
      <c r="Z328" s="44"/>
      <c r="AA328" s="80"/>
      <c r="AB328" s="44"/>
      <c r="AC328" s="77"/>
      <c r="AD328" s="59"/>
      <c r="AE328" s="61"/>
      <c r="AF328" s="61"/>
      <c r="AG328" s="60"/>
      <c r="AH328" s="60"/>
    </row>
    <row r="329" spans="1:34" x14ac:dyDescent="0.3">
      <c r="A329" s="53" t="str">
        <f>IF(Table1[[#This Row],[INVOICE NO]]&lt;&gt;"",ROWS($A$2:Table1[[#This Row],['#OREDER NO]]),"")</f>
        <v/>
      </c>
      <c r="B329" s="38" t="str">
        <f>IF(Table1[[#This Row],[INVOICE NO]]&lt;&gt;"",COUNTIF($M$2:M329,M329),"")</f>
        <v/>
      </c>
      <c r="C329" s="40" t="str" cm="1">
        <f t="array" ref="C329">IF(Table1[[#This Row],[BOOKING CONFIRMATION NO]]&lt;&gt;"",IF(Table1[[#This Row],[INV QTY]]=1,_xlfn.TEXTJOIN(",",TRUE,IF(M329=M329:M375,L329:L375,"")),""),"")</f>
        <v/>
      </c>
      <c r="D329" s="40" t="str" cm="1">
        <f t="array" ref="D329">IF(Table1[[#This Row],[Booking No]]&lt;&gt;"",IF(Table1[[#This Row],[INV QTY]]=1,_xlfn.TEXTJOIN(",",TRUE,IF(N329=N329:N375,K329:K375,"")),""),"")</f>
        <v/>
      </c>
      <c r="E329" s="39" t="str" cm="1">
        <f t="array" ref="E329">IF(Table1[[#This Row],[PO NO]]&lt;&gt;"",IF(Table1[[#This Row],[INV QTY]]=1,_xlfn.TEXTJOIN(",",TRUE,IF(M329=M329:M375,H329:H375,"")),""),"")</f>
        <v/>
      </c>
      <c r="F329" s="40" t="str" cm="1">
        <f t="array" ref="F329">IF(Table1[[#This Row],[PO NO]]&lt;&gt;"",IF(Table1[[#This Row],[INV QTY]]=1,_xlfn.TEXTJOIN(",",TRUE,IF(M329=M329:M375,G329:G375,"")),""),"")</f>
        <v/>
      </c>
      <c r="G329" s="79" t="str">
        <f>IF(Table1[[#This Row],[PO NO]]&lt;&gt;"",LEFT(Table1[[#This Row],[PO NO]],6)&amp;"*","")</f>
        <v/>
      </c>
      <c r="H329" s="63"/>
      <c r="I329" s="54"/>
      <c r="J329" s="41"/>
      <c r="K329" s="82"/>
      <c r="L329" s="83"/>
      <c r="M329" s="74"/>
      <c r="N329" s="43"/>
      <c r="O329" s="56"/>
      <c r="P329" s="80"/>
      <c r="Q329" s="56"/>
      <c r="R329" s="80"/>
      <c r="S329" s="47"/>
      <c r="T329" s="81"/>
      <c r="U329" s="57"/>
      <c r="V329" s="57"/>
      <c r="W329" s="57"/>
      <c r="X329" s="81"/>
      <c r="Y329" s="80"/>
      <c r="Z329" s="44"/>
      <c r="AA329" s="80"/>
      <c r="AB329" s="44"/>
      <c r="AC329" s="77"/>
      <c r="AD329" s="59"/>
      <c r="AE329" s="61"/>
      <c r="AF329" s="61"/>
      <c r="AG329" s="60"/>
      <c r="AH329" s="60"/>
    </row>
    <row r="330" spans="1:34" x14ac:dyDescent="0.3">
      <c r="A330" s="53" t="str">
        <f>IF(Table1[[#This Row],[INVOICE NO]]&lt;&gt;"",ROWS($A$2:Table1[[#This Row],['#OREDER NO]]),"")</f>
        <v/>
      </c>
      <c r="B330" s="38" t="str">
        <f>IF(Table1[[#This Row],[INVOICE NO]]&lt;&gt;"",COUNTIF($M$2:M330,M330),"")</f>
        <v/>
      </c>
      <c r="C330" s="40" t="str" cm="1">
        <f t="array" ref="C330">IF(Table1[[#This Row],[BOOKING CONFIRMATION NO]]&lt;&gt;"",IF(Table1[[#This Row],[INV QTY]]=1,_xlfn.TEXTJOIN(",",TRUE,IF(M330=M330:M376,L330:L376,"")),""),"")</f>
        <v/>
      </c>
      <c r="D330" s="40" t="str" cm="1">
        <f t="array" ref="D330">IF(Table1[[#This Row],[Booking No]]&lt;&gt;"",IF(Table1[[#This Row],[INV QTY]]=1,_xlfn.TEXTJOIN(",",TRUE,IF(N330=N330:N376,K330:K376,"")),""),"")</f>
        <v/>
      </c>
      <c r="E330" s="39" t="str" cm="1">
        <f t="array" ref="E330">IF(Table1[[#This Row],[PO NO]]&lt;&gt;"",IF(Table1[[#This Row],[INV QTY]]=1,_xlfn.TEXTJOIN(",",TRUE,IF(M330=M330:M376,H330:H376,"")),""),"")</f>
        <v/>
      </c>
      <c r="F330" s="40" t="str" cm="1">
        <f t="array" ref="F330">IF(Table1[[#This Row],[PO NO]]&lt;&gt;"",IF(Table1[[#This Row],[INV QTY]]=1,_xlfn.TEXTJOIN(",",TRUE,IF(M330=M330:M376,G330:G376,"")),""),"")</f>
        <v/>
      </c>
      <c r="G330" s="79" t="str">
        <f>IF(Table1[[#This Row],[PO NO]]&lt;&gt;"",LEFT(Table1[[#This Row],[PO NO]],6)&amp;"*","")</f>
        <v/>
      </c>
      <c r="H330" s="63"/>
      <c r="I330" s="54"/>
      <c r="J330" s="41"/>
      <c r="K330" s="82"/>
      <c r="L330" s="83"/>
      <c r="M330" s="74"/>
      <c r="N330" s="43"/>
      <c r="O330" s="56"/>
      <c r="P330" s="80"/>
      <c r="Q330" s="56"/>
      <c r="R330" s="80"/>
      <c r="S330" s="47"/>
      <c r="T330" s="81"/>
      <c r="U330" s="57"/>
      <c r="V330" s="57"/>
      <c r="W330" s="57"/>
      <c r="X330" s="81"/>
      <c r="Y330" s="80"/>
      <c r="Z330" s="44"/>
      <c r="AA330" s="80"/>
      <c r="AB330" s="44"/>
      <c r="AC330" s="77"/>
      <c r="AD330" s="59"/>
      <c r="AE330" s="61"/>
      <c r="AF330" s="61"/>
      <c r="AG330" s="60"/>
      <c r="AH330" s="60"/>
    </row>
    <row r="331" spans="1:34" x14ac:dyDescent="0.3">
      <c r="A331" s="53" t="str">
        <f>IF(Table1[[#This Row],[INVOICE NO]]&lt;&gt;"",ROWS($A$2:Table1[[#This Row],['#OREDER NO]]),"")</f>
        <v/>
      </c>
      <c r="B331" s="38" t="str">
        <f>IF(Table1[[#This Row],[INVOICE NO]]&lt;&gt;"",COUNTIF($M$2:M331,M331),"")</f>
        <v/>
      </c>
      <c r="C331" s="40" t="str" cm="1">
        <f t="array" ref="C331">IF(Table1[[#This Row],[BOOKING CONFIRMATION NO]]&lt;&gt;"",IF(Table1[[#This Row],[INV QTY]]=1,_xlfn.TEXTJOIN(",",TRUE,IF(M331=M331:M377,L331:L377,"")),""),"")</f>
        <v/>
      </c>
      <c r="D331" s="40" t="str" cm="1">
        <f t="array" ref="D331">IF(Table1[[#This Row],[Booking No]]&lt;&gt;"",IF(Table1[[#This Row],[INV QTY]]=1,_xlfn.TEXTJOIN(",",TRUE,IF(N331=N331:N377,K331:K377,"")),""),"")</f>
        <v/>
      </c>
      <c r="E331" s="39" t="str" cm="1">
        <f t="array" ref="E331">IF(Table1[[#This Row],[PO NO]]&lt;&gt;"",IF(Table1[[#This Row],[INV QTY]]=1,_xlfn.TEXTJOIN(",",TRUE,IF(M331=M331:M377,H331:H377,"")),""),"")</f>
        <v/>
      </c>
      <c r="F331" s="40" t="str" cm="1">
        <f t="array" ref="F331">IF(Table1[[#This Row],[PO NO]]&lt;&gt;"",IF(Table1[[#This Row],[INV QTY]]=1,_xlfn.TEXTJOIN(",",TRUE,IF(M331=M331:M377,G331:G377,"")),""),"")</f>
        <v/>
      </c>
      <c r="G331" s="79" t="str">
        <f>IF(Table1[[#This Row],[PO NO]]&lt;&gt;"",LEFT(Table1[[#This Row],[PO NO]],6)&amp;"*","")</f>
        <v/>
      </c>
      <c r="H331" s="63"/>
      <c r="I331" s="54"/>
      <c r="J331" s="41"/>
      <c r="K331" s="82"/>
      <c r="L331" s="83"/>
      <c r="M331" s="74"/>
      <c r="N331" s="43"/>
      <c r="O331" s="56"/>
      <c r="P331" s="80"/>
      <c r="Q331" s="56"/>
      <c r="R331" s="80"/>
      <c r="S331" s="47"/>
      <c r="T331" s="81"/>
      <c r="U331" s="57"/>
      <c r="V331" s="57"/>
      <c r="W331" s="57"/>
      <c r="X331" s="81"/>
      <c r="Y331" s="80"/>
      <c r="Z331" s="44"/>
      <c r="AA331" s="80"/>
      <c r="AB331" s="44"/>
      <c r="AC331" s="77"/>
      <c r="AD331" s="59"/>
      <c r="AE331" s="61"/>
      <c r="AF331" s="61"/>
      <c r="AG331" s="60"/>
      <c r="AH331" s="60"/>
    </row>
    <row r="332" spans="1:34" x14ac:dyDescent="0.3">
      <c r="A332" s="53" t="str">
        <f>IF(Table1[[#This Row],[INVOICE NO]]&lt;&gt;"",ROWS($A$2:Table1[[#This Row],['#OREDER NO]]),"")</f>
        <v/>
      </c>
      <c r="B332" s="38" t="str">
        <f>IF(Table1[[#This Row],[INVOICE NO]]&lt;&gt;"",COUNTIF($M$2:M332,M332),"")</f>
        <v/>
      </c>
      <c r="C332" s="40" t="str" cm="1">
        <f t="array" ref="C332">IF(Table1[[#This Row],[BOOKING CONFIRMATION NO]]&lt;&gt;"",IF(Table1[[#This Row],[INV QTY]]=1,_xlfn.TEXTJOIN(",",TRUE,IF(M332=M332:M378,L332:L378,"")),""),"")</f>
        <v/>
      </c>
      <c r="D332" s="40" t="str" cm="1">
        <f t="array" ref="D332">IF(Table1[[#This Row],[Booking No]]&lt;&gt;"",IF(Table1[[#This Row],[INV QTY]]=1,_xlfn.TEXTJOIN(",",TRUE,IF(N332=N332:N378,K332:K378,"")),""),"")</f>
        <v/>
      </c>
      <c r="E332" s="39" t="str" cm="1">
        <f t="array" ref="E332">IF(Table1[[#This Row],[PO NO]]&lt;&gt;"",IF(Table1[[#This Row],[INV QTY]]=1,_xlfn.TEXTJOIN(",",TRUE,IF(M332=M332:M378,H332:H378,"")),""),"")</f>
        <v/>
      </c>
      <c r="F332" s="40" t="str" cm="1">
        <f t="array" ref="F332">IF(Table1[[#This Row],[PO NO]]&lt;&gt;"",IF(Table1[[#This Row],[INV QTY]]=1,_xlfn.TEXTJOIN(",",TRUE,IF(M332=M332:M378,G332:G378,"")),""),"")</f>
        <v/>
      </c>
      <c r="G332" s="79" t="str">
        <f>IF(Table1[[#This Row],[PO NO]]&lt;&gt;"",LEFT(Table1[[#This Row],[PO NO]],6)&amp;"*","")</f>
        <v/>
      </c>
      <c r="H332" s="63"/>
      <c r="I332" s="54"/>
      <c r="J332" s="41"/>
      <c r="K332" s="82"/>
      <c r="L332" s="83"/>
      <c r="M332" s="74"/>
      <c r="N332" s="43"/>
      <c r="O332" s="56"/>
      <c r="P332" s="80"/>
      <c r="Q332" s="56"/>
      <c r="R332" s="80"/>
      <c r="S332" s="47"/>
      <c r="T332" s="81"/>
      <c r="U332" s="57"/>
      <c r="V332" s="57"/>
      <c r="W332" s="57"/>
      <c r="X332" s="81"/>
      <c r="Y332" s="80"/>
      <c r="Z332" s="44"/>
      <c r="AA332" s="80"/>
      <c r="AB332" s="44"/>
      <c r="AC332" s="77"/>
      <c r="AD332" s="59"/>
      <c r="AE332" s="61"/>
      <c r="AF332" s="61"/>
      <c r="AG332" s="60"/>
      <c r="AH332" s="60"/>
    </row>
    <row r="333" spans="1:34" x14ac:dyDescent="0.3">
      <c r="A333" s="53" t="str">
        <f>IF(Table1[[#This Row],[INVOICE NO]]&lt;&gt;"",ROWS($A$2:Table1[[#This Row],['#OREDER NO]]),"")</f>
        <v/>
      </c>
      <c r="B333" s="38" t="str">
        <f>IF(Table1[[#This Row],[INVOICE NO]]&lt;&gt;"",COUNTIF($M$2:M333,M333),"")</f>
        <v/>
      </c>
      <c r="C333" s="40" t="str" cm="1">
        <f t="array" ref="C333">IF(Table1[[#This Row],[BOOKING CONFIRMATION NO]]&lt;&gt;"",IF(Table1[[#This Row],[INV QTY]]=1,_xlfn.TEXTJOIN(",",TRUE,IF(M333=M333:M379,L333:L379,"")),""),"")</f>
        <v/>
      </c>
      <c r="D333" s="40" t="str" cm="1">
        <f t="array" ref="D333">IF(Table1[[#This Row],[Booking No]]&lt;&gt;"",IF(Table1[[#This Row],[INV QTY]]=1,_xlfn.TEXTJOIN(",",TRUE,IF(N333=N333:N379,K333:K379,"")),""),"")</f>
        <v/>
      </c>
      <c r="E333" s="39" t="str" cm="1">
        <f t="array" ref="E333">IF(Table1[[#This Row],[PO NO]]&lt;&gt;"",IF(Table1[[#This Row],[INV QTY]]=1,_xlfn.TEXTJOIN(",",TRUE,IF(M333=M333:M379,H333:H379,"")),""),"")</f>
        <v/>
      </c>
      <c r="F333" s="40" t="str" cm="1">
        <f t="array" ref="F333">IF(Table1[[#This Row],[PO NO]]&lt;&gt;"",IF(Table1[[#This Row],[INV QTY]]=1,_xlfn.TEXTJOIN(",",TRUE,IF(M333=M333:M379,G333:G379,"")),""),"")</f>
        <v/>
      </c>
      <c r="G333" s="79" t="str">
        <f>IF(Table1[[#This Row],[PO NO]]&lt;&gt;"",LEFT(Table1[[#This Row],[PO NO]],6)&amp;"*","")</f>
        <v/>
      </c>
      <c r="H333" s="63"/>
      <c r="I333" s="54"/>
      <c r="J333" s="41"/>
      <c r="K333" s="82"/>
      <c r="L333" s="83"/>
      <c r="M333" s="74"/>
      <c r="N333" s="43"/>
      <c r="O333" s="56"/>
      <c r="P333" s="80"/>
      <c r="Q333" s="56"/>
      <c r="R333" s="80"/>
      <c r="S333" s="47"/>
      <c r="T333" s="81"/>
      <c r="U333" s="57"/>
      <c r="V333" s="57"/>
      <c r="W333" s="57"/>
      <c r="X333" s="81"/>
      <c r="Y333" s="80"/>
      <c r="Z333" s="44"/>
      <c r="AA333" s="80"/>
      <c r="AB333" s="44"/>
      <c r="AC333" s="77"/>
      <c r="AD333" s="59"/>
      <c r="AE333" s="61"/>
      <c r="AF333" s="61"/>
      <c r="AG333" s="60"/>
      <c r="AH333" s="60"/>
    </row>
    <row r="334" spans="1:34" x14ac:dyDescent="0.3">
      <c r="A334" s="53" t="str">
        <f>IF(Table1[[#This Row],[INVOICE NO]]&lt;&gt;"",ROWS($A$2:Table1[[#This Row],['#OREDER NO]]),"")</f>
        <v/>
      </c>
      <c r="B334" s="38" t="str">
        <f>IF(Table1[[#This Row],[INVOICE NO]]&lt;&gt;"",COUNTIF($M$2:M334,M334),"")</f>
        <v/>
      </c>
      <c r="C334" s="40" t="str" cm="1">
        <f t="array" ref="C334">IF(Table1[[#This Row],[BOOKING CONFIRMATION NO]]&lt;&gt;"",IF(Table1[[#This Row],[INV QTY]]=1,_xlfn.TEXTJOIN(",",TRUE,IF(M334=M334:M380,L334:L380,"")),""),"")</f>
        <v/>
      </c>
      <c r="D334" s="40" t="str" cm="1">
        <f t="array" ref="D334">IF(Table1[[#This Row],[Booking No]]&lt;&gt;"",IF(Table1[[#This Row],[INV QTY]]=1,_xlfn.TEXTJOIN(",",TRUE,IF(N334=N334:N380,K334:K380,"")),""),"")</f>
        <v/>
      </c>
      <c r="E334" s="39" t="str" cm="1">
        <f t="array" ref="E334">IF(Table1[[#This Row],[PO NO]]&lt;&gt;"",IF(Table1[[#This Row],[INV QTY]]=1,_xlfn.TEXTJOIN(",",TRUE,IF(M334=M334:M380,H334:H380,"")),""),"")</f>
        <v/>
      </c>
      <c r="F334" s="40" t="str" cm="1">
        <f t="array" ref="F334">IF(Table1[[#This Row],[PO NO]]&lt;&gt;"",IF(Table1[[#This Row],[INV QTY]]=1,_xlfn.TEXTJOIN(",",TRUE,IF(M334=M334:M380,G334:G380,"")),""),"")</f>
        <v/>
      </c>
      <c r="G334" s="79" t="str">
        <f>IF(Table1[[#This Row],[PO NO]]&lt;&gt;"",LEFT(Table1[[#This Row],[PO NO]],6)&amp;"*","")</f>
        <v/>
      </c>
      <c r="H334" s="63"/>
      <c r="I334" s="54"/>
      <c r="J334" s="41"/>
      <c r="K334" s="82"/>
      <c r="L334" s="83"/>
      <c r="M334" s="74"/>
      <c r="N334" s="43"/>
      <c r="O334" s="56"/>
      <c r="P334" s="80"/>
      <c r="Q334" s="56"/>
      <c r="R334" s="80"/>
      <c r="S334" s="47"/>
      <c r="T334" s="81"/>
      <c r="U334" s="57"/>
      <c r="V334" s="57"/>
      <c r="W334" s="57"/>
      <c r="X334" s="81"/>
      <c r="Y334" s="80"/>
      <c r="Z334" s="44"/>
      <c r="AA334" s="80"/>
      <c r="AB334" s="44"/>
      <c r="AC334" s="77"/>
      <c r="AD334" s="59"/>
      <c r="AE334" s="61"/>
      <c r="AF334" s="61"/>
      <c r="AG334" s="60"/>
      <c r="AH334" s="60"/>
    </row>
    <row r="335" spans="1:34" x14ac:dyDescent="0.3">
      <c r="A335" s="53" t="str">
        <f>IF(Table1[[#This Row],[INVOICE NO]]&lt;&gt;"",ROWS($A$2:Table1[[#This Row],['#OREDER NO]]),"")</f>
        <v/>
      </c>
      <c r="B335" s="38" t="str">
        <f>IF(Table1[[#This Row],[INVOICE NO]]&lt;&gt;"",COUNTIF($M$2:M335,M335),"")</f>
        <v/>
      </c>
      <c r="C335" s="40" t="str" cm="1">
        <f t="array" ref="C335">IF(Table1[[#This Row],[BOOKING CONFIRMATION NO]]&lt;&gt;"",IF(Table1[[#This Row],[INV QTY]]=1,_xlfn.TEXTJOIN(",",TRUE,IF(M335=M335:M381,L335:L381,"")),""),"")</f>
        <v/>
      </c>
      <c r="D335" s="40" t="str" cm="1">
        <f t="array" ref="D335">IF(Table1[[#This Row],[Booking No]]&lt;&gt;"",IF(Table1[[#This Row],[INV QTY]]=1,_xlfn.TEXTJOIN(",",TRUE,IF(N335=N335:N381,K335:K381,"")),""),"")</f>
        <v/>
      </c>
      <c r="E335" s="39" t="str" cm="1">
        <f t="array" ref="E335">IF(Table1[[#This Row],[PO NO]]&lt;&gt;"",IF(Table1[[#This Row],[INV QTY]]=1,_xlfn.TEXTJOIN(",",TRUE,IF(M335=M335:M381,H335:H381,"")),""),"")</f>
        <v/>
      </c>
      <c r="F335" s="40" t="str" cm="1">
        <f t="array" ref="F335">IF(Table1[[#This Row],[PO NO]]&lt;&gt;"",IF(Table1[[#This Row],[INV QTY]]=1,_xlfn.TEXTJOIN(",",TRUE,IF(M335=M335:M381,G335:G381,"")),""),"")</f>
        <v/>
      </c>
      <c r="G335" s="79" t="str">
        <f>IF(Table1[[#This Row],[PO NO]]&lt;&gt;"",LEFT(Table1[[#This Row],[PO NO]],6)&amp;"*","")</f>
        <v/>
      </c>
      <c r="H335" s="63"/>
      <c r="I335" s="54"/>
      <c r="J335" s="41"/>
      <c r="K335" s="82"/>
      <c r="L335" s="83"/>
      <c r="M335" s="74"/>
      <c r="N335" s="43"/>
      <c r="O335" s="56"/>
      <c r="P335" s="80"/>
      <c r="Q335" s="56"/>
      <c r="R335" s="80"/>
      <c r="S335" s="47"/>
      <c r="T335" s="81"/>
      <c r="U335" s="57"/>
      <c r="V335" s="57"/>
      <c r="W335" s="57"/>
      <c r="X335" s="81"/>
      <c r="Y335" s="80"/>
      <c r="Z335" s="44"/>
      <c r="AA335" s="80"/>
      <c r="AB335" s="44"/>
      <c r="AC335" s="77"/>
      <c r="AD335" s="59"/>
      <c r="AE335" s="61"/>
      <c r="AF335" s="61"/>
      <c r="AG335" s="60"/>
      <c r="AH335" s="60"/>
    </row>
    <row r="336" spans="1:34" x14ac:dyDescent="0.3">
      <c r="A336" s="53" t="str">
        <f>IF(Table1[[#This Row],[INVOICE NO]]&lt;&gt;"",ROWS($A$2:Table1[[#This Row],['#OREDER NO]]),"")</f>
        <v/>
      </c>
      <c r="B336" s="38" t="str">
        <f>IF(Table1[[#This Row],[INVOICE NO]]&lt;&gt;"",COUNTIF($M$2:M336,M336),"")</f>
        <v/>
      </c>
      <c r="C336" s="40" t="str" cm="1">
        <f t="array" ref="C336">IF(Table1[[#This Row],[BOOKING CONFIRMATION NO]]&lt;&gt;"",IF(Table1[[#This Row],[INV QTY]]=1,_xlfn.TEXTJOIN(",",TRUE,IF(M336=M336:M382,L336:L382,"")),""),"")</f>
        <v/>
      </c>
      <c r="D336" s="40" t="str" cm="1">
        <f t="array" ref="D336">IF(Table1[[#This Row],[Booking No]]&lt;&gt;"",IF(Table1[[#This Row],[INV QTY]]=1,_xlfn.TEXTJOIN(",",TRUE,IF(N336=N336:N382,K336:K382,"")),""),"")</f>
        <v/>
      </c>
      <c r="E336" s="39" t="str" cm="1">
        <f t="array" ref="E336">IF(Table1[[#This Row],[PO NO]]&lt;&gt;"",IF(Table1[[#This Row],[INV QTY]]=1,_xlfn.TEXTJOIN(",",TRUE,IF(M336=M336:M382,H336:H382,"")),""),"")</f>
        <v/>
      </c>
      <c r="F336" s="40" t="str" cm="1">
        <f t="array" ref="F336">IF(Table1[[#This Row],[PO NO]]&lt;&gt;"",IF(Table1[[#This Row],[INV QTY]]=1,_xlfn.TEXTJOIN(",",TRUE,IF(M336=M336:M382,G336:G382,"")),""),"")</f>
        <v/>
      </c>
      <c r="G336" s="79" t="str">
        <f>IF(Table1[[#This Row],[PO NO]]&lt;&gt;"",LEFT(Table1[[#This Row],[PO NO]],6)&amp;"*","")</f>
        <v/>
      </c>
      <c r="H336" s="63"/>
      <c r="I336" s="54"/>
      <c r="J336" s="41"/>
      <c r="K336" s="82"/>
      <c r="L336" s="83"/>
      <c r="M336" s="74"/>
      <c r="N336" s="43"/>
      <c r="O336" s="56"/>
      <c r="P336" s="80"/>
      <c r="Q336" s="56"/>
      <c r="R336" s="80"/>
      <c r="S336" s="47"/>
      <c r="T336" s="81"/>
      <c r="U336" s="57"/>
      <c r="V336" s="57"/>
      <c r="W336" s="57"/>
      <c r="X336" s="81"/>
      <c r="Y336" s="80"/>
      <c r="Z336" s="44"/>
      <c r="AA336" s="80"/>
      <c r="AB336" s="44"/>
      <c r="AC336" s="77"/>
      <c r="AD336" s="59"/>
      <c r="AE336" s="61"/>
      <c r="AF336" s="61"/>
      <c r="AG336" s="60"/>
      <c r="AH336" s="60"/>
    </row>
    <row r="337" spans="1:34" x14ac:dyDescent="0.3">
      <c r="A337" s="53" t="str">
        <f>IF(Table1[[#This Row],[INVOICE NO]]&lt;&gt;"",ROWS($A$2:Table1[[#This Row],['#OREDER NO]]),"")</f>
        <v/>
      </c>
      <c r="B337" s="38" t="str">
        <f>IF(Table1[[#This Row],[INVOICE NO]]&lt;&gt;"",COUNTIF($M$2:M337,M337),"")</f>
        <v/>
      </c>
      <c r="C337" s="40" t="str" cm="1">
        <f t="array" ref="C337">IF(Table1[[#This Row],[BOOKING CONFIRMATION NO]]&lt;&gt;"",IF(Table1[[#This Row],[INV QTY]]=1,_xlfn.TEXTJOIN(",",TRUE,IF(M337=M337:M383,L337:L383,"")),""),"")</f>
        <v/>
      </c>
      <c r="D337" s="40" t="str" cm="1">
        <f t="array" ref="D337">IF(Table1[[#This Row],[Booking No]]&lt;&gt;"",IF(Table1[[#This Row],[INV QTY]]=1,_xlfn.TEXTJOIN(",",TRUE,IF(N337=N337:N383,K337:K383,"")),""),"")</f>
        <v/>
      </c>
      <c r="E337" s="39" t="str" cm="1">
        <f t="array" ref="E337">IF(Table1[[#This Row],[PO NO]]&lt;&gt;"",IF(Table1[[#This Row],[INV QTY]]=1,_xlfn.TEXTJOIN(",",TRUE,IF(M337=M337:M383,H337:H383,"")),""),"")</f>
        <v/>
      </c>
      <c r="F337" s="40" t="str" cm="1">
        <f t="array" ref="F337">IF(Table1[[#This Row],[PO NO]]&lt;&gt;"",IF(Table1[[#This Row],[INV QTY]]=1,_xlfn.TEXTJOIN(",",TRUE,IF(M337=M337:M383,G337:G383,"")),""),"")</f>
        <v/>
      </c>
      <c r="G337" s="79" t="str">
        <f>IF(Table1[[#This Row],[PO NO]]&lt;&gt;"",LEFT(Table1[[#This Row],[PO NO]],6)&amp;"*","")</f>
        <v/>
      </c>
      <c r="H337" s="63"/>
      <c r="I337" s="54"/>
      <c r="J337" s="41"/>
      <c r="K337" s="82"/>
      <c r="L337" s="83"/>
      <c r="M337" s="74"/>
      <c r="N337" s="43"/>
      <c r="O337" s="56"/>
      <c r="P337" s="80"/>
      <c r="Q337" s="56"/>
      <c r="R337" s="80"/>
      <c r="S337" s="47"/>
      <c r="T337" s="81"/>
      <c r="U337" s="57"/>
      <c r="V337" s="57"/>
      <c r="W337" s="57"/>
      <c r="X337" s="81"/>
      <c r="Y337" s="80"/>
      <c r="Z337" s="44"/>
      <c r="AA337" s="80"/>
      <c r="AB337" s="44"/>
      <c r="AC337" s="77"/>
      <c r="AD337" s="59"/>
      <c r="AE337" s="61"/>
      <c r="AF337" s="61"/>
      <c r="AG337" s="60"/>
      <c r="AH337" s="60"/>
    </row>
    <row r="338" spans="1:34" x14ac:dyDescent="0.3">
      <c r="A338" s="53" t="str">
        <f>IF(Table1[[#This Row],[INVOICE NO]]&lt;&gt;"",ROWS($A$2:Table1[[#This Row],['#OREDER NO]]),"")</f>
        <v/>
      </c>
      <c r="B338" s="38" t="str">
        <f>IF(Table1[[#This Row],[INVOICE NO]]&lt;&gt;"",COUNTIF($M$2:M338,M338),"")</f>
        <v/>
      </c>
      <c r="C338" s="40" t="str" cm="1">
        <f t="array" ref="C338">IF(Table1[[#This Row],[BOOKING CONFIRMATION NO]]&lt;&gt;"",IF(Table1[[#This Row],[INV QTY]]=1,_xlfn.TEXTJOIN(",",TRUE,IF(M338=M338:M384,L338:L384,"")),""),"")</f>
        <v/>
      </c>
      <c r="D338" s="40" t="str" cm="1">
        <f t="array" ref="D338">IF(Table1[[#This Row],[Booking No]]&lt;&gt;"",IF(Table1[[#This Row],[INV QTY]]=1,_xlfn.TEXTJOIN(",",TRUE,IF(N338=N338:N384,K338:K384,"")),""),"")</f>
        <v/>
      </c>
      <c r="E338" s="39" t="str" cm="1">
        <f t="array" ref="E338">IF(Table1[[#This Row],[PO NO]]&lt;&gt;"",IF(Table1[[#This Row],[INV QTY]]=1,_xlfn.TEXTJOIN(",",TRUE,IF(M338=M338:M384,H338:H384,"")),""),"")</f>
        <v/>
      </c>
      <c r="F338" s="40" t="str" cm="1">
        <f t="array" ref="F338">IF(Table1[[#This Row],[PO NO]]&lt;&gt;"",IF(Table1[[#This Row],[INV QTY]]=1,_xlfn.TEXTJOIN(",",TRUE,IF(M338=M338:M384,G338:G384,"")),""),"")</f>
        <v/>
      </c>
      <c r="G338" s="79" t="str">
        <f>IF(Table1[[#This Row],[PO NO]]&lt;&gt;"",LEFT(Table1[[#This Row],[PO NO]],6)&amp;"*","")</f>
        <v/>
      </c>
      <c r="H338" s="63"/>
      <c r="I338" s="54"/>
      <c r="J338" s="41"/>
      <c r="K338" s="82"/>
      <c r="L338" s="83"/>
      <c r="M338" s="74"/>
      <c r="N338" s="43"/>
      <c r="O338" s="56"/>
      <c r="P338" s="80"/>
      <c r="Q338" s="56"/>
      <c r="R338" s="80"/>
      <c r="S338" s="47"/>
      <c r="T338" s="81"/>
      <c r="U338" s="57"/>
      <c r="V338" s="57"/>
      <c r="W338" s="57"/>
      <c r="X338" s="81"/>
      <c r="Y338" s="80"/>
      <c r="Z338" s="44"/>
      <c r="AA338" s="80"/>
      <c r="AB338" s="44"/>
      <c r="AC338" s="77"/>
      <c r="AD338" s="59"/>
      <c r="AE338" s="61"/>
      <c r="AF338" s="61"/>
      <c r="AG338" s="60"/>
      <c r="AH338" s="60"/>
    </row>
    <row r="339" spans="1:34" x14ac:dyDescent="0.3">
      <c r="A339" s="53" t="str">
        <f>IF(Table1[[#This Row],[INVOICE NO]]&lt;&gt;"",ROWS($A$2:Table1[[#This Row],['#OREDER NO]]),"")</f>
        <v/>
      </c>
      <c r="B339" s="38" t="str">
        <f>IF(Table1[[#This Row],[INVOICE NO]]&lt;&gt;"",COUNTIF($M$2:M339,M339),"")</f>
        <v/>
      </c>
      <c r="C339" s="40" t="str" cm="1">
        <f t="array" ref="C339">IF(Table1[[#This Row],[BOOKING CONFIRMATION NO]]&lt;&gt;"",IF(Table1[[#This Row],[INV QTY]]=1,_xlfn.TEXTJOIN(",",TRUE,IF(M339=M339:M385,L339:L385,"")),""),"")</f>
        <v/>
      </c>
      <c r="D339" s="40" t="str" cm="1">
        <f t="array" ref="D339">IF(Table1[[#This Row],[Booking No]]&lt;&gt;"",IF(Table1[[#This Row],[INV QTY]]=1,_xlfn.TEXTJOIN(",",TRUE,IF(N339=N339:N385,K339:K385,"")),""),"")</f>
        <v/>
      </c>
      <c r="E339" s="39" t="str" cm="1">
        <f t="array" ref="E339">IF(Table1[[#This Row],[PO NO]]&lt;&gt;"",IF(Table1[[#This Row],[INV QTY]]=1,_xlfn.TEXTJOIN(",",TRUE,IF(M339=M339:M385,H339:H385,"")),""),"")</f>
        <v/>
      </c>
      <c r="F339" s="40" t="str" cm="1">
        <f t="array" ref="F339">IF(Table1[[#This Row],[PO NO]]&lt;&gt;"",IF(Table1[[#This Row],[INV QTY]]=1,_xlfn.TEXTJOIN(",",TRUE,IF(M339=M339:M385,G339:G385,"")),""),"")</f>
        <v/>
      </c>
      <c r="G339" s="79" t="str">
        <f>IF(Table1[[#This Row],[PO NO]]&lt;&gt;"",LEFT(Table1[[#This Row],[PO NO]],6)&amp;"*","")</f>
        <v/>
      </c>
      <c r="H339" s="63"/>
      <c r="I339" s="54"/>
      <c r="J339" s="41"/>
      <c r="K339" s="82"/>
      <c r="L339" s="83"/>
      <c r="M339" s="74"/>
      <c r="N339" s="43"/>
      <c r="O339" s="56"/>
      <c r="P339" s="80"/>
      <c r="Q339" s="56"/>
      <c r="R339" s="80"/>
      <c r="S339" s="47"/>
      <c r="T339" s="81"/>
      <c r="U339" s="57"/>
      <c r="V339" s="57"/>
      <c r="W339" s="57"/>
      <c r="X339" s="81"/>
      <c r="Y339" s="80"/>
      <c r="Z339" s="44"/>
      <c r="AA339" s="80"/>
      <c r="AB339" s="44"/>
      <c r="AC339" s="77"/>
      <c r="AD339" s="59"/>
      <c r="AE339" s="61"/>
      <c r="AF339" s="61"/>
      <c r="AG339" s="60"/>
      <c r="AH339" s="60"/>
    </row>
    <row r="340" spans="1:34" x14ac:dyDescent="0.3">
      <c r="A340" s="53" t="str">
        <f>IF(Table1[[#This Row],[INVOICE NO]]&lt;&gt;"",ROWS($A$2:Table1[[#This Row],['#OREDER NO]]),"")</f>
        <v/>
      </c>
      <c r="B340" s="38" t="str">
        <f>IF(Table1[[#This Row],[INVOICE NO]]&lt;&gt;"",COUNTIF($M$2:M340,M340),"")</f>
        <v/>
      </c>
      <c r="C340" s="40" t="str" cm="1">
        <f t="array" ref="C340">IF(Table1[[#This Row],[BOOKING CONFIRMATION NO]]&lt;&gt;"",IF(Table1[[#This Row],[INV QTY]]=1,_xlfn.TEXTJOIN(",",TRUE,IF(M340=M340:M386,L340:L386,"")),""),"")</f>
        <v/>
      </c>
      <c r="D340" s="40" t="str" cm="1">
        <f t="array" ref="D340">IF(Table1[[#This Row],[Booking No]]&lt;&gt;"",IF(Table1[[#This Row],[INV QTY]]=1,_xlfn.TEXTJOIN(",",TRUE,IF(N340=N340:N386,K340:K386,"")),""),"")</f>
        <v/>
      </c>
      <c r="E340" s="39" t="str" cm="1">
        <f t="array" ref="E340">IF(Table1[[#This Row],[PO NO]]&lt;&gt;"",IF(Table1[[#This Row],[INV QTY]]=1,_xlfn.TEXTJOIN(",",TRUE,IF(M340=M340:M386,H340:H386,"")),""),"")</f>
        <v/>
      </c>
      <c r="F340" s="40" t="str" cm="1">
        <f t="array" ref="F340">IF(Table1[[#This Row],[PO NO]]&lt;&gt;"",IF(Table1[[#This Row],[INV QTY]]=1,_xlfn.TEXTJOIN(",",TRUE,IF(M340=M340:M386,G340:G386,"")),""),"")</f>
        <v/>
      </c>
      <c r="G340" s="79" t="str">
        <f>IF(Table1[[#This Row],[PO NO]]&lt;&gt;"",LEFT(Table1[[#This Row],[PO NO]],6)&amp;"*","")</f>
        <v/>
      </c>
      <c r="H340" s="63"/>
      <c r="I340" s="54"/>
      <c r="J340" s="41"/>
      <c r="K340" s="82"/>
      <c r="L340" s="83"/>
      <c r="M340" s="74"/>
      <c r="N340" s="43"/>
      <c r="O340" s="56"/>
      <c r="P340" s="80"/>
      <c r="Q340" s="56"/>
      <c r="R340" s="80"/>
      <c r="S340" s="47"/>
      <c r="T340" s="81"/>
      <c r="U340" s="57"/>
      <c r="V340" s="57"/>
      <c r="W340" s="57"/>
      <c r="X340" s="81"/>
      <c r="Y340" s="80"/>
      <c r="Z340" s="44"/>
      <c r="AA340" s="80"/>
      <c r="AB340" s="44"/>
      <c r="AC340" s="77"/>
      <c r="AD340" s="59"/>
      <c r="AE340" s="61"/>
      <c r="AF340" s="61"/>
      <c r="AG340" s="60"/>
      <c r="AH340" s="60"/>
    </row>
    <row r="341" spans="1:34" x14ac:dyDescent="0.3">
      <c r="A341" s="53" t="str">
        <f>IF(Table1[[#This Row],[INVOICE NO]]&lt;&gt;"",ROWS($A$2:Table1[[#This Row],['#OREDER NO]]),"")</f>
        <v/>
      </c>
      <c r="B341" s="38" t="str">
        <f>IF(Table1[[#This Row],[INVOICE NO]]&lt;&gt;"",COUNTIF($M$2:M341,M341),"")</f>
        <v/>
      </c>
      <c r="C341" s="40" t="str" cm="1">
        <f t="array" ref="C341">IF(Table1[[#This Row],[BOOKING CONFIRMATION NO]]&lt;&gt;"",IF(Table1[[#This Row],[INV QTY]]=1,_xlfn.TEXTJOIN(",",TRUE,IF(M341=M341:M387,L341:L387,"")),""),"")</f>
        <v/>
      </c>
      <c r="D341" s="40" t="str" cm="1">
        <f t="array" ref="D341">IF(Table1[[#This Row],[Booking No]]&lt;&gt;"",IF(Table1[[#This Row],[INV QTY]]=1,_xlfn.TEXTJOIN(",",TRUE,IF(N341=N341:N387,K341:K387,"")),""),"")</f>
        <v/>
      </c>
      <c r="E341" s="39" t="str" cm="1">
        <f t="array" ref="E341">IF(Table1[[#This Row],[PO NO]]&lt;&gt;"",IF(Table1[[#This Row],[INV QTY]]=1,_xlfn.TEXTJOIN(",",TRUE,IF(M341=M341:M387,H341:H387,"")),""),"")</f>
        <v/>
      </c>
      <c r="F341" s="40" t="str" cm="1">
        <f t="array" ref="F341">IF(Table1[[#This Row],[PO NO]]&lt;&gt;"",IF(Table1[[#This Row],[INV QTY]]=1,_xlfn.TEXTJOIN(",",TRUE,IF(M341=M341:M387,G341:G387,"")),""),"")</f>
        <v/>
      </c>
      <c r="G341" s="79" t="str">
        <f>IF(Table1[[#This Row],[PO NO]]&lt;&gt;"",LEFT(Table1[[#This Row],[PO NO]],6)&amp;"*","")</f>
        <v/>
      </c>
      <c r="H341" s="63"/>
      <c r="I341" s="54"/>
      <c r="J341" s="41"/>
      <c r="K341" s="82"/>
      <c r="L341" s="83"/>
      <c r="M341" s="74"/>
      <c r="N341" s="43"/>
      <c r="O341" s="56"/>
      <c r="P341" s="80"/>
      <c r="Q341" s="56"/>
      <c r="R341" s="80"/>
      <c r="S341" s="47"/>
      <c r="T341" s="81"/>
      <c r="U341" s="57"/>
      <c r="V341" s="57"/>
      <c r="W341" s="57"/>
      <c r="X341" s="81"/>
      <c r="Y341" s="80"/>
      <c r="Z341" s="44"/>
      <c r="AA341" s="80"/>
      <c r="AB341" s="44"/>
      <c r="AC341" s="77"/>
      <c r="AD341" s="59"/>
      <c r="AE341" s="61"/>
      <c r="AF341" s="61"/>
      <c r="AG341" s="60"/>
      <c r="AH341" s="60"/>
    </row>
    <row r="342" spans="1:34" x14ac:dyDescent="0.3">
      <c r="A342" s="53" t="str">
        <f>IF(Table1[[#This Row],[INVOICE NO]]&lt;&gt;"",ROWS($A$2:Table1[[#This Row],['#OREDER NO]]),"")</f>
        <v/>
      </c>
      <c r="B342" s="38" t="str">
        <f>IF(Table1[[#This Row],[INVOICE NO]]&lt;&gt;"",COUNTIF($M$2:M342,M342),"")</f>
        <v/>
      </c>
      <c r="C342" s="40" t="str" cm="1">
        <f t="array" ref="C342">IF(Table1[[#This Row],[BOOKING CONFIRMATION NO]]&lt;&gt;"",IF(Table1[[#This Row],[INV QTY]]=1,_xlfn.TEXTJOIN(",",TRUE,IF(M342=M342:M388,L342:L388,"")),""),"")</f>
        <v/>
      </c>
      <c r="D342" s="40" t="str" cm="1">
        <f t="array" ref="D342">IF(Table1[[#This Row],[Booking No]]&lt;&gt;"",IF(Table1[[#This Row],[INV QTY]]=1,_xlfn.TEXTJOIN(",",TRUE,IF(N342=N342:N388,K342:K388,"")),""),"")</f>
        <v/>
      </c>
      <c r="E342" s="39" t="str" cm="1">
        <f t="array" ref="E342">IF(Table1[[#This Row],[PO NO]]&lt;&gt;"",IF(Table1[[#This Row],[INV QTY]]=1,_xlfn.TEXTJOIN(",",TRUE,IF(M342=M342:M388,H342:H388,"")),""),"")</f>
        <v/>
      </c>
      <c r="F342" s="40" t="str" cm="1">
        <f t="array" ref="F342">IF(Table1[[#This Row],[PO NO]]&lt;&gt;"",IF(Table1[[#This Row],[INV QTY]]=1,_xlfn.TEXTJOIN(",",TRUE,IF(M342=M342:M388,G342:G388,"")),""),"")</f>
        <v/>
      </c>
      <c r="G342" s="79" t="str">
        <f>IF(Table1[[#This Row],[PO NO]]&lt;&gt;"",LEFT(Table1[[#This Row],[PO NO]],6)&amp;"*","")</f>
        <v/>
      </c>
      <c r="H342" s="63"/>
      <c r="I342" s="54"/>
      <c r="J342" s="41"/>
      <c r="K342" s="82"/>
      <c r="L342" s="83"/>
      <c r="M342" s="74"/>
      <c r="N342" s="43"/>
      <c r="O342" s="56"/>
      <c r="P342" s="80"/>
      <c r="Q342" s="56"/>
      <c r="R342" s="80"/>
      <c r="S342" s="47"/>
      <c r="T342" s="81"/>
      <c r="U342" s="57"/>
      <c r="V342" s="57"/>
      <c r="W342" s="57"/>
      <c r="X342" s="81"/>
      <c r="Y342" s="80"/>
      <c r="Z342" s="44"/>
      <c r="AA342" s="80"/>
      <c r="AB342" s="44"/>
      <c r="AC342" s="77"/>
      <c r="AD342" s="59"/>
      <c r="AE342" s="61"/>
      <c r="AF342" s="61"/>
      <c r="AG342" s="60"/>
      <c r="AH342" s="60"/>
    </row>
    <row r="343" spans="1:34" x14ac:dyDescent="0.3">
      <c r="A343" s="53" t="str">
        <f>IF(Table1[[#This Row],[INVOICE NO]]&lt;&gt;"",ROWS($A$2:Table1[[#This Row],['#OREDER NO]]),"")</f>
        <v/>
      </c>
      <c r="B343" s="38" t="str">
        <f>IF(Table1[[#This Row],[INVOICE NO]]&lt;&gt;"",COUNTIF($M$2:M343,M343),"")</f>
        <v/>
      </c>
      <c r="C343" s="40" t="str" cm="1">
        <f t="array" ref="C343">IF(Table1[[#This Row],[BOOKING CONFIRMATION NO]]&lt;&gt;"",IF(Table1[[#This Row],[INV QTY]]=1,_xlfn.TEXTJOIN(",",TRUE,IF(M343=M343:M389,L343:L389,"")),""),"")</f>
        <v/>
      </c>
      <c r="D343" s="40" t="str" cm="1">
        <f t="array" ref="D343">IF(Table1[[#This Row],[Booking No]]&lt;&gt;"",IF(Table1[[#This Row],[INV QTY]]=1,_xlfn.TEXTJOIN(",",TRUE,IF(N343=N343:N389,K343:K389,"")),""),"")</f>
        <v/>
      </c>
      <c r="E343" s="39" t="str" cm="1">
        <f t="array" ref="E343">IF(Table1[[#This Row],[PO NO]]&lt;&gt;"",IF(Table1[[#This Row],[INV QTY]]=1,_xlfn.TEXTJOIN(",",TRUE,IF(M343=M343:M389,H343:H389,"")),""),"")</f>
        <v/>
      </c>
      <c r="F343" s="40" t="str" cm="1">
        <f t="array" ref="F343">IF(Table1[[#This Row],[PO NO]]&lt;&gt;"",IF(Table1[[#This Row],[INV QTY]]=1,_xlfn.TEXTJOIN(",",TRUE,IF(M343=M343:M389,G343:G389,"")),""),"")</f>
        <v/>
      </c>
      <c r="G343" s="79" t="str">
        <f>IF(Table1[[#This Row],[PO NO]]&lt;&gt;"",LEFT(Table1[[#This Row],[PO NO]],6)&amp;"*","")</f>
        <v/>
      </c>
      <c r="H343" s="63"/>
      <c r="I343" s="54"/>
      <c r="J343" s="41"/>
      <c r="K343" s="82"/>
      <c r="L343" s="83"/>
      <c r="M343" s="74"/>
      <c r="N343" s="43"/>
      <c r="O343" s="56"/>
      <c r="P343" s="80"/>
      <c r="Q343" s="56"/>
      <c r="R343" s="80"/>
      <c r="S343" s="47"/>
      <c r="T343" s="81"/>
      <c r="U343" s="57"/>
      <c r="V343" s="57"/>
      <c r="W343" s="57"/>
      <c r="X343" s="81"/>
      <c r="Y343" s="80"/>
      <c r="Z343" s="44"/>
      <c r="AA343" s="80"/>
      <c r="AB343" s="44"/>
      <c r="AC343" s="77"/>
      <c r="AD343" s="59"/>
      <c r="AE343" s="61"/>
      <c r="AF343" s="61"/>
      <c r="AG343" s="60"/>
      <c r="AH343" s="60"/>
    </row>
    <row r="344" spans="1:34" x14ac:dyDescent="0.3">
      <c r="A344" s="53" t="str">
        <f>IF(Table1[[#This Row],[INVOICE NO]]&lt;&gt;"",ROWS($A$2:Table1[[#This Row],['#OREDER NO]]),"")</f>
        <v/>
      </c>
      <c r="B344" s="38" t="str">
        <f>IF(Table1[[#This Row],[INVOICE NO]]&lt;&gt;"",COUNTIF($M$2:M344,M344),"")</f>
        <v/>
      </c>
      <c r="C344" s="40" t="str" cm="1">
        <f t="array" ref="C344">IF(Table1[[#This Row],[BOOKING CONFIRMATION NO]]&lt;&gt;"",IF(Table1[[#This Row],[INV QTY]]=1,_xlfn.TEXTJOIN(",",TRUE,IF(M344=M344:M390,L344:L390,"")),""),"")</f>
        <v/>
      </c>
      <c r="D344" s="40" t="str" cm="1">
        <f t="array" ref="D344">IF(Table1[[#This Row],[Booking No]]&lt;&gt;"",IF(Table1[[#This Row],[INV QTY]]=1,_xlfn.TEXTJOIN(",",TRUE,IF(N344=N344:N390,K344:K390,"")),""),"")</f>
        <v/>
      </c>
      <c r="E344" s="39" t="str" cm="1">
        <f t="array" ref="E344">IF(Table1[[#This Row],[PO NO]]&lt;&gt;"",IF(Table1[[#This Row],[INV QTY]]=1,_xlfn.TEXTJOIN(",",TRUE,IF(M344=M344:M390,H344:H390,"")),""),"")</f>
        <v/>
      </c>
      <c r="F344" s="40" t="str" cm="1">
        <f t="array" ref="F344">IF(Table1[[#This Row],[PO NO]]&lt;&gt;"",IF(Table1[[#This Row],[INV QTY]]=1,_xlfn.TEXTJOIN(",",TRUE,IF(M344=M344:M390,G344:G390,"")),""),"")</f>
        <v/>
      </c>
      <c r="G344" s="79" t="str">
        <f>IF(Table1[[#This Row],[PO NO]]&lt;&gt;"",LEFT(Table1[[#This Row],[PO NO]],6)&amp;"*","")</f>
        <v/>
      </c>
      <c r="H344" s="63"/>
      <c r="I344" s="54"/>
      <c r="J344" s="41"/>
      <c r="K344" s="82"/>
      <c r="L344" s="83"/>
      <c r="M344" s="74"/>
      <c r="N344" s="43"/>
      <c r="O344" s="56"/>
      <c r="P344" s="80"/>
      <c r="Q344" s="56"/>
      <c r="R344" s="80"/>
      <c r="S344" s="47"/>
      <c r="T344" s="81"/>
      <c r="U344" s="57"/>
      <c r="V344" s="57"/>
      <c r="W344" s="57"/>
      <c r="X344" s="81"/>
      <c r="Y344" s="80"/>
      <c r="Z344" s="44"/>
      <c r="AA344" s="80"/>
      <c r="AB344" s="44"/>
      <c r="AC344" s="77"/>
      <c r="AD344" s="59"/>
      <c r="AE344" s="61"/>
      <c r="AF344" s="61"/>
      <c r="AG344" s="60"/>
      <c r="AH344" s="60"/>
    </row>
    <row r="345" spans="1:34" x14ac:dyDescent="0.3">
      <c r="A345" s="53" t="str">
        <f>IF(Table1[[#This Row],[INVOICE NO]]&lt;&gt;"",ROWS($A$2:Table1[[#This Row],['#OREDER NO]]),"")</f>
        <v/>
      </c>
      <c r="B345" s="38" t="str">
        <f>IF(Table1[[#This Row],[INVOICE NO]]&lt;&gt;"",COUNTIF($M$2:M345,M345),"")</f>
        <v/>
      </c>
      <c r="C345" s="40" t="str" cm="1">
        <f t="array" ref="C345">IF(Table1[[#This Row],[BOOKING CONFIRMATION NO]]&lt;&gt;"",IF(Table1[[#This Row],[INV QTY]]=1,_xlfn.TEXTJOIN(",",TRUE,IF(M345=M345:M391,L345:L391,"")),""),"")</f>
        <v/>
      </c>
      <c r="D345" s="40" t="str" cm="1">
        <f t="array" ref="D345">IF(Table1[[#This Row],[Booking No]]&lt;&gt;"",IF(Table1[[#This Row],[INV QTY]]=1,_xlfn.TEXTJOIN(",",TRUE,IF(N345=N345:N391,K345:K391,"")),""),"")</f>
        <v/>
      </c>
      <c r="E345" s="39" t="str" cm="1">
        <f t="array" ref="E345">IF(Table1[[#This Row],[PO NO]]&lt;&gt;"",IF(Table1[[#This Row],[INV QTY]]=1,_xlfn.TEXTJOIN(",",TRUE,IF(M345=M345:M391,H345:H391,"")),""),"")</f>
        <v/>
      </c>
      <c r="F345" s="40" t="str" cm="1">
        <f t="array" ref="F345">IF(Table1[[#This Row],[PO NO]]&lt;&gt;"",IF(Table1[[#This Row],[INV QTY]]=1,_xlfn.TEXTJOIN(",",TRUE,IF(M345=M345:M391,G345:G391,"")),""),"")</f>
        <v/>
      </c>
      <c r="G345" s="79" t="str">
        <f>IF(Table1[[#This Row],[PO NO]]&lt;&gt;"",LEFT(Table1[[#This Row],[PO NO]],6)&amp;"*","")</f>
        <v/>
      </c>
      <c r="H345" s="63"/>
      <c r="I345" s="54"/>
      <c r="J345" s="41"/>
      <c r="K345" s="82"/>
      <c r="L345" s="83"/>
      <c r="M345" s="74"/>
      <c r="N345" s="43"/>
      <c r="O345" s="56"/>
      <c r="P345" s="80"/>
      <c r="Q345" s="56"/>
      <c r="R345" s="80"/>
      <c r="S345" s="47"/>
      <c r="T345" s="81"/>
      <c r="U345" s="57"/>
      <c r="V345" s="57"/>
      <c r="W345" s="57"/>
      <c r="X345" s="81"/>
      <c r="Y345" s="80"/>
      <c r="Z345" s="44"/>
      <c r="AA345" s="80"/>
      <c r="AB345" s="44"/>
      <c r="AC345" s="77"/>
      <c r="AD345" s="59"/>
      <c r="AE345" s="61"/>
      <c r="AF345" s="61"/>
      <c r="AG345" s="60"/>
      <c r="AH345" s="60"/>
    </row>
    <row r="346" spans="1:34" x14ac:dyDescent="0.3">
      <c r="A346" s="53" t="str">
        <f>IF(Table1[[#This Row],[INVOICE NO]]&lt;&gt;"",ROWS($A$2:Table1[[#This Row],['#OREDER NO]]),"")</f>
        <v/>
      </c>
      <c r="B346" s="38" t="str">
        <f>IF(Table1[[#This Row],[INVOICE NO]]&lt;&gt;"",COUNTIF($M$2:M346,M346),"")</f>
        <v/>
      </c>
      <c r="C346" s="40" t="str" cm="1">
        <f t="array" ref="C346">IF(Table1[[#This Row],[BOOKING CONFIRMATION NO]]&lt;&gt;"",IF(Table1[[#This Row],[INV QTY]]=1,_xlfn.TEXTJOIN(",",TRUE,IF(M346=M346:M392,L346:L392,"")),""),"")</f>
        <v/>
      </c>
      <c r="D346" s="40" t="str" cm="1">
        <f t="array" ref="D346">IF(Table1[[#This Row],[Booking No]]&lt;&gt;"",IF(Table1[[#This Row],[INV QTY]]=1,_xlfn.TEXTJOIN(",",TRUE,IF(N346=N346:N392,K346:K392,"")),""),"")</f>
        <v/>
      </c>
      <c r="E346" s="39" t="str" cm="1">
        <f t="array" ref="E346">IF(Table1[[#This Row],[PO NO]]&lt;&gt;"",IF(Table1[[#This Row],[INV QTY]]=1,_xlfn.TEXTJOIN(",",TRUE,IF(M346=M346:M392,H346:H392,"")),""),"")</f>
        <v/>
      </c>
      <c r="F346" s="40" t="str" cm="1">
        <f t="array" ref="F346">IF(Table1[[#This Row],[PO NO]]&lt;&gt;"",IF(Table1[[#This Row],[INV QTY]]=1,_xlfn.TEXTJOIN(",",TRUE,IF(M346=M346:M392,G346:G392,"")),""),"")</f>
        <v/>
      </c>
      <c r="G346" s="79" t="str">
        <f>IF(Table1[[#This Row],[PO NO]]&lt;&gt;"",LEFT(Table1[[#This Row],[PO NO]],6)&amp;"*","")</f>
        <v/>
      </c>
      <c r="H346" s="63"/>
      <c r="I346" s="54"/>
      <c r="J346" s="41"/>
      <c r="K346" s="82"/>
      <c r="L346" s="83"/>
      <c r="M346" s="74"/>
      <c r="N346" s="43"/>
      <c r="O346" s="56"/>
      <c r="P346" s="80"/>
      <c r="Q346" s="56"/>
      <c r="R346" s="80"/>
      <c r="S346" s="47"/>
      <c r="T346" s="81"/>
      <c r="U346" s="57"/>
      <c r="V346" s="57"/>
      <c r="W346" s="57"/>
      <c r="X346" s="81"/>
      <c r="Y346" s="80"/>
      <c r="Z346" s="44"/>
      <c r="AA346" s="80"/>
      <c r="AB346" s="44"/>
      <c r="AC346" s="77"/>
      <c r="AD346" s="59"/>
      <c r="AE346" s="61"/>
      <c r="AF346" s="61"/>
      <c r="AG346" s="60"/>
      <c r="AH346" s="60"/>
    </row>
    <row r="347" spans="1:34" x14ac:dyDescent="0.3">
      <c r="A347" s="53" t="str">
        <f>IF(Table1[[#This Row],[INVOICE NO]]&lt;&gt;"",ROWS($A$2:Table1[[#This Row],['#OREDER NO]]),"")</f>
        <v/>
      </c>
      <c r="B347" s="38" t="str">
        <f>IF(Table1[[#This Row],[INVOICE NO]]&lt;&gt;"",COUNTIF($M$2:M347,M347),"")</f>
        <v/>
      </c>
      <c r="C347" s="40" t="str" cm="1">
        <f t="array" ref="C347">IF(Table1[[#This Row],[BOOKING CONFIRMATION NO]]&lt;&gt;"",IF(Table1[[#This Row],[INV QTY]]=1,_xlfn.TEXTJOIN(",",TRUE,IF(M347=M347:M393,L347:L393,"")),""),"")</f>
        <v/>
      </c>
      <c r="D347" s="40" t="str" cm="1">
        <f t="array" ref="D347">IF(Table1[[#This Row],[Booking No]]&lt;&gt;"",IF(Table1[[#This Row],[INV QTY]]=1,_xlfn.TEXTJOIN(",",TRUE,IF(N347=N347:N393,K347:K393,"")),""),"")</f>
        <v/>
      </c>
      <c r="E347" s="39" t="str" cm="1">
        <f t="array" ref="E347">IF(Table1[[#This Row],[PO NO]]&lt;&gt;"",IF(Table1[[#This Row],[INV QTY]]=1,_xlfn.TEXTJOIN(",",TRUE,IF(M347=M347:M393,H347:H393,"")),""),"")</f>
        <v/>
      </c>
      <c r="F347" s="40" t="str" cm="1">
        <f t="array" ref="F347">IF(Table1[[#This Row],[PO NO]]&lt;&gt;"",IF(Table1[[#This Row],[INV QTY]]=1,_xlfn.TEXTJOIN(",",TRUE,IF(M347=M347:M393,G347:G393,"")),""),"")</f>
        <v/>
      </c>
      <c r="G347" s="79" t="str">
        <f>IF(Table1[[#This Row],[PO NO]]&lt;&gt;"",LEFT(Table1[[#This Row],[PO NO]],6)&amp;"*","")</f>
        <v/>
      </c>
      <c r="H347" s="63"/>
      <c r="I347" s="54"/>
      <c r="J347" s="41"/>
      <c r="K347" s="82"/>
      <c r="L347" s="83"/>
      <c r="M347" s="74"/>
      <c r="N347" s="43"/>
      <c r="O347" s="56"/>
      <c r="P347" s="80"/>
      <c r="Q347" s="56"/>
      <c r="R347" s="80"/>
      <c r="S347" s="47"/>
      <c r="T347" s="81"/>
      <c r="U347" s="57"/>
      <c r="V347" s="57"/>
      <c r="W347" s="57"/>
      <c r="X347" s="81"/>
      <c r="Y347" s="80"/>
      <c r="Z347" s="44"/>
      <c r="AA347" s="80"/>
      <c r="AB347" s="44"/>
      <c r="AC347" s="77"/>
      <c r="AD347" s="59"/>
      <c r="AE347" s="61"/>
      <c r="AF347" s="61"/>
      <c r="AG347" s="60"/>
      <c r="AH347" s="60"/>
    </row>
    <row r="348" spans="1:34" x14ac:dyDescent="0.3">
      <c r="A348" s="53" t="str">
        <f>IF(Table1[[#This Row],[INVOICE NO]]&lt;&gt;"",ROWS($A$2:Table1[[#This Row],['#OREDER NO]]),"")</f>
        <v/>
      </c>
      <c r="B348" s="38" t="str">
        <f>IF(Table1[[#This Row],[INVOICE NO]]&lt;&gt;"",COUNTIF($M$2:M348,M348),"")</f>
        <v/>
      </c>
      <c r="C348" s="40" t="str" cm="1">
        <f t="array" ref="C348">IF(Table1[[#This Row],[BOOKING CONFIRMATION NO]]&lt;&gt;"",IF(Table1[[#This Row],[INV QTY]]=1,_xlfn.TEXTJOIN(",",TRUE,IF(M348=M348:M394,L348:L394,"")),""),"")</f>
        <v/>
      </c>
      <c r="D348" s="40" t="str" cm="1">
        <f t="array" ref="D348">IF(Table1[[#This Row],[Booking No]]&lt;&gt;"",IF(Table1[[#This Row],[INV QTY]]=1,_xlfn.TEXTJOIN(",",TRUE,IF(N348=N348:N394,K348:K394,"")),""),"")</f>
        <v/>
      </c>
      <c r="E348" s="39" t="str" cm="1">
        <f t="array" ref="E348">IF(Table1[[#This Row],[PO NO]]&lt;&gt;"",IF(Table1[[#This Row],[INV QTY]]=1,_xlfn.TEXTJOIN(",",TRUE,IF(M348=M348:M394,H348:H394,"")),""),"")</f>
        <v/>
      </c>
      <c r="F348" s="40" t="str" cm="1">
        <f t="array" ref="F348">IF(Table1[[#This Row],[PO NO]]&lt;&gt;"",IF(Table1[[#This Row],[INV QTY]]=1,_xlfn.TEXTJOIN(",",TRUE,IF(M348=M348:M394,G348:G394,"")),""),"")</f>
        <v/>
      </c>
      <c r="G348" s="79" t="str">
        <f>IF(Table1[[#This Row],[PO NO]]&lt;&gt;"",LEFT(Table1[[#This Row],[PO NO]],6)&amp;"*","")</f>
        <v/>
      </c>
      <c r="H348" s="63"/>
      <c r="I348" s="54"/>
      <c r="J348" s="41"/>
      <c r="K348" s="82"/>
      <c r="L348" s="83"/>
      <c r="M348" s="74"/>
      <c r="N348" s="43"/>
      <c r="O348" s="56"/>
      <c r="P348" s="80"/>
      <c r="Q348" s="56"/>
      <c r="R348" s="80"/>
      <c r="S348" s="47"/>
      <c r="T348" s="81"/>
      <c r="U348" s="57"/>
      <c r="V348" s="57"/>
      <c r="W348" s="57"/>
      <c r="X348" s="81"/>
      <c r="Y348" s="80"/>
      <c r="Z348" s="44"/>
      <c r="AA348" s="80"/>
      <c r="AB348" s="44"/>
      <c r="AC348" s="77"/>
      <c r="AD348" s="59"/>
      <c r="AE348" s="61"/>
      <c r="AF348" s="61"/>
      <c r="AG348" s="60"/>
      <c r="AH348" s="60"/>
    </row>
    <row r="349" spans="1:34" x14ac:dyDescent="0.3">
      <c r="A349" s="53" t="str">
        <f>IF(Table1[[#This Row],[INVOICE NO]]&lt;&gt;"",ROWS($A$2:Table1[[#This Row],['#OREDER NO]]),"")</f>
        <v/>
      </c>
      <c r="B349" s="38" t="str">
        <f>IF(Table1[[#This Row],[INVOICE NO]]&lt;&gt;"",COUNTIF($M$2:M349,M349),"")</f>
        <v/>
      </c>
      <c r="C349" s="40" t="str" cm="1">
        <f t="array" ref="C349">IF(Table1[[#This Row],[BOOKING CONFIRMATION NO]]&lt;&gt;"",IF(Table1[[#This Row],[INV QTY]]=1,_xlfn.TEXTJOIN(",",TRUE,IF(M349=M349:M395,L349:L395,"")),""),"")</f>
        <v/>
      </c>
      <c r="D349" s="40" t="str" cm="1">
        <f t="array" ref="D349">IF(Table1[[#This Row],[Booking No]]&lt;&gt;"",IF(Table1[[#This Row],[INV QTY]]=1,_xlfn.TEXTJOIN(",",TRUE,IF(N349=N349:N395,K349:K395,"")),""),"")</f>
        <v/>
      </c>
      <c r="E349" s="39" t="str" cm="1">
        <f t="array" ref="E349">IF(Table1[[#This Row],[PO NO]]&lt;&gt;"",IF(Table1[[#This Row],[INV QTY]]=1,_xlfn.TEXTJOIN(",",TRUE,IF(M349=M349:M395,H349:H395,"")),""),"")</f>
        <v/>
      </c>
      <c r="F349" s="40" t="str" cm="1">
        <f t="array" ref="F349">IF(Table1[[#This Row],[PO NO]]&lt;&gt;"",IF(Table1[[#This Row],[INV QTY]]=1,_xlfn.TEXTJOIN(",",TRUE,IF(M349=M349:M395,G349:G395,"")),""),"")</f>
        <v/>
      </c>
      <c r="G349" s="79" t="str">
        <f>IF(Table1[[#This Row],[PO NO]]&lt;&gt;"",LEFT(Table1[[#This Row],[PO NO]],6)&amp;"*","")</f>
        <v/>
      </c>
      <c r="H349" s="63"/>
      <c r="I349" s="54"/>
      <c r="J349" s="41"/>
      <c r="K349" s="82"/>
      <c r="L349" s="83"/>
      <c r="M349" s="74"/>
      <c r="N349" s="43"/>
      <c r="O349" s="56"/>
      <c r="P349" s="80"/>
      <c r="Q349" s="56"/>
      <c r="R349" s="80"/>
      <c r="S349" s="47"/>
      <c r="T349" s="81"/>
      <c r="U349" s="57"/>
      <c r="V349" s="57"/>
      <c r="W349" s="57"/>
      <c r="X349" s="81"/>
      <c r="Y349" s="80"/>
      <c r="Z349" s="44"/>
      <c r="AA349" s="80"/>
      <c r="AB349" s="44"/>
      <c r="AC349" s="77"/>
      <c r="AD349" s="59"/>
      <c r="AE349" s="61"/>
      <c r="AF349" s="61"/>
      <c r="AG349" s="60"/>
      <c r="AH349" s="60"/>
    </row>
    <row r="350" spans="1:34" x14ac:dyDescent="0.3">
      <c r="A350" s="53" t="str">
        <f>IF(Table1[[#This Row],[INVOICE NO]]&lt;&gt;"",ROWS($A$2:Table1[[#This Row],['#OREDER NO]]),"")</f>
        <v/>
      </c>
      <c r="B350" s="38" t="str">
        <f>IF(Table1[[#This Row],[INVOICE NO]]&lt;&gt;"",COUNTIF($M$2:M350,M350),"")</f>
        <v/>
      </c>
      <c r="C350" s="40" t="str" cm="1">
        <f t="array" ref="C350">IF(Table1[[#This Row],[BOOKING CONFIRMATION NO]]&lt;&gt;"",IF(Table1[[#This Row],[INV QTY]]=1,_xlfn.TEXTJOIN(",",TRUE,IF(M350=M350:M396,L350:L396,"")),""),"")</f>
        <v/>
      </c>
      <c r="D350" s="40" t="str" cm="1">
        <f t="array" ref="D350">IF(Table1[[#This Row],[Booking No]]&lt;&gt;"",IF(Table1[[#This Row],[INV QTY]]=1,_xlfn.TEXTJOIN(",",TRUE,IF(N350=N350:N396,K350:K396,"")),""),"")</f>
        <v/>
      </c>
      <c r="E350" s="39" t="str" cm="1">
        <f t="array" ref="E350">IF(Table1[[#This Row],[PO NO]]&lt;&gt;"",IF(Table1[[#This Row],[INV QTY]]=1,_xlfn.TEXTJOIN(",",TRUE,IF(M350=M350:M396,H350:H396,"")),""),"")</f>
        <v/>
      </c>
      <c r="F350" s="40" t="str" cm="1">
        <f t="array" ref="F350">IF(Table1[[#This Row],[PO NO]]&lt;&gt;"",IF(Table1[[#This Row],[INV QTY]]=1,_xlfn.TEXTJOIN(",",TRUE,IF(M350=M350:M396,G350:G396,"")),""),"")</f>
        <v/>
      </c>
      <c r="G350" s="79" t="str">
        <f>IF(Table1[[#This Row],[PO NO]]&lt;&gt;"",LEFT(Table1[[#This Row],[PO NO]],6)&amp;"*","")</f>
        <v/>
      </c>
      <c r="H350" s="63"/>
      <c r="I350" s="54"/>
      <c r="J350" s="41"/>
      <c r="K350" s="82"/>
      <c r="L350" s="83"/>
      <c r="M350" s="74"/>
      <c r="N350" s="43"/>
      <c r="O350" s="56"/>
      <c r="P350" s="80"/>
      <c r="Q350" s="56"/>
      <c r="R350" s="80"/>
      <c r="S350" s="47"/>
      <c r="T350" s="81"/>
      <c r="U350" s="57"/>
      <c r="V350" s="57"/>
      <c r="W350" s="57"/>
      <c r="X350" s="81"/>
      <c r="Y350" s="80"/>
      <c r="Z350" s="44"/>
      <c r="AA350" s="80"/>
      <c r="AB350" s="44"/>
      <c r="AC350" s="77"/>
      <c r="AD350" s="59"/>
      <c r="AE350" s="61"/>
      <c r="AF350" s="61"/>
      <c r="AG350" s="60"/>
      <c r="AH350" s="60"/>
    </row>
    <row r="351" spans="1:34" x14ac:dyDescent="0.3">
      <c r="A351" s="53" t="str">
        <f>IF(Table1[[#This Row],[INVOICE NO]]&lt;&gt;"",ROWS($A$2:Table1[[#This Row],['#OREDER NO]]),"")</f>
        <v/>
      </c>
      <c r="B351" s="38" t="str">
        <f>IF(Table1[[#This Row],[INVOICE NO]]&lt;&gt;"",COUNTIF($M$2:M351,M351),"")</f>
        <v/>
      </c>
      <c r="C351" s="40" t="str" cm="1">
        <f t="array" ref="C351">IF(Table1[[#This Row],[BOOKING CONFIRMATION NO]]&lt;&gt;"",IF(Table1[[#This Row],[INV QTY]]=1,_xlfn.TEXTJOIN(",",TRUE,IF(M351=M351:M397,L351:L397,"")),""),"")</f>
        <v/>
      </c>
      <c r="D351" s="40" t="str" cm="1">
        <f t="array" ref="D351">IF(Table1[[#This Row],[Booking No]]&lt;&gt;"",IF(Table1[[#This Row],[INV QTY]]=1,_xlfn.TEXTJOIN(",",TRUE,IF(N351=N351:N397,K351:K397,"")),""),"")</f>
        <v/>
      </c>
      <c r="E351" s="39" t="str" cm="1">
        <f t="array" ref="E351">IF(Table1[[#This Row],[PO NO]]&lt;&gt;"",IF(Table1[[#This Row],[INV QTY]]=1,_xlfn.TEXTJOIN(",",TRUE,IF(M351=M351:M397,H351:H397,"")),""),"")</f>
        <v/>
      </c>
      <c r="F351" s="40" t="str" cm="1">
        <f t="array" ref="F351">IF(Table1[[#This Row],[PO NO]]&lt;&gt;"",IF(Table1[[#This Row],[INV QTY]]=1,_xlfn.TEXTJOIN(",",TRUE,IF(M351=M351:M397,G351:G397,"")),""),"")</f>
        <v/>
      </c>
      <c r="G351" s="79" t="str">
        <f>IF(Table1[[#This Row],[PO NO]]&lt;&gt;"",LEFT(Table1[[#This Row],[PO NO]],6)&amp;"*","")</f>
        <v/>
      </c>
      <c r="H351" s="63"/>
      <c r="I351" s="54"/>
      <c r="J351" s="41"/>
      <c r="K351" s="82"/>
      <c r="L351" s="83"/>
      <c r="M351" s="74"/>
      <c r="N351" s="43"/>
      <c r="O351" s="56"/>
      <c r="P351" s="80"/>
      <c r="Q351" s="56"/>
      <c r="R351" s="80"/>
      <c r="S351" s="47"/>
      <c r="T351" s="81"/>
      <c r="U351" s="57"/>
      <c r="V351" s="57"/>
      <c r="W351" s="57"/>
      <c r="X351" s="81"/>
      <c r="Y351" s="80"/>
      <c r="Z351" s="44"/>
      <c r="AA351" s="80"/>
      <c r="AB351" s="44"/>
      <c r="AC351" s="77"/>
      <c r="AD351" s="59"/>
      <c r="AE351" s="61"/>
      <c r="AF351" s="61"/>
      <c r="AG351" s="60"/>
      <c r="AH351" s="60"/>
    </row>
    <row r="352" spans="1:34" x14ac:dyDescent="0.3">
      <c r="A352" s="53" t="str">
        <f>IF(Table1[[#This Row],[INVOICE NO]]&lt;&gt;"",ROWS($A$2:Table1[[#This Row],['#OREDER NO]]),"")</f>
        <v/>
      </c>
      <c r="B352" s="38" t="str">
        <f>IF(Table1[[#This Row],[INVOICE NO]]&lt;&gt;"",COUNTIF($M$2:M352,M352),"")</f>
        <v/>
      </c>
      <c r="C352" s="40" t="str" cm="1">
        <f t="array" ref="C352">IF(Table1[[#This Row],[BOOKING CONFIRMATION NO]]&lt;&gt;"",IF(Table1[[#This Row],[INV QTY]]=1,_xlfn.TEXTJOIN(",",TRUE,IF(M352=M352:M398,L352:L398,"")),""),"")</f>
        <v/>
      </c>
      <c r="D352" s="40" t="str" cm="1">
        <f t="array" ref="D352">IF(Table1[[#This Row],[Booking No]]&lt;&gt;"",IF(Table1[[#This Row],[INV QTY]]=1,_xlfn.TEXTJOIN(",",TRUE,IF(N352=N352:N398,K352:K398,"")),""),"")</f>
        <v/>
      </c>
      <c r="E352" s="39" t="str" cm="1">
        <f t="array" ref="E352">IF(Table1[[#This Row],[PO NO]]&lt;&gt;"",IF(Table1[[#This Row],[INV QTY]]=1,_xlfn.TEXTJOIN(",",TRUE,IF(M352=M352:M398,H352:H398,"")),""),"")</f>
        <v/>
      </c>
      <c r="F352" s="40" t="str" cm="1">
        <f t="array" ref="F352">IF(Table1[[#This Row],[PO NO]]&lt;&gt;"",IF(Table1[[#This Row],[INV QTY]]=1,_xlfn.TEXTJOIN(",",TRUE,IF(M352=M352:M398,G352:G398,"")),""),"")</f>
        <v/>
      </c>
      <c r="G352" s="79" t="str">
        <f>IF(Table1[[#This Row],[PO NO]]&lt;&gt;"",LEFT(Table1[[#This Row],[PO NO]],6)&amp;"*","")</f>
        <v/>
      </c>
      <c r="H352" s="63"/>
      <c r="I352" s="54"/>
      <c r="J352" s="41"/>
      <c r="K352" s="82"/>
      <c r="L352" s="83"/>
      <c r="M352" s="74"/>
      <c r="N352" s="43"/>
      <c r="O352" s="56"/>
      <c r="P352" s="80"/>
      <c r="Q352" s="56"/>
      <c r="R352" s="80"/>
      <c r="S352" s="47"/>
      <c r="T352" s="81"/>
      <c r="U352" s="57"/>
      <c r="V352" s="57"/>
      <c r="W352" s="57"/>
      <c r="X352" s="81"/>
      <c r="Y352" s="80"/>
      <c r="Z352" s="44"/>
      <c r="AA352" s="80"/>
      <c r="AB352" s="44"/>
      <c r="AC352" s="77"/>
      <c r="AD352" s="59"/>
      <c r="AE352" s="61"/>
      <c r="AF352" s="61"/>
      <c r="AG352" s="60"/>
      <c r="AH352" s="60"/>
    </row>
    <row r="353" spans="1:34" x14ac:dyDescent="0.3">
      <c r="A353" s="53" t="str">
        <f>IF(Table1[[#This Row],[INVOICE NO]]&lt;&gt;"",ROWS($A$2:Table1[[#This Row],['#OREDER NO]]),"")</f>
        <v/>
      </c>
      <c r="B353" s="38" t="str">
        <f>IF(Table1[[#This Row],[INVOICE NO]]&lt;&gt;"",COUNTIF($M$2:M353,M353),"")</f>
        <v/>
      </c>
      <c r="C353" s="40" t="str" cm="1">
        <f t="array" ref="C353">IF(Table1[[#This Row],[BOOKING CONFIRMATION NO]]&lt;&gt;"",IF(Table1[[#This Row],[INV QTY]]=1,_xlfn.TEXTJOIN(",",TRUE,IF(M353=M353:M399,L353:L399,"")),""),"")</f>
        <v/>
      </c>
      <c r="D353" s="40" t="str" cm="1">
        <f t="array" ref="D353">IF(Table1[[#This Row],[Booking No]]&lt;&gt;"",IF(Table1[[#This Row],[INV QTY]]=1,_xlfn.TEXTJOIN(",",TRUE,IF(N353=N353:N399,K353:K399,"")),""),"")</f>
        <v/>
      </c>
      <c r="E353" s="39" t="str" cm="1">
        <f t="array" ref="E353">IF(Table1[[#This Row],[PO NO]]&lt;&gt;"",IF(Table1[[#This Row],[INV QTY]]=1,_xlfn.TEXTJOIN(",",TRUE,IF(M353=M353:M399,H353:H399,"")),""),"")</f>
        <v/>
      </c>
      <c r="F353" s="40" t="str" cm="1">
        <f t="array" ref="F353">IF(Table1[[#This Row],[PO NO]]&lt;&gt;"",IF(Table1[[#This Row],[INV QTY]]=1,_xlfn.TEXTJOIN(",",TRUE,IF(M353=M353:M399,G353:G399,"")),""),"")</f>
        <v/>
      </c>
      <c r="G353" s="79" t="str">
        <f>IF(Table1[[#This Row],[PO NO]]&lt;&gt;"",LEFT(Table1[[#This Row],[PO NO]],6)&amp;"*","")</f>
        <v/>
      </c>
      <c r="H353" s="63"/>
      <c r="I353" s="54"/>
      <c r="J353" s="41"/>
      <c r="K353" s="82"/>
      <c r="L353" s="83"/>
      <c r="M353" s="74"/>
      <c r="N353" s="43"/>
      <c r="O353" s="56"/>
      <c r="P353" s="80"/>
      <c r="Q353" s="56"/>
      <c r="R353" s="80"/>
      <c r="S353" s="47"/>
      <c r="T353" s="81"/>
      <c r="U353" s="57"/>
      <c r="V353" s="57"/>
      <c r="W353" s="57"/>
      <c r="X353" s="81"/>
      <c r="Y353" s="80"/>
      <c r="Z353" s="44"/>
      <c r="AA353" s="80"/>
      <c r="AB353" s="44"/>
      <c r="AC353" s="77"/>
      <c r="AD353" s="59"/>
      <c r="AE353" s="61"/>
      <c r="AF353" s="61"/>
      <c r="AG353" s="60"/>
      <c r="AH353" s="60"/>
    </row>
    <row r="354" spans="1:34" x14ac:dyDescent="0.3">
      <c r="A354" s="53" t="str">
        <f>IF(Table1[[#This Row],[INVOICE NO]]&lt;&gt;"",ROWS($A$2:Table1[[#This Row],['#OREDER NO]]),"")</f>
        <v/>
      </c>
      <c r="B354" s="38" t="str">
        <f>IF(Table1[[#This Row],[INVOICE NO]]&lt;&gt;"",COUNTIF($M$2:M354,M354),"")</f>
        <v/>
      </c>
      <c r="C354" s="40" t="str" cm="1">
        <f t="array" ref="C354">IF(Table1[[#This Row],[BOOKING CONFIRMATION NO]]&lt;&gt;"",IF(Table1[[#This Row],[INV QTY]]=1,_xlfn.TEXTJOIN(",",TRUE,IF(M354=M354:M400,L354:L400,"")),""),"")</f>
        <v/>
      </c>
      <c r="D354" s="40" t="str" cm="1">
        <f t="array" ref="D354">IF(Table1[[#This Row],[Booking No]]&lt;&gt;"",IF(Table1[[#This Row],[INV QTY]]=1,_xlfn.TEXTJOIN(",",TRUE,IF(N354=N354:N400,K354:K400,"")),""),"")</f>
        <v/>
      </c>
      <c r="E354" s="39" t="str" cm="1">
        <f t="array" ref="E354">IF(Table1[[#This Row],[PO NO]]&lt;&gt;"",IF(Table1[[#This Row],[INV QTY]]=1,_xlfn.TEXTJOIN(",",TRUE,IF(M354=M354:M400,H354:H400,"")),""),"")</f>
        <v/>
      </c>
      <c r="F354" s="40" t="str" cm="1">
        <f t="array" ref="F354">IF(Table1[[#This Row],[PO NO]]&lt;&gt;"",IF(Table1[[#This Row],[INV QTY]]=1,_xlfn.TEXTJOIN(",",TRUE,IF(M354=M354:M400,G354:G400,"")),""),"")</f>
        <v/>
      </c>
      <c r="G354" s="79" t="str">
        <f>IF(Table1[[#This Row],[PO NO]]&lt;&gt;"",LEFT(Table1[[#This Row],[PO NO]],6)&amp;"*","")</f>
        <v/>
      </c>
      <c r="H354" s="63"/>
      <c r="I354" s="54"/>
      <c r="J354" s="41"/>
      <c r="K354" s="82"/>
      <c r="L354" s="83"/>
      <c r="M354" s="74"/>
      <c r="N354" s="43"/>
      <c r="O354" s="56"/>
      <c r="P354" s="80"/>
      <c r="Q354" s="56"/>
      <c r="R354" s="80"/>
      <c r="S354" s="47"/>
      <c r="T354" s="81"/>
      <c r="U354" s="57"/>
      <c r="V354" s="57"/>
      <c r="W354" s="57"/>
      <c r="X354" s="81"/>
      <c r="Y354" s="80"/>
      <c r="Z354" s="44"/>
      <c r="AA354" s="80"/>
      <c r="AB354" s="44"/>
      <c r="AC354" s="77"/>
      <c r="AD354" s="59"/>
      <c r="AE354" s="61"/>
      <c r="AF354" s="61"/>
      <c r="AG354" s="60"/>
      <c r="AH354" s="60"/>
    </row>
    <row r="355" spans="1:34" x14ac:dyDescent="0.3">
      <c r="A355" s="53" t="str">
        <f>IF(Table1[[#This Row],[INVOICE NO]]&lt;&gt;"",ROWS($A$2:Table1[[#This Row],['#OREDER NO]]),"")</f>
        <v/>
      </c>
      <c r="B355" s="38" t="str">
        <f>IF(Table1[[#This Row],[INVOICE NO]]&lt;&gt;"",COUNTIF($M$2:M355,M355),"")</f>
        <v/>
      </c>
      <c r="C355" s="40" t="str" cm="1">
        <f t="array" ref="C355">IF(Table1[[#This Row],[BOOKING CONFIRMATION NO]]&lt;&gt;"",IF(Table1[[#This Row],[INV QTY]]=1,_xlfn.TEXTJOIN(",",TRUE,IF(M355=M355:M401,L355:L401,"")),""),"")</f>
        <v/>
      </c>
      <c r="D355" s="40" t="str" cm="1">
        <f t="array" ref="D355">IF(Table1[[#This Row],[Booking No]]&lt;&gt;"",IF(Table1[[#This Row],[INV QTY]]=1,_xlfn.TEXTJOIN(",",TRUE,IF(N355=N355:N401,K355:K401,"")),""),"")</f>
        <v/>
      </c>
      <c r="E355" s="39" t="str" cm="1">
        <f t="array" ref="E355">IF(Table1[[#This Row],[PO NO]]&lt;&gt;"",IF(Table1[[#This Row],[INV QTY]]=1,_xlfn.TEXTJOIN(",",TRUE,IF(M355=M355:M401,H355:H401,"")),""),"")</f>
        <v/>
      </c>
      <c r="F355" s="40" t="str" cm="1">
        <f t="array" ref="F355">IF(Table1[[#This Row],[PO NO]]&lt;&gt;"",IF(Table1[[#This Row],[INV QTY]]=1,_xlfn.TEXTJOIN(",",TRUE,IF(M355=M355:M401,G355:G401,"")),""),"")</f>
        <v/>
      </c>
      <c r="G355" s="79" t="str">
        <f>IF(Table1[[#This Row],[PO NO]]&lt;&gt;"",LEFT(Table1[[#This Row],[PO NO]],6)&amp;"*","")</f>
        <v/>
      </c>
      <c r="H355" s="63"/>
      <c r="I355" s="54"/>
      <c r="J355" s="41"/>
      <c r="K355" s="82"/>
      <c r="L355" s="83"/>
      <c r="M355" s="74"/>
      <c r="N355" s="43"/>
      <c r="O355" s="56"/>
      <c r="P355" s="80"/>
      <c r="Q355" s="56"/>
      <c r="R355" s="80"/>
      <c r="S355" s="47"/>
      <c r="T355" s="81"/>
      <c r="U355" s="57"/>
      <c r="V355" s="57"/>
      <c r="W355" s="57"/>
      <c r="X355" s="81"/>
      <c r="Y355" s="80"/>
      <c r="Z355" s="44"/>
      <c r="AA355" s="80"/>
      <c r="AB355" s="44"/>
      <c r="AC355" s="77"/>
      <c r="AD355" s="59"/>
      <c r="AE355" s="61"/>
      <c r="AF355" s="61"/>
      <c r="AG355" s="60"/>
      <c r="AH355" s="60"/>
    </row>
    <row r="356" spans="1:34" x14ac:dyDescent="0.3">
      <c r="A356" s="53" t="str">
        <f>IF(Table1[[#This Row],[INVOICE NO]]&lt;&gt;"",ROWS($A$2:Table1[[#This Row],['#OREDER NO]]),"")</f>
        <v/>
      </c>
      <c r="B356" s="38" t="str">
        <f>IF(Table1[[#This Row],[INVOICE NO]]&lt;&gt;"",COUNTIF($M$2:M356,M356),"")</f>
        <v/>
      </c>
      <c r="C356" s="40" t="str" cm="1">
        <f t="array" ref="C356">IF(Table1[[#This Row],[BOOKING CONFIRMATION NO]]&lt;&gt;"",IF(Table1[[#This Row],[INV QTY]]=1,_xlfn.TEXTJOIN(",",TRUE,IF(M356=M356:M402,L356:L402,"")),""),"")</f>
        <v/>
      </c>
      <c r="D356" s="40" t="str" cm="1">
        <f t="array" ref="D356">IF(Table1[[#This Row],[Booking No]]&lt;&gt;"",IF(Table1[[#This Row],[INV QTY]]=1,_xlfn.TEXTJOIN(",",TRUE,IF(N356=N356:N402,K356:K402,"")),""),"")</f>
        <v/>
      </c>
      <c r="E356" s="39" t="str" cm="1">
        <f t="array" ref="E356">IF(Table1[[#This Row],[PO NO]]&lt;&gt;"",IF(Table1[[#This Row],[INV QTY]]=1,_xlfn.TEXTJOIN(",",TRUE,IF(M356=M356:M402,H356:H402,"")),""),"")</f>
        <v/>
      </c>
      <c r="F356" s="40" t="str" cm="1">
        <f t="array" ref="F356">IF(Table1[[#This Row],[PO NO]]&lt;&gt;"",IF(Table1[[#This Row],[INV QTY]]=1,_xlfn.TEXTJOIN(",",TRUE,IF(M356=M356:M402,G356:G402,"")),""),"")</f>
        <v/>
      </c>
      <c r="G356" s="79" t="str">
        <f>IF(Table1[[#This Row],[PO NO]]&lt;&gt;"",LEFT(Table1[[#This Row],[PO NO]],6)&amp;"*","")</f>
        <v/>
      </c>
      <c r="H356" s="63"/>
      <c r="I356" s="54"/>
      <c r="J356" s="41"/>
      <c r="K356" s="82"/>
      <c r="L356" s="83"/>
      <c r="M356" s="74"/>
      <c r="N356" s="43"/>
      <c r="O356" s="56"/>
      <c r="P356" s="80"/>
      <c r="Q356" s="56"/>
      <c r="R356" s="80"/>
      <c r="S356" s="47"/>
      <c r="T356" s="81"/>
      <c r="U356" s="57"/>
      <c r="V356" s="57"/>
      <c r="W356" s="57"/>
      <c r="X356" s="81"/>
      <c r="Y356" s="80"/>
      <c r="Z356" s="44"/>
      <c r="AA356" s="80"/>
      <c r="AB356" s="44"/>
      <c r="AC356" s="77"/>
      <c r="AD356" s="59"/>
      <c r="AE356" s="61"/>
      <c r="AF356" s="61"/>
      <c r="AG356" s="60"/>
      <c r="AH356" s="60"/>
    </row>
    <row r="357" spans="1:34" x14ac:dyDescent="0.3">
      <c r="A357" s="53" t="str">
        <f>IF(Table1[[#This Row],[INVOICE NO]]&lt;&gt;"",ROWS($A$2:Table1[[#This Row],['#OREDER NO]]),"")</f>
        <v/>
      </c>
      <c r="B357" s="38" t="str">
        <f>IF(Table1[[#This Row],[INVOICE NO]]&lt;&gt;"",COUNTIF($M$2:M357,M357),"")</f>
        <v/>
      </c>
      <c r="C357" s="40" t="str" cm="1">
        <f t="array" ref="C357">IF(Table1[[#This Row],[BOOKING CONFIRMATION NO]]&lt;&gt;"",IF(Table1[[#This Row],[INV QTY]]=1,_xlfn.TEXTJOIN(",",TRUE,IF(M357=M357:M403,L357:L403,"")),""),"")</f>
        <v/>
      </c>
      <c r="D357" s="40" t="str" cm="1">
        <f t="array" ref="D357">IF(Table1[[#This Row],[Booking No]]&lt;&gt;"",IF(Table1[[#This Row],[INV QTY]]=1,_xlfn.TEXTJOIN(",",TRUE,IF(N357=N357:N403,K357:K403,"")),""),"")</f>
        <v/>
      </c>
      <c r="E357" s="39" t="str" cm="1">
        <f t="array" ref="E357">IF(Table1[[#This Row],[PO NO]]&lt;&gt;"",IF(Table1[[#This Row],[INV QTY]]=1,_xlfn.TEXTJOIN(",",TRUE,IF(M357=M357:M403,H357:H403,"")),""),"")</f>
        <v/>
      </c>
      <c r="F357" s="40" t="str" cm="1">
        <f t="array" ref="F357">IF(Table1[[#This Row],[PO NO]]&lt;&gt;"",IF(Table1[[#This Row],[INV QTY]]=1,_xlfn.TEXTJOIN(",",TRUE,IF(M357=M357:M403,G357:G403,"")),""),"")</f>
        <v/>
      </c>
      <c r="G357" s="79" t="str">
        <f>IF(Table1[[#This Row],[PO NO]]&lt;&gt;"",LEFT(Table1[[#This Row],[PO NO]],6)&amp;"*","")</f>
        <v/>
      </c>
      <c r="H357" s="63"/>
      <c r="I357" s="54"/>
      <c r="J357" s="41"/>
      <c r="K357" s="82"/>
      <c r="L357" s="83"/>
      <c r="M357" s="74"/>
      <c r="N357" s="43"/>
      <c r="O357" s="56"/>
      <c r="P357" s="80"/>
      <c r="Q357" s="56"/>
      <c r="R357" s="80"/>
      <c r="S357" s="47"/>
      <c r="T357" s="81"/>
      <c r="U357" s="57"/>
      <c r="V357" s="57"/>
      <c r="W357" s="57"/>
      <c r="X357" s="81"/>
      <c r="Y357" s="80"/>
      <c r="Z357" s="44"/>
      <c r="AA357" s="80"/>
      <c r="AB357" s="44"/>
      <c r="AC357" s="77"/>
      <c r="AD357" s="59"/>
      <c r="AE357" s="61"/>
      <c r="AF357" s="61"/>
      <c r="AG357" s="60"/>
      <c r="AH357" s="60"/>
    </row>
    <row r="358" spans="1:34" x14ac:dyDescent="0.3">
      <c r="A358" s="53" t="str">
        <f>IF(Table1[[#This Row],[INVOICE NO]]&lt;&gt;"",ROWS($A$2:Table1[[#This Row],['#OREDER NO]]),"")</f>
        <v/>
      </c>
      <c r="B358" s="38" t="str">
        <f>IF(Table1[[#This Row],[INVOICE NO]]&lt;&gt;"",COUNTIF($M$2:M358,M358),"")</f>
        <v/>
      </c>
      <c r="C358" s="40" t="str" cm="1">
        <f t="array" ref="C358">IF(Table1[[#This Row],[BOOKING CONFIRMATION NO]]&lt;&gt;"",IF(Table1[[#This Row],[INV QTY]]=1,_xlfn.TEXTJOIN(",",TRUE,IF(M358=M358:M404,L358:L404,"")),""),"")</f>
        <v/>
      </c>
      <c r="D358" s="40" t="str" cm="1">
        <f t="array" ref="D358">IF(Table1[[#This Row],[Booking No]]&lt;&gt;"",IF(Table1[[#This Row],[INV QTY]]=1,_xlfn.TEXTJOIN(",",TRUE,IF(N358=N358:N404,K358:K404,"")),""),"")</f>
        <v/>
      </c>
      <c r="E358" s="39" t="str" cm="1">
        <f t="array" ref="E358">IF(Table1[[#This Row],[PO NO]]&lt;&gt;"",IF(Table1[[#This Row],[INV QTY]]=1,_xlfn.TEXTJOIN(",",TRUE,IF(M358=M358:M404,H358:H404,"")),""),"")</f>
        <v/>
      </c>
      <c r="F358" s="40" t="str" cm="1">
        <f t="array" ref="F358">IF(Table1[[#This Row],[PO NO]]&lt;&gt;"",IF(Table1[[#This Row],[INV QTY]]=1,_xlfn.TEXTJOIN(",",TRUE,IF(M358=M358:M404,G358:G404,"")),""),"")</f>
        <v/>
      </c>
      <c r="G358" s="79" t="str">
        <f>IF(Table1[[#This Row],[PO NO]]&lt;&gt;"",LEFT(Table1[[#This Row],[PO NO]],6)&amp;"*","")</f>
        <v/>
      </c>
      <c r="H358" s="63"/>
      <c r="I358" s="54"/>
      <c r="J358" s="41"/>
      <c r="K358" s="82"/>
      <c r="L358" s="83"/>
      <c r="M358" s="74"/>
      <c r="N358" s="43"/>
      <c r="O358" s="56"/>
      <c r="P358" s="80"/>
      <c r="Q358" s="56"/>
      <c r="R358" s="80"/>
      <c r="S358" s="47"/>
      <c r="T358" s="81"/>
      <c r="U358" s="57"/>
      <c r="V358" s="57"/>
      <c r="W358" s="57"/>
      <c r="X358" s="81"/>
      <c r="Y358" s="80"/>
      <c r="Z358" s="44"/>
      <c r="AA358" s="80"/>
      <c r="AB358" s="44"/>
      <c r="AC358" s="77"/>
      <c r="AD358" s="59"/>
      <c r="AE358" s="61"/>
      <c r="AF358" s="61"/>
      <c r="AG358" s="60"/>
      <c r="AH358" s="60"/>
    </row>
    <row r="359" spans="1:34" x14ac:dyDescent="0.3">
      <c r="A359" s="53" t="str">
        <f>IF(Table1[[#This Row],[INVOICE NO]]&lt;&gt;"",ROWS($A$2:Table1[[#This Row],['#OREDER NO]]),"")</f>
        <v/>
      </c>
      <c r="B359" s="38" t="str">
        <f>IF(Table1[[#This Row],[INVOICE NO]]&lt;&gt;"",COUNTIF($M$2:M359,M359),"")</f>
        <v/>
      </c>
      <c r="C359" s="40" t="str" cm="1">
        <f t="array" ref="C359">IF(Table1[[#This Row],[BOOKING CONFIRMATION NO]]&lt;&gt;"",IF(Table1[[#This Row],[INV QTY]]=1,_xlfn.TEXTJOIN(",",TRUE,IF(M359=M359:M405,L359:L405,"")),""),"")</f>
        <v/>
      </c>
      <c r="D359" s="40" t="str" cm="1">
        <f t="array" ref="D359">IF(Table1[[#This Row],[Booking No]]&lt;&gt;"",IF(Table1[[#This Row],[INV QTY]]=1,_xlfn.TEXTJOIN(",",TRUE,IF(N359=N359:N405,K359:K405,"")),""),"")</f>
        <v/>
      </c>
      <c r="E359" s="39" t="str" cm="1">
        <f t="array" ref="E359">IF(Table1[[#This Row],[PO NO]]&lt;&gt;"",IF(Table1[[#This Row],[INV QTY]]=1,_xlfn.TEXTJOIN(",",TRUE,IF(M359=M359:M405,H359:H405,"")),""),"")</f>
        <v/>
      </c>
      <c r="F359" s="40" t="str" cm="1">
        <f t="array" ref="F359">IF(Table1[[#This Row],[PO NO]]&lt;&gt;"",IF(Table1[[#This Row],[INV QTY]]=1,_xlfn.TEXTJOIN(",",TRUE,IF(M359=M359:M405,G359:G405,"")),""),"")</f>
        <v/>
      </c>
      <c r="G359" s="79" t="str">
        <f>IF(Table1[[#This Row],[PO NO]]&lt;&gt;"",LEFT(Table1[[#This Row],[PO NO]],6)&amp;"*","")</f>
        <v/>
      </c>
      <c r="H359" s="63"/>
      <c r="I359" s="54"/>
      <c r="J359" s="41"/>
      <c r="K359" s="82"/>
      <c r="L359" s="83"/>
      <c r="M359" s="74"/>
      <c r="N359" s="43"/>
      <c r="O359" s="56"/>
      <c r="P359" s="80"/>
      <c r="Q359" s="56"/>
      <c r="R359" s="80"/>
      <c r="S359" s="47"/>
      <c r="T359" s="81"/>
      <c r="U359" s="57"/>
      <c r="V359" s="57"/>
      <c r="W359" s="57"/>
      <c r="X359" s="81"/>
      <c r="Y359" s="80"/>
      <c r="Z359" s="44"/>
      <c r="AA359" s="80"/>
      <c r="AB359" s="44"/>
      <c r="AC359" s="77"/>
      <c r="AD359" s="59"/>
      <c r="AE359" s="61"/>
      <c r="AF359" s="61"/>
      <c r="AG359" s="60"/>
      <c r="AH359" s="60"/>
    </row>
    <row r="360" spans="1:34" x14ac:dyDescent="0.3">
      <c r="A360" s="53" t="str">
        <f>IF(Table1[[#This Row],[INVOICE NO]]&lt;&gt;"",ROWS($A$2:Table1[[#This Row],['#OREDER NO]]),"")</f>
        <v/>
      </c>
      <c r="B360" s="38" t="str">
        <f>IF(Table1[[#This Row],[INVOICE NO]]&lt;&gt;"",COUNTIF($M$2:M360,M360),"")</f>
        <v/>
      </c>
      <c r="C360" s="40" t="str" cm="1">
        <f t="array" ref="C360">IF(Table1[[#This Row],[BOOKING CONFIRMATION NO]]&lt;&gt;"",IF(Table1[[#This Row],[INV QTY]]=1,_xlfn.TEXTJOIN(",",TRUE,IF(M360=M360:M406,L360:L406,"")),""),"")</f>
        <v/>
      </c>
      <c r="D360" s="40" t="str" cm="1">
        <f t="array" ref="D360">IF(Table1[[#This Row],[Booking No]]&lt;&gt;"",IF(Table1[[#This Row],[INV QTY]]=1,_xlfn.TEXTJOIN(",",TRUE,IF(N360=N360:N406,K360:K406,"")),""),"")</f>
        <v/>
      </c>
      <c r="E360" s="39" t="str" cm="1">
        <f t="array" ref="E360">IF(Table1[[#This Row],[PO NO]]&lt;&gt;"",IF(Table1[[#This Row],[INV QTY]]=1,_xlfn.TEXTJOIN(",",TRUE,IF(M360=M360:M406,H360:H406,"")),""),"")</f>
        <v/>
      </c>
      <c r="F360" s="40" t="str" cm="1">
        <f t="array" ref="F360">IF(Table1[[#This Row],[PO NO]]&lt;&gt;"",IF(Table1[[#This Row],[INV QTY]]=1,_xlfn.TEXTJOIN(",",TRUE,IF(M360=M360:M406,G360:G406,"")),""),"")</f>
        <v/>
      </c>
      <c r="G360" s="79" t="str">
        <f>IF(Table1[[#This Row],[PO NO]]&lt;&gt;"",LEFT(Table1[[#This Row],[PO NO]],6)&amp;"*","")</f>
        <v/>
      </c>
      <c r="H360" s="63"/>
      <c r="I360" s="54"/>
      <c r="J360" s="41"/>
      <c r="K360" s="82"/>
      <c r="L360" s="83"/>
      <c r="M360" s="74"/>
      <c r="N360" s="43"/>
      <c r="O360" s="56"/>
      <c r="P360" s="80"/>
      <c r="Q360" s="56"/>
      <c r="R360" s="80"/>
      <c r="S360" s="47"/>
      <c r="T360" s="81"/>
      <c r="U360" s="57"/>
      <c r="V360" s="57"/>
      <c r="W360" s="57"/>
      <c r="X360" s="81"/>
      <c r="Y360" s="80"/>
      <c r="Z360" s="44"/>
      <c r="AA360" s="80"/>
      <c r="AB360" s="44"/>
      <c r="AC360" s="77"/>
      <c r="AD360" s="59"/>
      <c r="AE360" s="61"/>
      <c r="AF360" s="61"/>
      <c r="AG360" s="60"/>
      <c r="AH360" s="60"/>
    </row>
    <row r="361" spans="1:34" x14ac:dyDescent="0.3">
      <c r="A361" s="53" t="str">
        <f>IF(Table1[[#This Row],[INVOICE NO]]&lt;&gt;"",ROWS($A$2:Table1[[#This Row],['#OREDER NO]]),"")</f>
        <v/>
      </c>
      <c r="B361" s="38" t="str">
        <f>IF(Table1[[#This Row],[INVOICE NO]]&lt;&gt;"",COUNTIF($M$2:M361,M361),"")</f>
        <v/>
      </c>
      <c r="C361" s="40" t="str" cm="1">
        <f t="array" ref="C361">IF(Table1[[#This Row],[BOOKING CONFIRMATION NO]]&lt;&gt;"",IF(Table1[[#This Row],[INV QTY]]=1,_xlfn.TEXTJOIN(",",TRUE,IF(M361=M361:M407,L361:L407,"")),""),"")</f>
        <v/>
      </c>
      <c r="D361" s="40" t="str" cm="1">
        <f t="array" ref="D361">IF(Table1[[#This Row],[Booking No]]&lt;&gt;"",IF(Table1[[#This Row],[INV QTY]]=1,_xlfn.TEXTJOIN(",",TRUE,IF(N361=N361:N407,K361:K407,"")),""),"")</f>
        <v/>
      </c>
      <c r="E361" s="39" t="str" cm="1">
        <f t="array" ref="E361">IF(Table1[[#This Row],[PO NO]]&lt;&gt;"",IF(Table1[[#This Row],[INV QTY]]=1,_xlfn.TEXTJOIN(",",TRUE,IF(M361=M361:M407,H361:H407,"")),""),"")</f>
        <v/>
      </c>
      <c r="F361" s="40" t="str" cm="1">
        <f t="array" ref="F361">IF(Table1[[#This Row],[PO NO]]&lt;&gt;"",IF(Table1[[#This Row],[INV QTY]]=1,_xlfn.TEXTJOIN(",",TRUE,IF(M361=M361:M407,G361:G407,"")),""),"")</f>
        <v/>
      </c>
      <c r="G361" s="79" t="str">
        <f>IF(Table1[[#This Row],[PO NO]]&lt;&gt;"",LEFT(Table1[[#This Row],[PO NO]],6)&amp;"*","")</f>
        <v/>
      </c>
      <c r="H361" s="63"/>
      <c r="I361" s="54"/>
      <c r="J361" s="41"/>
      <c r="K361" s="82"/>
      <c r="L361" s="83"/>
      <c r="M361" s="74"/>
      <c r="N361" s="43"/>
      <c r="O361" s="56"/>
      <c r="P361" s="80"/>
      <c r="Q361" s="56"/>
      <c r="R361" s="80"/>
      <c r="S361" s="47"/>
      <c r="T361" s="81"/>
      <c r="U361" s="57"/>
      <c r="V361" s="57"/>
      <c r="W361" s="57"/>
      <c r="X361" s="81"/>
      <c r="Y361" s="80"/>
      <c r="Z361" s="44"/>
      <c r="AA361" s="80"/>
      <c r="AB361" s="44"/>
      <c r="AC361" s="77"/>
      <c r="AD361" s="59"/>
      <c r="AE361" s="61"/>
      <c r="AF361" s="61"/>
      <c r="AG361" s="60"/>
      <c r="AH361" s="60"/>
    </row>
    <row r="362" spans="1:34" x14ac:dyDescent="0.3">
      <c r="A362" s="53" t="str">
        <f>IF(Table1[[#This Row],[INVOICE NO]]&lt;&gt;"",ROWS($A$2:Table1[[#This Row],['#OREDER NO]]),"")</f>
        <v/>
      </c>
      <c r="B362" s="38" t="str">
        <f>IF(Table1[[#This Row],[INVOICE NO]]&lt;&gt;"",COUNTIF($M$2:M362,M362),"")</f>
        <v/>
      </c>
      <c r="C362" s="40" t="str" cm="1">
        <f t="array" ref="C362">IF(Table1[[#This Row],[BOOKING CONFIRMATION NO]]&lt;&gt;"",IF(Table1[[#This Row],[INV QTY]]=1,_xlfn.TEXTJOIN(",",TRUE,IF(M362=M362:M408,L362:L408,"")),""),"")</f>
        <v/>
      </c>
      <c r="D362" s="40" t="str" cm="1">
        <f t="array" ref="D362">IF(Table1[[#This Row],[Booking No]]&lt;&gt;"",IF(Table1[[#This Row],[INV QTY]]=1,_xlfn.TEXTJOIN(",",TRUE,IF(N362=N362:N408,K362:K408,"")),""),"")</f>
        <v/>
      </c>
      <c r="E362" s="39" t="str" cm="1">
        <f t="array" ref="E362">IF(Table1[[#This Row],[PO NO]]&lt;&gt;"",IF(Table1[[#This Row],[INV QTY]]=1,_xlfn.TEXTJOIN(",",TRUE,IF(M362=M362:M408,H362:H408,"")),""),"")</f>
        <v/>
      </c>
      <c r="F362" s="40" t="str" cm="1">
        <f t="array" ref="F362">IF(Table1[[#This Row],[PO NO]]&lt;&gt;"",IF(Table1[[#This Row],[INV QTY]]=1,_xlfn.TEXTJOIN(",",TRUE,IF(M362=M362:M408,G362:G408,"")),""),"")</f>
        <v/>
      </c>
      <c r="G362" s="79" t="str">
        <f>IF(Table1[[#This Row],[PO NO]]&lt;&gt;"",LEFT(Table1[[#This Row],[PO NO]],6)&amp;"*","")</f>
        <v/>
      </c>
      <c r="H362" s="63"/>
      <c r="I362" s="54"/>
      <c r="J362" s="41"/>
      <c r="K362" s="82"/>
      <c r="L362" s="83"/>
      <c r="M362" s="74"/>
      <c r="N362" s="43"/>
      <c r="O362" s="56"/>
      <c r="P362" s="80"/>
      <c r="Q362" s="56"/>
      <c r="R362" s="80"/>
      <c r="S362" s="47"/>
      <c r="T362" s="81"/>
      <c r="U362" s="57"/>
      <c r="V362" s="57"/>
      <c r="W362" s="57"/>
      <c r="X362" s="81"/>
      <c r="Y362" s="80"/>
      <c r="Z362" s="44"/>
      <c r="AA362" s="80"/>
      <c r="AB362" s="44"/>
      <c r="AC362" s="77"/>
      <c r="AD362" s="59"/>
      <c r="AE362" s="61"/>
      <c r="AF362" s="61"/>
      <c r="AG362" s="60"/>
      <c r="AH362" s="60"/>
    </row>
    <row r="363" spans="1:34" x14ac:dyDescent="0.3">
      <c r="A363" s="53" t="str">
        <f>IF(Table1[[#This Row],[INVOICE NO]]&lt;&gt;"",ROWS($A$2:Table1[[#This Row],['#OREDER NO]]),"")</f>
        <v/>
      </c>
      <c r="B363" s="38" t="str">
        <f>IF(Table1[[#This Row],[INVOICE NO]]&lt;&gt;"",COUNTIF($M$2:M363,M363),"")</f>
        <v/>
      </c>
      <c r="C363" s="40" t="str" cm="1">
        <f t="array" ref="C363">IF(Table1[[#This Row],[BOOKING CONFIRMATION NO]]&lt;&gt;"",IF(Table1[[#This Row],[INV QTY]]=1,_xlfn.TEXTJOIN(",",TRUE,IF(M363=M363:M409,L363:L409,"")),""),"")</f>
        <v/>
      </c>
      <c r="D363" s="40" t="str" cm="1">
        <f t="array" ref="D363">IF(Table1[[#This Row],[Booking No]]&lt;&gt;"",IF(Table1[[#This Row],[INV QTY]]=1,_xlfn.TEXTJOIN(",",TRUE,IF(N363=N363:N409,K363:K409,"")),""),"")</f>
        <v/>
      </c>
      <c r="E363" s="39" t="str" cm="1">
        <f t="array" ref="E363">IF(Table1[[#This Row],[PO NO]]&lt;&gt;"",IF(Table1[[#This Row],[INV QTY]]=1,_xlfn.TEXTJOIN(",",TRUE,IF(M363=M363:M409,H363:H409,"")),""),"")</f>
        <v/>
      </c>
      <c r="F363" s="40" t="str" cm="1">
        <f t="array" ref="F363">IF(Table1[[#This Row],[PO NO]]&lt;&gt;"",IF(Table1[[#This Row],[INV QTY]]=1,_xlfn.TEXTJOIN(",",TRUE,IF(M363=M363:M409,G363:G409,"")),""),"")</f>
        <v/>
      </c>
      <c r="G363" s="79" t="str">
        <f>IF(Table1[[#This Row],[PO NO]]&lt;&gt;"",LEFT(Table1[[#This Row],[PO NO]],6)&amp;"*","")</f>
        <v/>
      </c>
      <c r="H363" s="63"/>
      <c r="I363" s="54"/>
      <c r="J363" s="41"/>
      <c r="K363" s="82"/>
      <c r="L363" s="83"/>
      <c r="M363" s="74"/>
      <c r="N363" s="43"/>
      <c r="O363" s="56"/>
      <c r="P363" s="80"/>
      <c r="Q363" s="56"/>
      <c r="R363" s="80"/>
      <c r="S363" s="47"/>
      <c r="T363" s="81"/>
      <c r="U363" s="57"/>
      <c r="V363" s="57"/>
      <c r="W363" s="57"/>
      <c r="X363" s="81"/>
      <c r="Y363" s="80"/>
      <c r="Z363" s="44"/>
      <c r="AA363" s="80"/>
      <c r="AB363" s="44"/>
      <c r="AC363" s="77"/>
      <c r="AD363" s="59"/>
      <c r="AE363" s="61"/>
      <c r="AF363" s="61"/>
      <c r="AG363" s="60"/>
      <c r="AH363" s="60"/>
    </row>
    <row r="364" spans="1:34" x14ac:dyDescent="0.3">
      <c r="A364" s="53" t="str">
        <f>IF(Table1[[#This Row],[INVOICE NO]]&lt;&gt;"",ROWS($A$2:Table1[[#This Row],['#OREDER NO]]),"")</f>
        <v/>
      </c>
      <c r="B364" s="38" t="str">
        <f>IF(Table1[[#This Row],[INVOICE NO]]&lt;&gt;"",COUNTIF($M$2:M364,M364),"")</f>
        <v/>
      </c>
      <c r="C364" s="40" t="str" cm="1">
        <f t="array" ref="C364">IF(Table1[[#This Row],[BOOKING CONFIRMATION NO]]&lt;&gt;"",IF(Table1[[#This Row],[INV QTY]]=1,_xlfn.TEXTJOIN(",",TRUE,IF(M364=M364:M410,L364:L410,"")),""),"")</f>
        <v/>
      </c>
      <c r="D364" s="40" t="str" cm="1">
        <f t="array" ref="D364">IF(Table1[[#This Row],[Booking No]]&lt;&gt;"",IF(Table1[[#This Row],[INV QTY]]=1,_xlfn.TEXTJOIN(",",TRUE,IF(N364=N364:N410,K364:K410,"")),""),"")</f>
        <v/>
      </c>
      <c r="E364" s="39" t="str" cm="1">
        <f t="array" ref="E364">IF(Table1[[#This Row],[PO NO]]&lt;&gt;"",IF(Table1[[#This Row],[INV QTY]]=1,_xlfn.TEXTJOIN(",",TRUE,IF(M364=M364:M410,H364:H410,"")),""),"")</f>
        <v/>
      </c>
      <c r="F364" s="40" t="str" cm="1">
        <f t="array" ref="F364">IF(Table1[[#This Row],[PO NO]]&lt;&gt;"",IF(Table1[[#This Row],[INV QTY]]=1,_xlfn.TEXTJOIN(",",TRUE,IF(M364=M364:M410,G364:G410,"")),""),"")</f>
        <v/>
      </c>
      <c r="G364" s="79" t="str">
        <f>IF(Table1[[#This Row],[PO NO]]&lt;&gt;"",LEFT(Table1[[#This Row],[PO NO]],6)&amp;"*","")</f>
        <v/>
      </c>
      <c r="H364" s="63"/>
      <c r="I364" s="54"/>
      <c r="J364" s="41"/>
      <c r="K364" s="82"/>
      <c r="L364" s="83"/>
      <c r="M364" s="74"/>
      <c r="N364" s="43"/>
      <c r="O364" s="56"/>
      <c r="P364" s="80"/>
      <c r="Q364" s="56"/>
      <c r="R364" s="80"/>
      <c r="S364" s="47"/>
      <c r="T364" s="81"/>
      <c r="U364" s="57"/>
      <c r="V364" s="57"/>
      <c r="W364" s="57"/>
      <c r="X364" s="81"/>
      <c r="Y364" s="80"/>
      <c r="Z364" s="44"/>
      <c r="AA364" s="80"/>
      <c r="AB364" s="44"/>
      <c r="AC364" s="77"/>
      <c r="AD364" s="59"/>
      <c r="AE364" s="61"/>
      <c r="AF364" s="61"/>
      <c r="AG364" s="60"/>
      <c r="AH364" s="60"/>
    </row>
    <row r="365" spans="1:34" x14ac:dyDescent="0.3">
      <c r="A365" s="53" t="str">
        <f>IF(Table1[[#This Row],[INVOICE NO]]&lt;&gt;"",ROWS($A$2:Table1[[#This Row],['#OREDER NO]]),"")</f>
        <v/>
      </c>
      <c r="B365" s="38" t="str">
        <f>IF(Table1[[#This Row],[INVOICE NO]]&lt;&gt;"",COUNTIF($M$2:M365,M365),"")</f>
        <v/>
      </c>
      <c r="C365" s="40" t="str" cm="1">
        <f t="array" ref="C365">IF(Table1[[#This Row],[BOOKING CONFIRMATION NO]]&lt;&gt;"",IF(Table1[[#This Row],[INV QTY]]=1,_xlfn.TEXTJOIN(",",TRUE,IF(M365=M365:M411,L365:L411,"")),""),"")</f>
        <v/>
      </c>
      <c r="D365" s="40" t="str" cm="1">
        <f t="array" ref="D365">IF(Table1[[#This Row],[Booking No]]&lt;&gt;"",IF(Table1[[#This Row],[INV QTY]]=1,_xlfn.TEXTJOIN(",",TRUE,IF(N365=N365:N411,K365:K411,"")),""),"")</f>
        <v/>
      </c>
      <c r="E365" s="39" t="str" cm="1">
        <f t="array" ref="E365">IF(Table1[[#This Row],[PO NO]]&lt;&gt;"",IF(Table1[[#This Row],[INV QTY]]=1,_xlfn.TEXTJOIN(",",TRUE,IF(M365=M365:M411,H365:H411,"")),""),"")</f>
        <v/>
      </c>
      <c r="F365" s="40" t="str" cm="1">
        <f t="array" ref="F365">IF(Table1[[#This Row],[PO NO]]&lt;&gt;"",IF(Table1[[#This Row],[INV QTY]]=1,_xlfn.TEXTJOIN(",",TRUE,IF(M365=M365:M411,G365:G411,"")),""),"")</f>
        <v/>
      </c>
      <c r="G365" s="79" t="str">
        <f>IF(Table1[[#This Row],[PO NO]]&lt;&gt;"",LEFT(Table1[[#This Row],[PO NO]],6)&amp;"*","")</f>
        <v/>
      </c>
      <c r="H365" s="63"/>
      <c r="I365" s="54"/>
      <c r="J365" s="41"/>
      <c r="K365" s="82"/>
      <c r="L365" s="83"/>
      <c r="M365" s="74"/>
      <c r="N365" s="43"/>
      <c r="O365" s="56"/>
      <c r="P365" s="80"/>
      <c r="Q365" s="56"/>
      <c r="R365" s="80"/>
      <c r="S365" s="47"/>
      <c r="T365" s="81"/>
      <c r="U365" s="57"/>
      <c r="V365" s="57"/>
      <c r="W365" s="57"/>
      <c r="X365" s="81"/>
      <c r="Y365" s="80"/>
      <c r="Z365" s="44"/>
      <c r="AA365" s="80"/>
      <c r="AB365" s="44"/>
      <c r="AC365" s="77"/>
      <c r="AD365" s="59"/>
      <c r="AE365" s="61"/>
      <c r="AF365" s="61"/>
      <c r="AG365" s="60"/>
      <c r="AH365" s="60"/>
    </row>
    <row r="366" spans="1:34" x14ac:dyDescent="0.3">
      <c r="A366" s="53" t="str">
        <f>IF(Table1[[#This Row],[INVOICE NO]]&lt;&gt;"",ROWS($A$2:Table1[[#This Row],['#OREDER NO]]),"")</f>
        <v/>
      </c>
      <c r="B366" s="38" t="str">
        <f>IF(Table1[[#This Row],[INVOICE NO]]&lt;&gt;"",COUNTIF($M$2:M366,M366),"")</f>
        <v/>
      </c>
      <c r="C366" s="40" t="str" cm="1">
        <f t="array" ref="C366">IF(Table1[[#This Row],[BOOKING CONFIRMATION NO]]&lt;&gt;"",IF(Table1[[#This Row],[INV QTY]]=1,_xlfn.TEXTJOIN(",",TRUE,IF(M366=M366:M412,L366:L412,"")),""),"")</f>
        <v/>
      </c>
      <c r="D366" s="40" t="str" cm="1">
        <f t="array" ref="D366">IF(Table1[[#This Row],[Booking No]]&lt;&gt;"",IF(Table1[[#This Row],[INV QTY]]=1,_xlfn.TEXTJOIN(",",TRUE,IF(N366=N366:N412,K366:K412,"")),""),"")</f>
        <v/>
      </c>
      <c r="E366" s="39" t="str" cm="1">
        <f t="array" ref="E366">IF(Table1[[#This Row],[PO NO]]&lt;&gt;"",IF(Table1[[#This Row],[INV QTY]]=1,_xlfn.TEXTJOIN(",",TRUE,IF(M366=M366:M412,H366:H412,"")),""),"")</f>
        <v/>
      </c>
      <c r="F366" s="40" t="str" cm="1">
        <f t="array" ref="F366">IF(Table1[[#This Row],[PO NO]]&lt;&gt;"",IF(Table1[[#This Row],[INV QTY]]=1,_xlfn.TEXTJOIN(",",TRUE,IF(M366=M366:M412,G366:G412,"")),""),"")</f>
        <v/>
      </c>
      <c r="G366" s="79" t="str">
        <f>IF(Table1[[#This Row],[PO NO]]&lt;&gt;"",LEFT(Table1[[#This Row],[PO NO]],6)&amp;"*","")</f>
        <v/>
      </c>
      <c r="H366" s="63"/>
      <c r="I366" s="54"/>
      <c r="J366" s="41"/>
      <c r="K366" s="82"/>
      <c r="L366" s="83"/>
      <c r="M366" s="74"/>
      <c r="N366" s="43"/>
      <c r="O366" s="56"/>
      <c r="P366" s="80"/>
      <c r="Q366" s="56"/>
      <c r="R366" s="80"/>
      <c r="S366" s="47"/>
      <c r="T366" s="81"/>
      <c r="U366" s="57"/>
      <c r="V366" s="57"/>
      <c r="W366" s="57"/>
      <c r="X366" s="81"/>
      <c r="Y366" s="80"/>
      <c r="Z366" s="44"/>
      <c r="AA366" s="80"/>
      <c r="AB366" s="44"/>
      <c r="AC366" s="77"/>
      <c r="AD366" s="59"/>
      <c r="AE366" s="61"/>
      <c r="AF366" s="61"/>
      <c r="AG366" s="60"/>
      <c r="AH366" s="60"/>
    </row>
    <row r="367" spans="1:34" x14ac:dyDescent="0.3">
      <c r="A367" s="53" t="str">
        <f>IF(Table1[[#This Row],[INVOICE NO]]&lt;&gt;"",ROWS($A$2:Table1[[#This Row],['#OREDER NO]]),"")</f>
        <v/>
      </c>
      <c r="B367" s="38" t="str">
        <f>IF(Table1[[#This Row],[INVOICE NO]]&lt;&gt;"",COUNTIF($M$2:M367,M367),"")</f>
        <v/>
      </c>
      <c r="C367" s="40" t="str" cm="1">
        <f t="array" ref="C367">IF(Table1[[#This Row],[BOOKING CONFIRMATION NO]]&lt;&gt;"",IF(Table1[[#This Row],[INV QTY]]=1,_xlfn.TEXTJOIN(",",TRUE,IF(M367=M367:M413,L367:L413,"")),""),"")</f>
        <v/>
      </c>
      <c r="D367" s="40" t="str" cm="1">
        <f t="array" ref="D367">IF(Table1[[#This Row],[Booking No]]&lt;&gt;"",IF(Table1[[#This Row],[INV QTY]]=1,_xlfn.TEXTJOIN(",",TRUE,IF(N367=N367:N413,K367:K413,"")),""),"")</f>
        <v/>
      </c>
      <c r="E367" s="39" t="str" cm="1">
        <f t="array" ref="E367">IF(Table1[[#This Row],[PO NO]]&lt;&gt;"",IF(Table1[[#This Row],[INV QTY]]=1,_xlfn.TEXTJOIN(",",TRUE,IF(M367=M367:M413,H367:H413,"")),""),"")</f>
        <v/>
      </c>
      <c r="F367" s="40" t="str" cm="1">
        <f t="array" ref="F367">IF(Table1[[#This Row],[PO NO]]&lt;&gt;"",IF(Table1[[#This Row],[INV QTY]]=1,_xlfn.TEXTJOIN(",",TRUE,IF(M367=M367:M413,G367:G413,"")),""),"")</f>
        <v/>
      </c>
      <c r="G367" s="79" t="str">
        <f>IF(Table1[[#This Row],[PO NO]]&lt;&gt;"",LEFT(Table1[[#This Row],[PO NO]],6)&amp;"*","")</f>
        <v/>
      </c>
      <c r="H367" s="63"/>
      <c r="I367" s="54"/>
      <c r="J367" s="41"/>
      <c r="K367" s="82"/>
      <c r="L367" s="83"/>
      <c r="M367" s="74"/>
      <c r="N367" s="43"/>
      <c r="O367" s="56"/>
      <c r="P367" s="80"/>
      <c r="Q367" s="56"/>
      <c r="R367" s="80"/>
      <c r="S367" s="47"/>
      <c r="T367" s="81"/>
      <c r="U367" s="57"/>
      <c r="V367" s="57"/>
      <c r="W367" s="57"/>
      <c r="X367" s="81"/>
      <c r="Y367" s="80"/>
      <c r="Z367" s="44"/>
      <c r="AA367" s="80"/>
      <c r="AB367" s="44"/>
      <c r="AC367" s="77"/>
      <c r="AD367" s="59"/>
      <c r="AE367" s="61"/>
      <c r="AF367" s="61"/>
      <c r="AG367" s="60"/>
      <c r="AH367" s="60"/>
    </row>
    <row r="368" spans="1:34" x14ac:dyDescent="0.3">
      <c r="A368" s="53" t="str">
        <f>IF(Table1[[#This Row],[INVOICE NO]]&lt;&gt;"",ROWS($A$2:Table1[[#This Row],['#OREDER NO]]),"")</f>
        <v/>
      </c>
      <c r="B368" s="38" t="str">
        <f>IF(Table1[[#This Row],[INVOICE NO]]&lt;&gt;"",COUNTIF($M$2:M368,M368),"")</f>
        <v/>
      </c>
      <c r="C368" s="40" t="str" cm="1">
        <f t="array" ref="C368">IF(Table1[[#This Row],[BOOKING CONFIRMATION NO]]&lt;&gt;"",IF(Table1[[#This Row],[INV QTY]]=1,_xlfn.TEXTJOIN(",",TRUE,IF(M368=M368:M414,L368:L414,"")),""),"")</f>
        <v/>
      </c>
      <c r="D368" s="40" t="str" cm="1">
        <f t="array" ref="D368">IF(Table1[[#This Row],[Booking No]]&lt;&gt;"",IF(Table1[[#This Row],[INV QTY]]=1,_xlfn.TEXTJOIN(",",TRUE,IF(N368=N368:N414,K368:K414,"")),""),"")</f>
        <v/>
      </c>
      <c r="E368" s="39" t="str" cm="1">
        <f t="array" ref="E368">IF(Table1[[#This Row],[PO NO]]&lt;&gt;"",IF(Table1[[#This Row],[INV QTY]]=1,_xlfn.TEXTJOIN(",",TRUE,IF(M368=M368:M414,H368:H414,"")),""),"")</f>
        <v/>
      </c>
      <c r="F368" s="40" t="str" cm="1">
        <f t="array" ref="F368">IF(Table1[[#This Row],[PO NO]]&lt;&gt;"",IF(Table1[[#This Row],[INV QTY]]=1,_xlfn.TEXTJOIN(",",TRUE,IF(M368=M368:M414,G368:G414,"")),""),"")</f>
        <v/>
      </c>
      <c r="G368" s="79" t="str">
        <f>IF(Table1[[#This Row],[PO NO]]&lt;&gt;"",LEFT(Table1[[#This Row],[PO NO]],6)&amp;"*","")</f>
        <v/>
      </c>
      <c r="H368" s="63"/>
      <c r="I368" s="54"/>
      <c r="J368" s="41"/>
      <c r="K368" s="82"/>
      <c r="L368" s="83"/>
      <c r="M368" s="74"/>
      <c r="N368" s="43"/>
      <c r="O368" s="56"/>
      <c r="P368" s="80"/>
      <c r="Q368" s="56"/>
      <c r="R368" s="80"/>
      <c r="S368" s="47"/>
      <c r="T368" s="81"/>
      <c r="U368" s="57"/>
      <c r="V368" s="57"/>
      <c r="W368" s="57"/>
      <c r="X368" s="81"/>
      <c r="Y368" s="80"/>
      <c r="Z368" s="44"/>
      <c r="AA368" s="80"/>
      <c r="AB368" s="44"/>
      <c r="AC368" s="77"/>
      <c r="AD368" s="59"/>
      <c r="AE368" s="61"/>
      <c r="AF368" s="61"/>
      <c r="AG368" s="60"/>
      <c r="AH368" s="60"/>
    </row>
    <row r="369" spans="1:34" x14ac:dyDescent="0.3">
      <c r="A369" s="53" t="str">
        <f>IF(Table1[[#This Row],[INVOICE NO]]&lt;&gt;"",ROWS($A$2:Table1[[#This Row],['#OREDER NO]]),"")</f>
        <v/>
      </c>
      <c r="B369" s="38" t="str">
        <f>IF(Table1[[#This Row],[INVOICE NO]]&lt;&gt;"",COUNTIF($M$2:M369,M369),"")</f>
        <v/>
      </c>
      <c r="C369" s="40" t="str" cm="1">
        <f t="array" ref="C369">IF(Table1[[#This Row],[BOOKING CONFIRMATION NO]]&lt;&gt;"",IF(Table1[[#This Row],[INV QTY]]=1,_xlfn.TEXTJOIN(",",TRUE,IF(M369=M369:M415,L369:L415,"")),""),"")</f>
        <v/>
      </c>
      <c r="D369" s="40" t="str" cm="1">
        <f t="array" ref="D369">IF(Table1[[#This Row],[Booking No]]&lt;&gt;"",IF(Table1[[#This Row],[INV QTY]]=1,_xlfn.TEXTJOIN(",",TRUE,IF(N369=N369:N415,K369:K415,"")),""),"")</f>
        <v/>
      </c>
      <c r="E369" s="39" t="str" cm="1">
        <f t="array" ref="E369">IF(Table1[[#This Row],[PO NO]]&lt;&gt;"",IF(Table1[[#This Row],[INV QTY]]=1,_xlfn.TEXTJOIN(",",TRUE,IF(M369=M369:M415,H369:H415,"")),""),"")</f>
        <v/>
      </c>
      <c r="F369" s="40" t="str" cm="1">
        <f t="array" ref="F369">IF(Table1[[#This Row],[PO NO]]&lt;&gt;"",IF(Table1[[#This Row],[INV QTY]]=1,_xlfn.TEXTJOIN(",",TRUE,IF(M369=M369:M415,G369:G415,"")),""),"")</f>
        <v/>
      </c>
      <c r="G369" s="79" t="str">
        <f>IF(Table1[[#This Row],[PO NO]]&lt;&gt;"",LEFT(Table1[[#This Row],[PO NO]],6)&amp;"*","")</f>
        <v/>
      </c>
      <c r="H369" s="63"/>
      <c r="I369" s="54"/>
      <c r="J369" s="41"/>
      <c r="K369" s="82"/>
      <c r="L369" s="83"/>
      <c r="M369" s="74"/>
      <c r="N369" s="43"/>
      <c r="O369" s="56"/>
      <c r="P369" s="80"/>
      <c r="Q369" s="56"/>
      <c r="R369" s="80"/>
      <c r="S369" s="47"/>
      <c r="T369" s="81"/>
      <c r="U369" s="57"/>
      <c r="V369" s="57"/>
      <c r="W369" s="57"/>
      <c r="X369" s="81"/>
      <c r="Y369" s="80"/>
      <c r="Z369" s="44"/>
      <c r="AA369" s="80"/>
      <c r="AB369" s="44"/>
      <c r="AC369" s="77"/>
      <c r="AD369" s="59"/>
      <c r="AE369" s="61"/>
      <c r="AF369" s="61"/>
      <c r="AG369" s="60"/>
      <c r="AH369" s="60"/>
    </row>
    <row r="370" spans="1:34" x14ac:dyDescent="0.3">
      <c r="A370" s="53" t="str">
        <f>IF(Table1[[#This Row],[INVOICE NO]]&lt;&gt;"",ROWS($A$2:Table1[[#This Row],['#OREDER NO]]),"")</f>
        <v/>
      </c>
      <c r="B370" s="38" t="str">
        <f>IF(Table1[[#This Row],[INVOICE NO]]&lt;&gt;"",COUNTIF($M$2:M370,M370),"")</f>
        <v/>
      </c>
      <c r="C370" s="40" t="str" cm="1">
        <f t="array" ref="C370">IF(Table1[[#This Row],[BOOKING CONFIRMATION NO]]&lt;&gt;"",IF(Table1[[#This Row],[INV QTY]]=1,_xlfn.TEXTJOIN(",",TRUE,IF(M370=M370:M416,L370:L416,"")),""),"")</f>
        <v/>
      </c>
      <c r="D370" s="40" t="str" cm="1">
        <f t="array" ref="D370">IF(Table1[[#This Row],[Booking No]]&lt;&gt;"",IF(Table1[[#This Row],[INV QTY]]=1,_xlfn.TEXTJOIN(",",TRUE,IF(N370=N370:N416,K370:K416,"")),""),"")</f>
        <v/>
      </c>
      <c r="E370" s="39" t="str" cm="1">
        <f t="array" ref="E370">IF(Table1[[#This Row],[PO NO]]&lt;&gt;"",IF(Table1[[#This Row],[INV QTY]]=1,_xlfn.TEXTJOIN(",",TRUE,IF(M370=M370:M416,H370:H416,"")),""),"")</f>
        <v/>
      </c>
      <c r="F370" s="40" t="str" cm="1">
        <f t="array" ref="F370">IF(Table1[[#This Row],[PO NO]]&lt;&gt;"",IF(Table1[[#This Row],[INV QTY]]=1,_xlfn.TEXTJOIN(",",TRUE,IF(M370=M370:M416,G370:G416,"")),""),"")</f>
        <v/>
      </c>
      <c r="G370" s="79" t="str">
        <f>IF(Table1[[#This Row],[PO NO]]&lt;&gt;"",LEFT(Table1[[#This Row],[PO NO]],6)&amp;"*","")</f>
        <v/>
      </c>
      <c r="H370" s="63"/>
      <c r="I370" s="54"/>
      <c r="J370" s="41"/>
      <c r="K370" s="82"/>
      <c r="L370" s="83"/>
      <c r="M370" s="74"/>
      <c r="N370" s="43"/>
      <c r="O370" s="56"/>
      <c r="P370" s="80"/>
      <c r="Q370" s="56"/>
      <c r="R370" s="80"/>
      <c r="S370" s="47"/>
      <c r="T370" s="81"/>
      <c r="U370" s="57"/>
      <c r="V370" s="57"/>
      <c r="W370" s="57"/>
      <c r="X370" s="81"/>
      <c r="Y370" s="80"/>
      <c r="Z370" s="44"/>
      <c r="AA370" s="80"/>
      <c r="AB370" s="44"/>
      <c r="AC370" s="77"/>
      <c r="AD370" s="59"/>
      <c r="AE370" s="61"/>
      <c r="AF370" s="61"/>
      <c r="AG370" s="60"/>
      <c r="AH370" s="60"/>
    </row>
    <row r="371" spans="1:34" x14ac:dyDescent="0.3">
      <c r="A371" s="53" t="str">
        <f>IF(Table1[[#This Row],[INVOICE NO]]&lt;&gt;"",ROWS($A$2:Table1[[#This Row],['#OREDER NO]]),"")</f>
        <v/>
      </c>
      <c r="B371" s="38" t="str">
        <f>IF(Table1[[#This Row],[INVOICE NO]]&lt;&gt;"",COUNTIF($M$2:M371,M371),"")</f>
        <v/>
      </c>
      <c r="C371" s="40" t="str" cm="1">
        <f t="array" ref="C371">IF(Table1[[#This Row],[BOOKING CONFIRMATION NO]]&lt;&gt;"",IF(Table1[[#This Row],[INV QTY]]=1,_xlfn.TEXTJOIN(",",TRUE,IF(M371=M371:M417,L371:L417,"")),""),"")</f>
        <v/>
      </c>
      <c r="D371" s="40" t="str" cm="1">
        <f t="array" ref="D371">IF(Table1[[#This Row],[Booking No]]&lt;&gt;"",IF(Table1[[#This Row],[INV QTY]]=1,_xlfn.TEXTJOIN(",",TRUE,IF(N371=N371:N417,K371:K417,"")),""),"")</f>
        <v/>
      </c>
      <c r="E371" s="39" t="str" cm="1">
        <f t="array" ref="E371">IF(Table1[[#This Row],[PO NO]]&lt;&gt;"",IF(Table1[[#This Row],[INV QTY]]=1,_xlfn.TEXTJOIN(",",TRUE,IF(M371=M371:M417,H371:H417,"")),""),"")</f>
        <v/>
      </c>
      <c r="F371" s="40" t="str" cm="1">
        <f t="array" ref="F371">IF(Table1[[#This Row],[PO NO]]&lt;&gt;"",IF(Table1[[#This Row],[INV QTY]]=1,_xlfn.TEXTJOIN(",",TRUE,IF(M371=M371:M417,G371:G417,"")),""),"")</f>
        <v/>
      </c>
      <c r="G371" s="79" t="str">
        <f>IF(Table1[[#This Row],[PO NO]]&lt;&gt;"",LEFT(Table1[[#This Row],[PO NO]],6)&amp;"*","")</f>
        <v/>
      </c>
      <c r="H371" s="63"/>
      <c r="I371" s="54"/>
      <c r="J371" s="41"/>
      <c r="K371" s="82"/>
      <c r="L371" s="83"/>
      <c r="M371" s="74"/>
      <c r="N371" s="43"/>
      <c r="O371" s="56"/>
      <c r="P371" s="80"/>
      <c r="Q371" s="56"/>
      <c r="R371" s="80"/>
      <c r="S371" s="47"/>
      <c r="T371" s="81"/>
      <c r="U371" s="57"/>
      <c r="V371" s="57"/>
      <c r="W371" s="57"/>
      <c r="X371" s="81"/>
      <c r="Y371" s="80"/>
      <c r="Z371" s="44"/>
      <c r="AA371" s="80"/>
      <c r="AB371" s="44"/>
      <c r="AC371" s="77"/>
      <c r="AD371" s="59"/>
      <c r="AE371" s="61"/>
      <c r="AF371" s="61"/>
      <c r="AG371" s="60"/>
      <c r="AH371" s="60"/>
    </row>
    <row r="372" spans="1:34" x14ac:dyDescent="0.3">
      <c r="A372" s="53" t="str">
        <f>IF(Table1[[#This Row],[INVOICE NO]]&lt;&gt;"",ROWS($A$2:Table1[[#This Row],['#OREDER NO]]),"")</f>
        <v/>
      </c>
      <c r="B372" s="38" t="str">
        <f>IF(Table1[[#This Row],[INVOICE NO]]&lt;&gt;"",COUNTIF($M$2:M372,M372),"")</f>
        <v/>
      </c>
      <c r="C372" s="40" t="str" cm="1">
        <f t="array" ref="C372">IF(Table1[[#This Row],[BOOKING CONFIRMATION NO]]&lt;&gt;"",IF(Table1[[#This Row],[INV QTY]]=1,_xlfn.TEXTJOIN(",",TRUE,IF(M372=M372:M418,L372:L418,"")),""),"")</f>
        <v/>
      </c>
      <c r="D372" s="40" t="str" cm="1">
        <f t="array" ref="D372">IF(Table1[[#This Row],[Booking No]]&lt;&gt;"",IF(Table1[[#This Row],[INV QTY]]=1,_xlfn.TEXTJOIN(",",TRUE,IF(N372=N372:N418,K372:K418,"")),""),"")</f>
        <v/>
      </c>
      <c r="E372" s="39" t="str" cm="1">
        <f t="array" ref="E372">IF(Table1[[#This Row],[PO NO]]&lt;&gt;"",IF(Table1[[#This Row],[INV QTY]]=1,_xlfn.TEXTJOIN(",",TRUE,IF(M372=M372:M418,H372:H418,"")),""),"")</f>
        <v/>
      </c>
      <c r="F372" s="40" t="str" cm="1">
        <f t="array" ref="F372">IF(Table1[[#This Row],[PO NO]]&lt;&gt;"",IF(Table1[[#This Row],[INV QTY]]=1,_xlfn.TEXTJOIN(",",TRUE,IF(M372=M372:M418,G372:G418,"")),""),"")</f>
        <v/>
      </c>
      <c r="G372" s="79" t="str">
        <f>IF(Table1[[#This Row],[PO NO]]&lt;&gt;"",LEFT(Table1[[#This Row],[PO NO]],6)&amp;"*","")</f>
        <v/>
      </c>
      <c r="H372" s="63"/>
      <c r="I372" s="54"/>
      <c r="J372" s="41"/>
      <c r="K372" s="82"/>
      <c r="L372" s="83"/>
      <c r="M372" s="74"/>
      <c r="N372" s="43"/>
      <c r="O372" s="56"/>
      <c r="P372" s="80"/>
      <c r="Q372" s="56"/>
      <c r="R372" s="80"/>
      <c r="S372" s="47"/>
      <c r="T372" s="81"/>
      <c r="U372" s="57"/>
      <c r="V372" s="57"/>
      <c r="W372" s="57"/>
      <c r="X372" s="81"/>
      <c r="Y372" s="80"/>
      <c r="Z372" s="44"/>
      <c r="AA372" s="80"/>
      <c r="AB372" s="44"/>
      <c r="AC372" s="77"/>
      <c r="AD372" s="59"/>
      <c r="AE372" s="61"/>
      <c r="AF372" s="61"/>
      <c r="AG372" s="60"/>
      <c r="AH372" s="60"/>
    </row>
    <row r="373" spans="1:34" x14ac:dyDescent="0.3">
      <c r="A373" s="53" t="str">
        <f>IF(Table1[[#This Row],[INVOICE NO]]&lt;&gt;"",ROWS($A$2:Table1[[#This Row],['#OREDER NO]]),"")</f>
        <v/>
      </c>
      <c r="B373" s="38" t="str">
        <f>IF(Table1[[#This Row],[INVOICE NO]]&lt;&gt;"",COUNTIF($M$2:M373,M373),"")</f>
        <v/>
      </c>
      <c r="C373" s="40" t="str" cm="1">
        <f t="array" ref="C373">IF(Table1[[#This Row],[BOOKING CONFIRMATION NO]]&lt;&gt;"",IF(Table1[[#This Row],[INV QTY]]=1,_xlfn.TEXTJOIN(",",TRUE,IF(M373=M373:M419,L373:L419,"")),""),"")</f>
        <v/>
      </c>
      <c r="D373" s="40" t="str" cm="1">
        <f t="array" ref="D373">IF(Table1[[#This Row],[Booking No]]&lt;&gt;"",IF(Table1[[#This Row],[INV QTY]]=1,_xlfn.TEXTJOIN(",",TRUE,IF(N373=N373:N419,K373:K419,"")),""),"")</f>
        <v/>
      </c>
      <c r="E373" s="39" t="str" cm="1">
        <f t="array" ref="E373">IF(Table1[[#This Row],[PO NO]]&lt;&gt;"",IF(Table1[[#This Row],[INV QTY]]=1,_xlfn.TEXTJOIN(",",TRUE,IF(M373=M373:M419,H373:H419,"")),""),"")</f>
        <v/>
      </c>
      <c r="F373" s="40" t="str" cm="1">
        <f t="array" ref="F373">IF(Table1[[#This Row],[PO NO]]&lt;&gt;"",IF(Table1[[#This Row],[INV QTY]]=1,_xlfn.TEXTJOIN(",",TRUE,IF(M373=M373:M419,G373:G419,"")),""),"")</f>
        <v/>
      </c>
      <c r="G373" s="79" t="str">
        <f>IF(Table1[[#This Row],[PO NO]]&lt;&gt;"",LEFT(Table1[[#This Row],[PO NO]],6)&amp;"*","")</f>
        <v/>
      </c>
      <c r="H373" s="63"/>
      <c r="I373" s="54"/>
      <c r="J373" s="41"/>
      <c r="K373" s="82"/>
      <c r="L373" s="83"/>
      <c r="M373" s="74"/>
      <c r="N373" s="43"/>
      <c r="O373" s="56"/>
      <c r="P373" s="80"/>
      <c r="Q373" s="56"/>
      <c r="R373" s="80"/>
      <c r="S373" s="47"/>
      <c r="T373" s="81"/>
      <c r="U373" s="57"/>
      <c r="V373" s="57"/>
      <c r="W373" s="57"/>
      <c r="X373" s="81"/>
      <c r="Y373" s="80"/>
      <c r="Z373" s="44"/>
      <c r="AA373" s="80"/>
      <c r="AB373" s="44"/>
      <c r="AC373" s="77"/>
      <c r="AD373" s="59"/>
      <c r="AE373" s="61"/>
      <c r="AF373" s="61"/>
      <c r="AG373" s="60"/>
      <c r="AH373" s="60"/>
    </row>
    <row r="374" spans="1:34" x14ac:dyDescent="0.3">
      <c r="A374" s="53" t="str">
        <f>IF(Table1[[#This Row],[INVOICE NO]]&lt;&gt;"",ROWS($A$2:Table1[[#This Row],['#OREDER NO]]),"")</f>
        <v/>
      </c>
      <c r="B374" s="38" t="str">
        <f>IF(Table1[[#This Row],[INVOICE NO]]&lt;&gt;"",COUNTIF($M$2:M374,M374),"")</f>
        <v/>
      </c>
      <c r="C374" s="40" t="str" cm="1">
        <f t="array" ref="C374">IF(Table1[[#This Row],[BOOKING CONFIRMATION NO]]&lt;&gt;"",IF(Table1[[#This Row],[INV QTY]]=1,_xlfn.TEXTJOIN(",",TRUE,IF(M374=M374:M420,L374:L420,"")),""),"")</f>
        <v/>
      </c>
      <c r="D374" s="40" t="str" cm="1">
        <f t="array" ref="D374">IF(Table1[[#This Row],[Booking No]]&lt;&gt;"",IF(Table1[[#This Row],[INV QTY]]=1,_xlfn.TEXTJOIN(",",TRUE,IF(N374=N374:N420,K374:K420,"")),""),"")</f>
        <v/>
      </c>
      <c r="E374" s="39" t="str" cm="1">
        <f t="array" ref="E374">IF(Table1[[#This Row],[PO NO]]&lt;&gt;"",IF(Table1[[#This Row],[INV QTY]]=1,_xlfn.TEXTJOIN(",",TRUE,IF(M374=M374:M420,H374:H420,"")),""),"")</f>
        <v/>
      </c>
      <c r="F374" s="40" t="str" cm="1">
        <f t="array" ref="F374">IF(Table1[[#This Row],[PO NO]]&lt;&gt;"",IF(Table1[[#This Row],[INV QTY]]=1,_xlfn.TEXTJOIN(",",TRUE,IF(M374=M374:M420,G374:G420,"")),""),"")</f>
        <v/>
      </c>
      <c r="G374" s="79" t="str">
        <f>IF(Table1[[#This Row],[PO NO]]&lt;&gt;"",LEFT(Table1[[#This Row],[PO NO]],6)&amp;"*","")</f>
        <v/>
      </c>
      <c r="H374" s="63"/>
      <c r="I374" s="54"/>
      <c r="J374" s="41"/>
      <c r="K374" s="82"/>
      <c r="L374" s="83"/>
      <c r="M374" s="74"/>
      <c r="N374" s="43"/>
      <c r="O374" s="56"/>
      <c r="P374" s="80"/>
      <c r="Q374" s="56"/>
      <c r="R374" s="80"/>
      <c r="S374" s="47"/>
      <c r="T374" s="81"/>
      <c r="U374" s="57"/>
      <c r="V374" s="57"/>
      <c r="W374" s="57"/>
      <c r="X374" s="81"/>
      <c r="Y374" s="80"/>
      <c r="Z374" s="44"/>
      <c r="AA374" s="80"/>
      <c r="AB374" s="44"/>
      <c r="AC374" s="77"/>
      <c r="AD374" s="59"/>
      <c r="AE374" s="61"/>
      <c r="AF374" s="61"/>
      <c r="AG374" s="60"/>
      <c r="AH374" s="60"/>
    </row>
    <row r="375" spans="1:34" x14ac:dyDescent="0.3">
      <c r="A375" s="53" t="str">
        <f>IF(Table1[[#This Row],[INVOICE NO]]&lt;&gt;"",ROWS($A$2:Table1[[#This Row],['#OREDER NO]]),"")</f>
        <v/>
      </c>
      <c r="B375" s="38" t="str">
        <f>IF(Table1[[#This Row],[INVOICE NO]]&lt;&gt;"",COUNTIF($M$2:M375,M375),"")</f>
        <v/>
      </c>
      <c r="C375" s="40" t="str" cm="1">
        <f t="array" ref="C375">IF(Table1[[#This Row],[BOOKING CONFIRMATION NO]]&lt;&gt;"",IF(Table1[[#This Row],[INV QTY]]=1,_xlfn.TEXTJOIN(",",TRUE,IF(M375=M375:M421,L375:L421,"")),""),"")</f>
        <v/>
      </c>
      <c r="D375" s="40" t="str" cm="1">
        <f t="array" ref="D375">IF(Table1[[#This Row],[Booking No]]&lt;&gt;"",IF(Table1[[#This Row],[INV QTY]]=1,_xlfn.TEXTJOIN(",",TRUE,IF(N375=N375:N421,K375:K421,"")),""),"")</f>
        <v/>
      </c>
      <c r="E375" s="39" t="str" cm="1">
        <f t="array" ref="E375">IF(Table1[[#This Row],[PO NO]]&lt;&gt;"",IF(Table1[[#This Row],[INV QTY]]=1,_xlfn.TEXTJOIN(",",TRUE,IF(M375=M375:M421,H375:H421,"")),""),"")</f>
        <v/>
      </c>
      <c r="F375" s="40" t="str" cm="1">
        <f t="array" ref="F375">IF(Table1[[#This Row],[PO NO]]&lt;&gt;"",IF(Table1[[#This Row],[INV QTY]]=1,_xlfn.TEXTJOIN(",",TRUE,IF(M375=M375:M421,G375:G421,"")),""),"")</f>
        <v/>
      </c>
      <c r="G375" s="79" t="str">
        <f>IF(Table1[[#This Row],[PO NO]]&lt;&gt;"",LEFT(Table1[[#This Row],[PO NO]],6)&amp;"*","")</f>
        <v/>
      </c>
      <c r="H375" s="63"/>
      <c r="I375" s="54"/>
      <c r="J375" s="41"/>
      <c r="K375" s="82"/>
      <c r="L375" s="83"/>
      <c r="M375" s="74"/>
      <c r="N375" s="43"/>
      <c r="O375" s="56"/>
      <c r="P375" s="80"/>
      <c r="Q375" s="56"/>
      <c r="R375" s="80"/>
      <c r="S375" s="47"/>
      <c r="T375" s="81"/>
      <c r="U375" s="57"/>
      <c r="V375" s="57"/>
      <c r="W375" s="57"/>
      <c r="X375" s="81"/>
      <c r="Y375" s="80"/>
      <c r="Z375" s="44"/>
      <c r="AA375" s="80"/>
      <c r="AB375" s="44"/>
      <c r="AC375" s="77"/>
      <c r="AD375" s="59"/>
      <c r="AE375" s="61"/>
      <c r="AF375" s="61"/>
      <c r="AG375" s="60"/>
      <c r="AH375" s="60"/>
    </row>
    <row r="376" spans="1:34" x14ac:dyDescent="0.3">
      <c r="A376" s="53" t="str">
        <f>IF(Table1[[#This Row],[INVOICE NO]]&lt;&gt;"",ROWS($A$2:Table1[[#This Row],['#OREDER NO]]),"")</f>
        <v/>
      </c>
      <c r="B376" s="38" t="str">
        <f>IF(Table1[[#This Row],[INVOICE NO]]&lt;&gt;"",COUNTIF($M$2:M376,M376),"")</f>
        <v/>
      </c>
      <c r="C376" s="40" t="str" cm="1">
        <f t="array" ref="C376">IF(Table1[[#This Row],[BOOKING CONFIRMATION NO]]&lt;&gt;"",IF(Table1[[#This Row],[INV QTY]]=1,_xlfn.TEXTJOIN(",",TRUE,IF(M376=M376:M422,L376:L422,"")),""),"")</f>
        <v/>
      </c>
      <c r="D376" s="40" t="str" cm="1">
        <f t="array" ref="D376">IF(Table1[[#This Row],[Booking No]]&lt;&gt;"",IF(Table1[[#This Row],[INV QTY]]=1,_xlfn.TEXTJOIN(",",TRUE,IF(N376=N376:N422,K376:K422,"")),""),"")</f>
        <v/>
      </c>
      <c r="E376" s="39" t="str" cm="1">
        <f t="array" ref="E376">IF(Table1[[#This Row],[PO NO]]&lt;&gt;"",IF(Table1[[#This Row],[INV QTY]]=1,_xlfn.TEXTJOIN(",",TRUE,IF(M376=M376:M422,H376:H422,"")),""),"")</f>
        <v/>
      </c>
      <c r="F376" s="40" t="str" cm="1">
        <f t="array" ref="F376">IF(Table1[[#This Row],[PO NO]]&lt;&gt;"",IF(Table1[[#This Row],[INV QTY]]=1,_xlfn.TEXTJOIN(",",TRUE,IF(M376=M376:M422,G376:G422,"")),""),"")</f>
        <v/>
      </c>
      <c r="G376" s="79" t="str">
        <f>IF(Table1[[#This Row],[PO NO]]&lt;&gt;"",LEFT(Table1[[#This Row],[PO NO]],6)&amp;"*","")</f>
        <v/>
      </c>
      <c r="H376" s="63"/>
      <c r="I376" s="54"/>
      <c r="J376" s="41"/>
      <c r="K376" s="82"/>
      <c r="L376" s="83"/>
      <c r="M376" s="74"/>
      <c r="N376" s="43"/>
      <c r="O376" s="56"/>
      <c r="P376" s="80"/>
      <c r="Q376" s="56"/>
      <c r="R376" s="80"/>
      <c r="S376" s="47"/>
      <c r="T376" s="81"/>
      <c r="U376" s="57"/>
      <c r="V376" s="57"/>
      <c r="W376" s="57"/>
      <c r="X376" s="81"/>
      <c r="Y376" s="80"/>
      <c r="Z376" s="44"/>
      <c r="AA376" s="80"/>
      <c r="AB376" s="44"/>
      <c r="AC376" s="77"/>
      <c r="AD376" s="59"/>
      <c r="AE376" s="61"/>
      <c r="AF376" s="61"/>
      <c r="AG376" s="60"/>
      <c r="AH376" s="60"/>
    </row>
    <row r="377" spans="1:34" x14ac:dyDescent="0.3">
      <c r="A377" s="53" t="str">
        <f>IF(Table1[[#This Row],[INVOICE NO]]&lt;&gt;"",ROWS($A$2:Table1[[#This Row],['#OREDER NO]]),"")</f>
        <v/>
      </c>
      <c r="B377" s="38" t="str">
        <f>IF(Table1[[#This Row],[INVOICE NO]]&lt;&gt;"",COUNTIF($M$2:M377,M377),"")</f>
        <v/>
      </c>
      <c r="C377" s="40" t="str" cm="1">
        <f t="array" ref="C377">IF(Table1[[#This Row],[BOOKING CONFIRMATION NO]]&lt;&gt;"",IF(Table1[[#This Row],[INV QTY]]=1,_xlfn.TEXTJOIN(",",TRUE,IF(M377=M377:M423,L377:L423,"")),""),"")</f>
        <v/>
      </c>
      <c r="D377" s="40" t="str" cm="1">
        <f t="array" ref="D377">IF(Table1[[#This Row],[Booking No]]&lt;&gt;"",IF(Table1[[#This Row],[INV QTY]]=1,_xlfn.TEXTJOIN(",",TRUE,IF(N377=N377:N423,K377:K423,"")),""),"")</f>
        <v/>
      </c>
      <c r="E377" s="39" t="str" cm="1">
        <f t="array" ref="E377">IF(Table1[[#This Row],[PO NO]]&lt;&gt;"",IF(Table1[[#This Row],[INV QTY]]=1,_xlfn.TEXTJOIN(",",TRUE,IF(M377=M377:M423,H377:H423,"")),""),"")</f>
        <v/>
      </c>
      <c r="F377" s="40" t="str" cm="1">
        <f t="array" ref="F377">IF(Table1[[#This Row],[PO NO]]&lt;&gt;"",IF(Table1[[#This Row],[INV QTY]]=1,_xlfn.TEXTJOIN(",",TRUE,IF(M377=M377:M423,G377:G423,"")),""),"")</f>
        <v/>
      </c>
      <c r="G377" s="79" t="str">
        <f>IF(Table1[[#This Row],[PO NO]]&lt;&gt;"",LEFT(Table1[[#This Row],[PO NO]],6)&amp;"*","")</f>
        <v/>
      </c>
      <c r="H377" s="63"/>
      <c r="I377" s="54"/>
      <c r="J377" s="41"/>
      <c r="K377" s="82"/>
      <c r="L377" s="83"/>
      <c r="M377" s="74"/>
      <c r="N377" s="43"/>
      <c r="O377" s="56"/>
      <c r="P377" s="80"/>
      <c r="Q377" s="56"/>
      <c r="R377" s="80"/>
      <c r="S377" s="47"/>
      <c r="T377" s="81"/>
      <c r="U377" s="57"/>
      <c r="V377" s="57"/>
      <c r="W377" s="57"/>
      <c r="X377" s="81"/>
      <c r="Y377" s="80"/>
      <c r="Z377" s="44"/>
      <c r="AA377" s="80"/>
      <c r="AB377" s="44"/>
      <c r="AC377" s="77"/>
      <c r="AD377" s="59"/>
      <c r="AE377" s="61"/>
      <c r="AF377" s="61"/>
      <c r="AG377" s="60"/>
      <c r="AH377" s="60"/>
    </row>
    <row r="378" spans="1:34" x14ac:dyDescent="0.3">
      <c r="A378" s="53" t="str">
        <f>IF(Table1[[#This Row],[INVOICE NO]]&lt;&gt;"",ROWS($A$2:Table1[[#This Row],['#OREDER NO]]),"")</f>
        <v/>
      </c>
      <c r="B378" s="38" t="str">
        <f>IF(Table1[[#This Row],[INVOICE NO]]&lt;&gt;"",COUNTIF($M$2:M378,M378),"")</f>
        <v/>
      </c>
      <c r="C378" s="40" t="str" cm="1">
        <f t="array" ref="C378">IF(Table1[[#This Row],[BOOKING CONFIRMATION NO]]&lt;&gt;"",IF(Table1[[#This Row],[INV QTY]]=1,_xlfn.TEXTJOIN(",",TRUE,IF(M378=M378:M424,L378:L424,"")),""),"")</f>
        <v/>
      </c>
      <c r="D378" s="40" t="str" cm="1">
        <f t="array" ref="D378">IF(Table1[[#This Row],[Booking No]]&lt;&gt;"",IF(Table1[[#This Row],[INV QTY]]=1,_xlfn.TEXTJOIN(",",TRUE,IF(N378=N378:N424,K378:K424,"")),""),"")</f>
        <v/>
      </c>
      <c r="E378" s="39" t="str" cm="1">
        <f t="array" ref="E378">IF(Table1[[#This Row],[PO NO]]&lt;&gt;"",IF(Table1[[#This Row],[INV QTY]]=1,_xlfn.TEXTJOIN(",",TRUE,IF(M378=M378:M424,H378:H424,"")),""),"")</f>
        <v/>
      </c>
      <c r="F378" s="40" t="str" cm="1">
        <f t="array" ref="F378">IF(Table1[[#This Row],[PO NO]]&lt;&gt;"",IF(Table1[[#This Row],[INV QTY]]=1,_xlfn.TEXTJOIN(",",TRUE,IF(M378=M378:M424,G378:G424,"")),""),"")</f>
        <v/>
      </c>
      <c r="G378" s="79" t="str">
        <f>IF(Table1[[#This Row],[PO NO]]&lt;&gt;"",LEFT(Table1[[#This Row],[PO NO]],6)&amp;"*","")</f>
        <v/>
      </c>
      <c r="H378" s="63"/>
      <c r="I378" s="54"/>
      <c r="J378" s="41"/>
      <c r="K378" s="82"/>
      <c r="L378" s="83"/>
      <c r="M378" s="74"/>
      <c r="N378" s="43"/>
      <c r="O378" s="56"/>
      <c r="P378" s="80"/>
      <c r="Q378" s="56"/>
      <c r="R378" s="80"/>
      <c r="S378" s="47"/>
      <c r="T378" s="81"/>
      <c r="U378" s="57"/>
      <c r="V378" s="57"/>
      <c r="W378" s="57"/>
      <c r="X378" s="81"/>
      <c r="Y378" s="80"/>
      <c r="Z378" s="44"/>
      <c r="AA378" s="80"/>
      <c r="AB378" s="44"/>
      <c r="AC378" s="77"/>
      <c r="AD378" s="59"/>
      <c r="AE378" s="61"/>
      <c r="AF378" s="61"/>
      <c r="AG378" s="60"/>
      <c r="AH378" s="60"/>
    </row>
    <row r="379" spans="1:34" x14ac:dyDescent="0.3">
      <c r="A379" s="53" t="str">
        <f>IF(Table1[[#This Row],[INVOICE NO]]&lt;&gt;"",ROWS($A$2:Table1[[#This Row],['#OREDER NO]]),"")</f>
        <v/>
      </c>
      <c r="B379" s="38" t="str">
        <f>IF(Table1[[#This Row],[INVOICE NO]]&lt;&gt;"",COUNTIF($M$2:M379,M379),"")</f>
        <v/>
      </c>
      <c r="C379" s="40" t="str" cm="1">
        <f t="array" ref="C379">IF(Table1[[#This Row],[BOOKING CONFIRMATION NO]]&lt;&gt;"",IF(Table1[[#This Row],[INV QTY]]=1,_xlfn.TEXTJOIN(",",TRUE,IF(M379=M379:M425,L379:L425,"")),""),"")</f>
        <v/>
      </c>
      <c r="D379" s="40" t="str" cm="1">
        <f t="array" ref="D379">IF(Table1[[#This Row],[Booking No]]&lt;&gt;"",IF(Table1[[#This Row],[INV QTY]]=1,_xlfn.TEXTJOIN(",",TRUE,IF(N379=N379:N425,K379:K425,"")),""),"")</f>
        <v/>
      </c>
      <c r="E379" s="39" t="str" cm="1">
        <f t="array" ref="E379">IF(Table1[[#This Row],[PO NO]]&lt;&gt;"",IF(Table1[[#This Row],[INV QTY]]=1,_xlfn.TEXTJOIN(",",TRUE,IF(M379=M379:M425,H379:H425,"")),""),"")</f>
        <v/>
      </c>
      <c r="F379" s="40" t="str" cm="1">
        <f t="array" ref="F379">IF(Table1[[#This Row],[PO NO]]&lt;&gt;"",IF(Table1[[#This Row],[INV QTY]]=1,_xlfn.TEXTJOIN(",",TRUE,IF(M379=M379:M425,G379:G425,"")),""),"")</f>
        <v/>
      </c>
      <c r="G379" s="79" t="str">
        <f>IF(Table1[[#This Row],[PO NO]]&lt;&gt;"",LEFT(Table1[[#This Row],[PO NO]],6)&amp;"*","")</f>
        <v/>
      </c>
      <c r="H379" s="63"/>
      <c r="I379" s="54"/>
      <c r="J379" s="41"/>
      <c r="K379" s="82"/>
      <c r="L379" s="83"/>
      <c r="M379" s="74"/>
      <c r="N379" s="43"/>
      <c r="O379" s="56"/>
      <c r="P379" s="80"/>
      <c r="Q379" s="56"/>
      <c r="R379" s="80"/>
      <c r="S379" s="47"/>
      <c r="T379" s="81"/>
      <c r="U379" s="57"/>
      <c r="V379" s="57"/>
      <c r="W379" s="57"/>
      <c r="X379" s="81"/>
      <c r="Y379" s="80"/>
      <c r="Z379" s="44"/>
      <c r="AA379" s="80"/>
      <c r="AB379" s="44"/>
      <c r="AC379" s="77"/>
      <c r="AD379" s="59"/>
      <c r="AE379" s="61"/>
      <c r="AF379" s="61"/>
      <c r="AG379" s="60"/>
      <c r="AH379" s="60"/>
    </row>
    <row r="380" spans="1:34" x14ac:dyDescent="0.3">
      <c r="A380" s="53" t="str">
        <f>IF(Table1[[#This Row],[INVOICE NO]]&lt;&gt;"",ROWS($A$2:Table1[[#This Row],['#OREDER NO]]),"")</f>
        <v/>
      </c>
      <c r="B380" s="38" t="str">
        <f>IF(Table1[[#This Row],[INVOICE NO]]&lt;&gt;"",COUNTIF($M$2:M380,M380),"")</f>
        <v/>
      </c>
      <c r="C380" s="40" t="str" cm="1">
        <f t="array" ref="C380">IF(Table1[[#This Row],[BOOKING CONFIRMATION NO]]&lt;&gt;"",IF(Table1[[#This Row],[INV QTY]]=1,_xlfn.TEXTJOIN(",",TRUE,IF(M380=M380:M426,L380:L426,"")),""),"")</f>
        <v/>
      </c>
      <c r="D380" s="40" t="str" cm="1">
        <f t="array" ref="D380">IF(Table1[[#This Row],[Booking No]]&lt;&gt;"",IF(Table1[[#This Row],[INV QTY]]=1,_xlfn.TEXTJOIN(",",TRUE,IF(N380=N380:N426,K380:K426,"")),""),"")</f>
        <v/>
      </c>
      <c r="E380" s="39" t="str" cm="1">
        <f t="array" ref="E380">IF(Table1[[#This Row],[PO NO]]&lt;&gt;"",IF(Table1[[#This Row],[INV QTY]]=1,_xlfn.TEXTJOIN(",",TRUE,IF(M380=M380:M426,H380:H426,"")),""),"")</f>
        <v/>
      </c>
      <c r="F380" s="40" t="str" cm="1">
        <f t="array" ref="F380">IF(Table1[[#This Row],[PO NO]]&lt;&gt;"",IF(Table1[[#This Row],[INV QTY]]=1,_xlfn.TEXTJOIN(",",TRUE,IF(M380=M380:M426,G380:G426,"")),""),"")</f>
        <v/>
      </c>
      <c r="G380" s="79" t="str">
        <f>IF(Table1[[#This Row],[PO NO]]&lt;&gt;"",LEFT(Table1[[#This Row],[PO NO]],6)&amp;"*","")</f>
        <v/>
      </c>
      <c r="H380" s="63"/>
      <c r="I380" s="54"/>
      <c r="J380" s="41"/>
      <c r="K380" s="82"/>
      <c r="L380" s="83"/>
      <c r="M380" s="74"/>
      <c r="N380" s="43"/>
      <c r="O380" s="56"/>
      <c r="P380" s="80"/>
      <c r="Q380" s="56"/>
      <c r="R380" s="80"/>
      <c r="S380" s="47"/>
      <c r="T380" s="81"/>
      <c r="U380" s="57"/>
      <c r="V380" s="57"/>
      <c r="W380" s="57"/>
      <c r="X380" s="81"/>
      <c r="Y380" s="80"/>
      <c r="Z380" s="44"/>
      <c r="AA380" s="80"/>
      <c r="AB380" s="44"/>
      <c r="AC380" s="77"/>
      <c r="AD380" s="59"/>
      <c r="AE380" s="61"/>
      <c r="AF380" s="61"/>
      <c r="AG380" s="60"/>
      <c r="AH380" s="60"/>
    </row>
    <row r="381" spans="1:34" x14ac:dyDescent="0.3">
      <c r="A381" s="53" t="str">
        <f>IF(Table1[[#This Row],[INVOICE NO]]&lt;&gt;"",ROWS($A$2:Table1[[#This Row],['#OREDER NO]]),"")</f>
        <v/>
      </c>
      <c r="B381" s="38" t="str">
        <f>IF(Table1[[#This Row],[INVOICE NO]]&lt;&gt;"",COUNTIF($M$2:M381,M381),"")</f>
        <v/>
      </c>
      <c r="C381" s="40" t="str" cm="1">
        <f t="array" ref="C381">IF(Table1[[#This Row],[BOOKING CONFIRMATION NO]]&lt;&gt;"",IF(Table1[[#This Row],[INV QTY]]=1,_xlfn.TEXTJOIN(",",TRUE,IF(M381=M381:M427,L381:L427,"")),""),"")</f>
        <v/>
      </c>
      <c r="D381" s="40" t="str" cm="1">
        <f t="array" ref="D381">IF(Table1[[#This Row],[Booking No]]&lt;&gt;"",IF(Table1[[#This Row],[INV QTY]]=1,_xlfn.TEXTJOIN(",",TRUE,IF(N381=N381:N427,K381:K427,"")),""),"")</f>
        <v/>
      </c>
      <c r="E381" s="39" t="str" cm="1">
        <f t="array" ref="E381">IF(Table1[[#This Row],[PO NO]]&lt;&gt;"",IF(Table1[[#This Row],[INV QTY]]=1,_xlfn.TEXTJOIN(",",TRUE,IF(M381=M381:M427,H381:H427,"")),""),"")</f>
        <v/>
      </c>
      <c r="F381" s="40" t="str" cm="1">
        <f t="array" ref="F381">IF(Table1[[#This Row],[PO NO]]&lt;&gt;"",IF(Table1[[#This Row],[INV QTY]]=1,_xlfn.TEXTJOIN(",",TRUE,IF(M381=M381:M427,G381:G427,"")),""),"")</f>
        <v/>
      </c>
      <c r="G381" s="79" t="str">
        <f>IF(Table1[[#This Row],[PO NO]]&lt;&gt;"",LEFT(Table1[[#This Row],[PO NO]],6)&amp;"*","")</f>
        <v/>
      </c>
      <c r="H381" s="63"/>
      <c r="I381" s="54"/>
      <c r="J381" s="41"/>
      <c r="K381" s="82"/>
      <c r="L381" s="83"/>
      <c r="M381" s="74"/>
      <c r="N381" s="43"/>
      <c r="O381" s="56"/>
      <c r="P381" s="80"/>
      <c r="Q381" s="56"/>
      <c r="R381" s="80"/>
      <c r="S381" s="47"/>
      <c r="T381" s="81"/>
      <c r="U381" s="57"/>
      <c r="V381" s="57"/>
      <c r="W381" s="57"/>
      <c r="X381" s="81"/>
      <c r="Y381" s="80"/>
      <c r="Z381" s="44"/>
      <c r="AA381" s="80"/>
      <c r="AB381" s="44"/>
      <c r="AC381" s="77"/>
      <c r="AD381" s="59"/>
      <c r="AE381" s="61"/>
      <c r="AF381" s="61"/>
      <c r="AG381" s="60"/>
      <c r="AH381" s="60"/>
    </row>
    <row r="382" spans="1:34" x14ac:dyDescent="0.3">
      <c r="A382" s="53" t="str">
        <f>IF(Table1[[#This Row],[INVOICE NO]]&lt;&gt;"",ROWS($A$2:Table1[[#This Row],['#OREDER NO]]),"")</f>
        <v/>
      </c>
      <c r="B382" s="38" t="str">
        <f>IF(Table1[[#This Row],[INVOICE NO]]&lt;&gt;"",COUNTIF($M$2:M382,M382),"")</f>
        <v/>
      </c>
      <c r="C382" s="40" t="str" cm="1">
        <f t="array" ref="C382">IF(Table1[[#This Row],[BOOKING CONFIRMATION NO]]&lt;&gt;"",IF(Table1[[#This Row],[INV QTY]]=1,_xlfn.TEXTJOIN(",",TRUE,IF(M382=M382:M428,L382:L428,"")),""),"")</f>
        <v/>
      </c>
      <c r="D382" s="40" t="str" cm="1">
        <f t="array" ref="D382">IF(Table1[[#This Row],[Booking No]]&lt;&gt;"",IF(Table1[[#This Row],[INV QTY]]=1,_xlfn.TEXTJOIN(",",TRUE,IF(N382=N382:N428,K382:K428,"")),""),"")</f>
        <v/>
      </c>
      <c r="E382" s="39" t="str" cm="1">
        <f t="array" ref="E382">IF(Table1[[#This Row],[PO NO]]&lt;&gt;"",IF(Table1[[#This Row],[INV QTY]]=1,_xlfn.TEXTJOIN(",",TRUE,IF(M382=M382:M428,H382:H428,"")),""),"")</f>
        <v/>
      </c>
      <c r="F382" s="40" t="str" cm="1">
        <f t="array" ref="F382">IF(Table1[[#This Row],[PO NO]]&lt;&gt;"",IF(Table1[[#This Row],[INV QTY]]=1,_xlfn.TEXTJOIN(",",TRUE,IF(M382=M382:M428,G382:G428,"")),""),"")</f>
        <v/>
      </c>
      <c r="G382" s="79" t="str">
        <f>IF(Table1[[#This Row],[PO NO]]&lt;&gt;"",LEFT(Table1[[#This Row],[PO NO]],6)&amp;"*","")</f>
        <v/>
      </c>
      <c r="H382" s="63"/>
      <c r="I382" s="54"/>
      <c r="J382" s="41"/>
      <c r="K382" s="82"/>
      <c r="L382" s="83"/>
      <c r="M382" s="74"/>
      <c r="N382" s="43"/>
      <c r="O382" s="56"/>
      <c r="P382" s="80"/>
      <c r="Q382" s="56"/>
      <c r="R382" s="80"/>
      <c r="S382" s="47"/>
      <c r="T382" s="81"/>
      <c r="U382" s="57"/>
      <c r="V382" s="57"/>
      <c r="W382" s="57"/>
      <c r="X382" s="81"/>
      <c r="Y382" s="80"/>
      <c r="Z382" s="44"/>
      <c r="AA382" s="80"/>
      <c r="AB382" s="44"/>
      <c r="AC382" s="77"/>
      <c r="AD382" s="59"/>
      <c r="AE382" s="61"/>
      <c r="AF382" s="61"/>
      <c r="AG382" s="60"/>
      <c r="AH382" s="60"/>
    </row>
    <row r="383" spans="1:34" x14ac:dyDescent="0.3">
      <c r="A383" s="53" t="str">
        <f>IF(Table1[[#This Row],[INVOICE NO]]&lt;&gt;"",ROWS($A$2:Table1[[#This Row],['#OREDER NO]]),"")</f>
        <v/>
      </c>
      <c r="B383" s="38" t="str">
        <f>IF(Table1[[#This Row],[INVOICE NO]]&lt;&gt;"",COUNTIF($M$2:M383,M383),"")</f>
        <v/>
      </c>
      <c r="C383" s="40" t="str" cm="1">
        <f t="array" ref="C383">IF(Table1[[#This Row],[BOOKING CONFIRMATION NO]]&lt;&gt;"",IF(Table1[[#This Row],[INV QTY]]=1,_xlfn.TEXTJOIN(",",TRUE,IF(M383=M383:M429,L383:L429,"")),""),"")</f>
        <v/>
      </c>
      <c r="D383" s="40" t="str" cm="1">
        <f t="array" ref="D383">IF(Table1[[#This Row],[Booking No]]&lt;&gt;"",IF(Table1[[#This Row],[INV QTY]]=1,_xlfn.TEXTJOIN(",",TRUE,IF(N383=N383:N429,K383:K429,"")),""),"")</f>
        <v/>
      </c>
      <c r="E383" s="39" t="str" cm="1">
        <f t="array" ref="E383">IF(Table1[[#This Row],[PO NO]]&lt;&gt;"",IF(Table1[[#This Row],[INV QTY]]=1,_xlfn.TEXTJOIN(",",TRUE,IF(M383=M383:M429,H383:H429,"")),""),"")</f>
        <v/>
      </c>
      <c r="F383" s="40" t="str" cm="1">
        <f t="array" ref="F383">IF(Table1[[#This Row],[PO NO]]&lt;&gt;"",IF(Table1[[#This Row],[INV QTY]]=1,_xlfn.TEXTJOIN(",",TRUE,IF(M383=M383:M429,G383:G429,"")),""),"")</f>
        <v/>
      </c>
      <c r="G383" s="79" t="str">
        <f>IF(Table1[[#This Row],[PO NO]]&lt;&gt;"",LEFT(Table1[[#This Row],[PO NO]],6)&amp;"*","")</f>
        <v/>
      </c>
      <c r="H383" s="63"/>
      <c r="I383" s="54"/>
      <c r="J383" s="41"/>
      <c r="K383" s="82"/>
      <c r="L383" s="83"/>
      <c r="M383" s="74"/>
      <c r="N383" s="43"/>
      <c r="O383" s="56"/>
      <c r="P383" s="80"/>
      <c r="Q383" s="56"/>
      <c r="R383" s="80"/>
      <c r="S383" s="47"/>
      <c r="T383" s="81"/>
      <c r="U383" s="57"/>
      <c r="V383" s="57"/>
      <c r="W383" s="57"/>
      <c r="X383" s="81"/>
      <c r="Y383" s="80"/>
      <c r="Z383" s="44"/>
      <c r="AA383" s="80"/>
      <c r="AB383" s="44"/>
      <c r="AC383" s="77"/>
      <c r="AD383" s="59"/>
      <c r="AE383" s="61"/>
      <c r="AF383" s="61"/>
      <c r="AG383" s="60"/>
      <c r="AH383" s="60"/>
    </row>
    <row r="384" spans="1:34" x14ac:dyDescent="0.3">
      <c r="A384" s="53" t="str">
        <f>IF(Table1[[#This Row],[INVOICE NO]]&lt;&gt;"",ROWS($A$2:Table1[[#This Row],['#OREDER NO]]),"")</f>
        <v/>
      </c>
      <c r="B384" s="38" t="str">
        <f>IF(Table1[[#This Row],[INVOICE NO]]&lt;&gt;"",COUNTIF($M$2:M384,M384),"")</f>
        <v/>
      </c>
      <c r="C384" s="40" t="str" cm="1">
        <f t="array" ref="C384">IF(Table1[[#This Row],[BOOKING CONFIRMATION NO]]&lt;&gt;"",IF(Table1[[#This Row],[INV QTY]]=1,_xlfn.TEXTJOIN(",",TRUE,IF(M384=M384:M430,L384:L430,"")),""),"")</f>
        <v/>
      </c>
      <c r="D384" s="40" t="str" cm="1">
        <f t="array" ref="D384">IF(Table1[[#This Row],[Booking No]]&lt;&gt;"",IF(Table1[[#This Row],[INV QTY]]=1,_xlfn.TEXTJOIN(",",TRUE,IF(N384=N384:N430,K384:K430,"")),""),"")</f>
        <v/>
      </c>
      <c r="E384" s="39" t="str" cm="1">
        <f t="array" ref="E384">IF(Table1[[#This Row],[PO NO]]&lt;&gt;"",IF(Table1[[#This Row],[INV QTY]]=1,_xlfn.TEXTJOIN(",",TRUE,IF(M384=M384:M430,H384:H430,"")),""),"")</f>
        <v/>
      </c>
      <c r="F384" s="40" t="str" cm="1">
        <f t="array" ref="F384">IF(Table1[[#This Row],[PO NO]]&lt;&gt;"",IF(Table1[[#This Row],[INV QTY]]=1,_xlfn.TEXTJOIN(",",TRUE,IF(M384=M384:M430,G384:G430,"")),""),"")</f>
        <v/>
      </c>
      <c r="G384" s="79" t="str">
        <f>IF(Table1[[#This Row],[PO NO]]&lt;&gt;"",LEFT(Table1[[#This Row],[PO NO]],6)&amp;"*","")</f>
        <v/>
      </c>
      <c r="H384" s="63"/>
      <c r="I384" s="54"/>
      <c r="J384" s="41"/>
      <c r="K384" s="82"/>
      <c r="L384" s="83"/>
      <c r="M384" s="74"/>
      <c r="N384" s="43"/>
      <c r="O384" s="56"/>
      <c r="P384" s="80"/>
      <c r="Q384" s="56"/>
      <c r="R384" s="80"/>
      <c r="S384" s="47"/>
      <c r="T384" s="81"/>
      <c r="U384" s="57"/>
      <c r="V384" s="57"/>
      <c r="W384" s="57"/>
      <c r="X384" s="81"/>
      <c r="Y384" s="80"/>
      <c r="Z384" s="44"/>
      <c r="AA384" s="80"/>
      <c r="AB384" s="44"/>
      <c r="AC384" s="77"/>
      <c r="AD384" s="59"/>
      <c r="AE384" s="61"/>
      <c r="AF384" s="61"/>
      <c r="AG384" s="60"/>
      <c r="AH384" s="60"/>
    </row>
    <row r="385" spans="1:34" x14ac:dyDescent="0.3">
      <c r="A385" s="53" t="str">
        <f>IF(Table1[[#This Row],[INVOICE NO]]&lt;&gt;"",ROWS($A$2:Table1[[#This Row],['#OREDER NO]]),"")</f>
        <v/>
      </c>
      <c r="B385" s="38" t="str">
        <f>IF(Table1[[#This Row],[INVOICE NO]]&lt;&gt;"",COUNTIF($M$2:M385,M385),"")</f>
        <v/>
      </c>
      <c r="C385" s="40" t="str" cm="1">
        <f t="array" ref="C385">IF(Table1[[#This Row],[BOOKING CONFIRMATION NO]]&lt;&gt;"",IF(Table1[[#This Row],[INV QTY]]=1,_xlfn.TEXTJOIN(",",TRUE,IF(M385=M385:M431,L385:L431,"")),""),"")</f>
        <v/>
      </c>
      <c r="D385" s="40" t="str" cm="1">
        <f t="array" ref="D385">IF(Table1[[#This Row],[Booking No]]&lt;&gt;"",IF(Table1[[#This Row],[INV QTY]]=1,_xlfn.TEXTJOIN(",",TRUE,IF(N385=N385:N431,K385:K431,"")),""),"")</f>
        <v/>
      </c>
      <c r="E385" s="39" t="str" cm="1">
        <f t="array" ref="E385">IF(Table1[[#This Row],[PO NO]]&lt;&gt;"",IF(Table1[[#This Row],[INV QTY]]=1,_xlfn.TEXTJOIN(",",TRUE,IF(M385=M385:M431,H385:H431,"")),""),"")</f>
        <v/>
      </c>
      <c r="F385" s="40" t="str" cm="1">
        <f t="array" ref="F385">IF(Table1[[#This Row],[PO NO]]&lt;&gt;"",IF(Table1[[#This Row],[INV QTY]]=1,_xlfn.TEXTJOIN(",",TRUE,IF(M385=M385:M431,G385:G431,"")),""),"")</f>
        <v/>
      </c>
      <c r="G385" s="79" t="str">
        <f>IF(Table1[[#This Row],[PO NO]]&lt;&gt;"",LEFT(Table1[[#This Row],[PO NO]],6)&amp;"*","")</f>
        <v/>
      </c>
      <c r="H385" s="63"/>
      <c r="I385" s="54"/>
      <c r="J385" s="41"/>
      <c r="K385" s="82"/>
      <c r="L385" s="83"/>
      <c r="M385" s="74"/>
      <c r="N385" s="43"/>
      <c r="O385" s="56"/>
      <c r="P385" s="80"/>
      <c r="Q385" s="56"/>
      <c r="R385" s="80"/>
      <c r="S385" s="47"/>
      <c r="T385" s="81"/>
      <c r="U385" s="57"/>
      <c r="V385" s="57"/>
      <c r="W385" s="57"/>
      <c r="X385" s="81"/>
      <c r="Y385" s="80"/>
      <c r="Z385" s="44"/>
      <c r="AA385" s="80"/>
      <c r="AB385" s="44"/>
      <c r="AC385" s="77"/>
      <c r="AD385" s="59"/>
      <c r="AE385" s="61"/>
      <c r="AF385" s="61"/>
      <c r="AG385" s="60"/>
      <c r="AH385" s="60"/>
    </row>
    <row r="386" spans="1:34" x14ac:dyDescent="0.3">
      <c r="A386" s="53" t="str">
        <f>IF(Table1[[#This Row],[INVOICE NO]]&lt;&gt;"",ROWS($A$2:Table1[[#This Row],['#OREDER NO]]),"")</f>
        <v/>
      </c>
      <c r="B386" s="38" t="str">
        <f>IF(Table1[[#This Row],[INVOICE NO]]&lt;&gt;"",COUNTIF($M$2:M386,M386),"")</f>
        <v/>
      </c>
      <c r="C386" s="40" t="str" cm="1">
        <f t="array" ref="C386">IF(Table1[[#This Row],[BOOKING CONFIRMATION NO]]&lt;&gt;"",IF(Table1[[#This Row],[INV QTY]]=1,_xlfn.TEXTJOIN(",",TRUE,IF(M386=M386:M432,L386:L432,"")),""),"")</f>
        <v/>
      </c>
      <c r="D386" s="40" t="str" cm="1">
        <f t="array" ref="D386">IF(Table1[[#This Row],[Booking No]]&lt;&gt;"",IF(Table1[[#This Row],[INV QTY]]=1,_xlfn.TEXTJOIN(",",TRUE,IF(N386=N386:N432,K386:K432,"")),""),"")</f>
        <v/>
      </c>
      <c r="E386" s="39" t="str" cm="1">
        <f t="array" ref="E386">IF(Table1[[#This Row],[PO NO]]&lt;&gt;"",IF(Table1[[#This Row],[INV QTY]]=1,_xlfn.TEXTJOIN(",",TRUE,IF(M386=M386:M432,H386:H432,"")),""),"")</f>
        <v/>
      </c>
      <c r="F386" s="40" t="str" cm="1">
        <f t="array" ref="F386">IF(Table1[[#This Row],[PO NO]]&lt;&gt;"",IF(Table1[[#This Row],[INV QTY]]=1,_xlfn.TEXTJOIN(",",TRUE,IF(M386=M386:M432,G386:G432,"")),""),"")</f>
        <v/>
      </c>
      <c r="G386" s="79" t="str">
        <f>IF(Table1[[#This Row],[PO NO]]&lt;&gt;"",LEFT(Table1[[#This Row],[PO NO]],6)&amp;"*","")</f>
        <v/>
      </c>
      <c r="H386" s="63"/>
      <c r="I386" s="54"/>
      <c r="J386" s="41"/>
      <c r="K386" s="82"/>
      <c r="L386" s="83"/>
      <c r="M386" s="74"/>
      <c r="N386" s="43"/>
      <c r="O386" s="56"/>
      <c r="P386" s="80"/>
      <c r="Q386" s="56"/>
      <c r="R386" s="80"/>
      <c r="S386" s="47"/>
      <c r="T386" s="81"/>
      <c r="U386" s="57"/>
      <c r="V386" s="57"/>
      <c r="W386" s="57"/>
      <c r="X386" s="81"/>
      <c r="Y386" s="80"/>
      <c r="Z386" s="44"/>
      <c r="AA386" s="80"/>
      <c r="AB386" s="44"/>
      <c r="AC386" s="77"/>
      <c r="AD386" s="59"/>
      <c r="AE386" s="61"/>
      <c r="AF386" s="61"/>
      <c r="AG386" s="60"/>
      <c r="AH386" s="60"/>
    </row>
  </sheetData>
  <sheetProtection deleteColumns="0"/>
  <protectedRanges>
    <protectedRange algorithmName="SHA-512" hashValue="LUw2SFeAC7q3Svf3eznrGweEAYtL4mA6H69RtWeNxnfjVQfVkXNesZ85VM/aDbOkd3FbYD+uMrEe8XKBNMgpSA==" saltValue="5EVpQPJUwwZgWC9LGlUILQ==" spinCount="100000" sqref="G2:G88 I2:AC88" name="Range1"/>
  </protectedRanges>
  <phoneticPr fontId="4" type="noConversion"/>
  <conditionalFormatting sqref="B2:H386">
    <cfRule type="containsText" dxfId="11" priority="4" operator="containsText" text="SUB_BOOKING">
      <formula>NOT(ISERROR(SEARCH("SUB_BOOKING",B2)))</formula>
    </cfRule>
  </conditionalFormatting>
  <conditionalFormatting sqref="M2:M10">
    <cfRule type="duplicateValues" dxfId="10" priority="2"/>
  </conditionalFormatting>
  <conditionalFormatting sqref="M2:M386">
    <cfRule type="duplicateValues" dxfId="9" priority="5"/>
  </conditionalFormatting>
  <pageMargins left="0.7" right="0.7" top="0.75" bottom="0.75" header="0.3" footer="0.3"/>
  <pageSetup orientation="portrait" r:id="rId1"/>
  <legacy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C32090-B776-48AD-853E-98947210E7FA}">
  <sheetPr codeName="Sheet2">
    <tabColor rgb="FFFF0000"/>
  </sheetPr>
  <dimension ref="B1:D7"/>
  <sheetViews>
    <sheetView showGridLines="0" workbookViewId="0">
      <selection activeCell="B1" sqref="B1:D2"/>
    </sheetView>
  </sheetViews>
  <sheetFormatPr defaultRowHeight="14.4" x14ac:dyDescent="0.3"/>
  <cols>
    <col min="3" max="3" width="50.6640625" bestFit="1" customWidth="1"/>
  </cols>
  <sheetData>
    <row r="1" spans="2:4" x14ac:dyDescent="0.3">
      <c r="B1" s="84" t="s">
        <v>226</v>
      </c>
      <c r="C1" s="85"/>
      <c r="D1" s="86"/>
    </row>
    <row r="2" spans="2:4" ht="15" thickBot="1" x14ac:dyDescent="0.35">
      <c r="B2" s="87"/>
      <c r="C2" s="88"/>
      <c r="D2" s="89"/>
    </row>
    <row r="3" spans="2:4" x14ac:dyDescent="0.3">
      <c r="B3" s="21">
        <v>1</v>
      </c>
      <c r="C3" s="19" t="s">
        <v>224</v>
      </c>
      <c r="D3" s="22"/>
    </row>
    <row r="4" spans="2:4" ht="57.6" customHeight="1" x14ac:dyDescent="0.3">
      <c r="B4" s="23">
        <v>2</v>
      </c>
      <c r="C4" s="20" t="s">
        <v>225</v>
      </c>
      <c r="D4" s="24"/>
    </row>
    <row r="5" spans="2:4" x14ac:dyDescent="0.3">
      <c r="B5" s="23">
        <v>3</v>
      </c>
      <c r="C5" s="19" t="s">
        <v>349</v>
      </c>
      <c r="D5" s="25"/>
    </row>
    <row r="6" spans="2:4" x14ac:dyDescent="0.3">
      <c r="B6" s="23">
        <v>4</v>
      </c>
      <c r="C6" s="19" t="s">
        <v>350</v>
      </c>
      <c r="D6" s="32"/>
    </row>
    <row r="7" spans="2:4" ht="18.600000000000001" thickBot="1" x14ac:dyDescent="0.4">
      <c r="B7" s="26"/>
      <c r="C7" s="27"/>
      <c r="D7" s="28"/>
    </row>
  </sheetData>
  <mergeCells count="1">
    <mergeCell ref="B1:D2"/>
  </mergeCells>
  <hyperlinks>
    <hyperlink ref="B1" r:id="rId1" xr:uid="{CE758FB9-6EE6-4CC8-AFD3-E81195F1C30B}"/>
  </hyperlinks>
  <pageMargins left="0.7" right="0.7" top="0.75" bottom="0.75" header="0.3" footer="0.3"/>
  <pageSetup paperSize="9"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283FE9-4826-45B3-82DA-837322D8B139}">
  <sheetPr>
    <tabColor rgb="FFFFFF00"/>
  </sheetPr>
  <dimension ref="A1:AF103"/>
  <sheetViews>
    <sheetView zoomScaleNormal="100" workbookViewId="0">
      <selection activeCell="J7" sqref="J7"/>
    </sheetView>
  </sheetViews>
  <sheetFormatPr defaultRowHeight="14.4" x14ac:dyDescent="0.3"/>
  <cols>
    <col min="1" max="1" width="8.88671875" style="66"/>
    <col min="2" max="2" width="11.21875" style="66" customWidth="1"/>
    <col min="3" max="6" width="16.33203125" style="66" customWidth="1"/>
    <col min="7" max="7" width="13.6640625" style="66" customWidth="1"/>
    <col min="8" max="9" width="10.109375" style="66" customWidth="1"/>
    <col min="10" max="10" width="11" style="66" customWidth="1"/>
    <col min="11" max="11" width="15" style="66" customWidth="1"/>
    <col min="12" max="12" width="10.109375" style="66" customWidth="1"/>
    <col min="13" max="13" width="12.5546875" style="66" customWidth="1"/>
    <col min="14" max="14" width="32.21875" style="67" customWidth="1"/>
    <col min="15" max="15" width="14.77734375" style="67" customWidth="1"/>
    <col min="16" max="16" width="19.77734375" style="67" customWidth="1"/>
    <col min="17" max="17" width="13.5546875" style="67" customWidth="1"/>
    <col min="18" max="18" width="14.109375" style="67" customWidth="1"/>
    <col min="19" max="19" width="10.5546875" style="67" customWidth="1"/>
    <col min="20" max="21" width="12.33203125" style="67" customWidth="1"/>
    <col min="22" max="23" width="13.88671875" style="67" customWidth="1"/>
    <col min="24" max="24" width="19.6640625" style="66" bestFit="1" customWidth="1"/>
    <col min="25" max="25" width="13.88671875" style="66" customWidth="1"/>
    <col min="26" max="26" width="16.88671875" style="66" customWidth="1"/>
    <col min="27" max="27" width="13.88671875" style="66" customWidth="1"/>
    <col min="28" max="28" width="18.33203125" style="66" bestFit="1" customWidth="1"/>
    <col min="29" max="29" width="13.33203125" style="68" customWidth="1"/>
    <col min="30" max="30" width="14.6640625" style="66" customWidth="1"/>
    <col min="31" max="31" width="23.33203125" style="66" customWidth="1"/>
    <col min="32" max="32" width="14.6640625" style="66" customWidth="1"/>
    <col min="33" max="16384" width="8.88671875" style="66"/>
  </cols>
  <sheetData>
    <row r="1" spans="1:32" customFormat="1" ht="53.4" customHeight="1" x14ac:dyDescent="0.3">
      <c r="A1" s="13" t="s">
        <v>0</v>
      </c>
      <c r="B1" s="33" t="s">
        <v>252</v>
      </c>
      <c r="C1" s="33" t="s">
        <v>201</v>
      </c>
      <c r="D1" s="33" t="s">
        <v>262</v>
      </c>
      <c r="E1" s="33" t="s">
        <v>272</v>
      </c>
      <c r="F1" s="13" t="s">
        <v>196</v>
      </c>
      <c r="G1" s="62" t="s">
        <v>280</v>
      </c>
      <c r="H1" s="34" t="s">
        <v>261</v>
      </c>
      <c r="I1" s="34" t="s">
        <v>250</v>
      </c>
      <c r="J1" s="68" t="s">
        <v>351</v>
      </c>
      <c r="K1" s="35" t="s">
        <v>192</v>
      </c>
      <c r="L1" s="64" t="s">
        <v>249</v>
      </c>
      <c r="M1" s="18" t="s">
        <v>260</v>
      </c>
      <c r="N1" s="36" t="s">
        <v>255</v>
      </c>
      <c r="O1" s="10" t="s">
        <v>256</v>
      </c>
      <c r="P1" s="36" t="s">
        <v>257</v>
      </c>
      <c r="Q1" s="10" t="s">
        <v>258</v>
      </c>
      <c r="R1" s="36" t="s">
        <v>259</v>
      </c>
      <c r="S1" s="10" t="s">
        <v>263</v>
      </c>
      <c r="T1" s="1" t="s">
        <v>242</v>
      </c>
      <c r="U1" s="10" t="s">
        <v>264</v>
      </c>
      <c r="V1" s="1" t="s">
        <v>243</v>
      </c>
      <c r="W1" s="1" t="s">
        <v>265</v>
      </c>
      <c r="X1" s="10" t="s">
        <v>244</v>
      </c>
      <c r="Y1" s="10" t="s">
        <v>245</v>
      </c>
      <c r="Z1" s="10" t="s">
        <v>246</v>
      </c>
      <c r="AA1" s="10" t="s">
        <v>247</v>
      </c>
      <c r="AB1" s="13" t="s">
        <v>271</v>
      </c>
      <c r="AC1" s="29" t="s">
        <v>267</v>
      </c>
      <c r="AD1" s="30" t="s">
        <v>193</v>
      </c>
      <c r="AE1" s="30" t="s">
        <v>194</v>
      </c>
      <c r="AF1" s="30" t="s">
        <v>195</v>
      </c>
    </row>
    <row r="2" spans="1:32" customFormat="1" ht="18" customHeight="1" x14ac:dyDescent="0.3">
      <c r="A2" s="37">
        <f>IF(Table19[[#This Row],[INVOICE NO]]&lt;&gt;"",ROWS($A$2:Table19[[#This Row],['#OREDER NO]]),"")</f>
        <v>1</v>
      </c>
      <c r="B2" s="38">
        <f>IF(Table19[[#This Row],[INVOICE NO]]&lt;&gt;"",COUNTIF($L$2:L2,L2),"")</f>
        <v>1</v>
      </c>
      <c r="C2" s="40" t="str" cm="1">
        <f t="array" ref="C2">IF(Table19[[#This Row],[BOOKING CONFIRMATION NO]]&lt;&gt;"",IF(Table19[[#This Row],[INV QTY]]=1,_xlfn.TEXTJOIN(",",TRUE,IF(L2=L2:L17,K2:K17,"")),""),"")</f>
        <v>CTG1167361</v>
      </c>
      <c r="D2" s="39" t="str" cm="1">
        <f t="array" ref="D2">IF(Table19[[#This Row],[PO NO]]&lt;&gt;"",IF(Table19[[#This Row],[INV QTY]]=1,_xlfn.TEXTJOIN(",",TRUE,IF(L2=L2:L17,G2:G17,"")),""),"")</f>
        <v>913221-1643</v>
      </c>
      <c r="E2" s="40" t="str" cm="1">
        <f t="array" ref="E2">IF(Table19[[#This Row],[PO NO]]&lt;&gt;"",IF(Table19[[#This Row],[INV QTY]]=1,_xlfn.TEXTJOIN(",",TRUE,IF(L2=L2:L17,F2:F17,"")),""),"")</f>
        <v>913221*</v>
      </c>
      <c r="F2" s="51" t="str">
        <f>IF(Table19[[#This Row],[PO NO]]&lt;&gt;"",LEFT(Table19[[#This Row],[PO NO]],6)&amp;"*","")</f>
        <v>913221*</v>
      </c>
      <c r="G2" s="63" t="s">
        <v>315</v>
      </c>
      <c r="H2" s="42" t="s">
        <v>281</v>
      </c>
      <c r="I2" s="41">
        <v>138</v>
      </c>
      <c r="J2" s="82"/>
      <c r="K2" s="82" t="s">
        <v>331</v>
      </c>
      <c r="L2" s="65">
        <v>2410858</v>
      </c>
      <c r="M2" s="43">
        <v>45424</v>
      </c>
      <c r="N2" s="45" t="s">
        <v>275</v>
      </c>
      <c r="O2" s="46"/>
      <c r="P2" s="45" t="s">
        <v>291</v>
      </c>
      <c r="Q2" s="46"/>
      <c r="R2" s="47">
        <v>61091000</v>
      </c>
      <c r="S2" s="48"/>
      <c r="T2" s="49"/>
      <c r="U2" s="48"/>
      <c r="V2" s="49"/>
      <c r="W2" s="48"/>
      <c r="X2" s="46" t="s">
        <v>273</v>
      </c>
      <c r="Y2" s="50">
        <v>45183</v>
      </c>
      <c r="Z2" s="46" t="s">
        <v>299</v>
      </c>
      <c r="AA2" s="50">
        <v>45424</v>
      </c>
      <c r="AB2" s="52"/>
      <c r="AC2" s="31"/>
      <c r="AD2" s="30" t="s">
        <v>347</v>
      </c>
      <c r="AE2" s="70" t="s">
        <v>348</v>
      </c>
      <c r="AF2" s="31"/>
    </row>
    <row r="3" spans="1:32" customFormat="1" x14ac:dyDescent="0.3">
      <c r="A3" s="37">
        <f>IF(Table19[[#This Row],[INVOICE NO]]&lt;&gt;"",ROWS($A$2:Table19[[#This Row],['#OREDER NO]]),"")</f>
        <v>2</v>
      </c>
      <c r="B3" s="38">
        <f>IF(Table19[[#This Row],[INVOICE NO]]&lt;&gt;"",COUNTIF($L$2:L3,L3),"")</f>
        <v>1</v>
      </c>
      <c r="C3" s="40" t="str" cm="1">
        <f t="array" ref="C3">IF(Table19[[#This Row],[BOOKING CONFIRMATION NO]]&lt;&gt;"",IF(Table19[[#This Row],[INV QTY]]=1,_xlfn.TEXTJOIN(",",TRUE,IF(L3=L3:L17,K3:K17,"")),""),"")</f>
        <v>CTG1131027</v>
      </c>
      <c r="D3" s="39" t="str" cm="1">
        <f t="array" ref="D3">IF(Table19[[#This Row],[PO NO]]&lt;&gt;"",IF(Table19[[#This Row],[INV QTY]]=1,_xlfn.TEXTJOIN(",",TRUE,IF(L3=L3:L17,G3:G17,"")),""),"")</f>
        <v>905146-1643</v>
      </c>
      <c r="E3" s="40" t="str" cm="1">
        <f t="array" ref="E3">IF(Table19[[#This Row],[PO NO]]&lt;&gt;"",IF(Table19[[#This Row],[INV QTY]]=1,_xlfn.TEXTJOIN(",",TRUE,IF(L3=L3:L17,F3:F17,"")),""),"")</f>
        <v>905146*</v>
      </c>
      <c r="F3" s="51" t="str">
        <f>IF(Table19[[#This Row],[PO NO]]&lt;&gt;"",LEFT(Table19[[#This Row],[PO NO]],6)&amp;"*","")</f>
        <v>905146*</v>
      </c>
      <c r="G3" s="63" t="s">
        <v>316</v>
      </c>
      <c r="H3" s="42" t="s">
        <v>282</v>
      </c>
      <c r="I3" s="41">
        <v>77</v>
      </c>
      <c r="J3" s="82"/>
      <c r="K3" s="82" t="s">
        <v>332</v>
      </c>
      <c r="L3" s="65">
        <v>2410866</v>
      </c>
      <c r="M3" s="43">
        <v>45424</v>
      </c>
      <c r="N3" s="45" t="s">
        <v>275</v>
      </c>
      <c r="O3" s="46"/>
      <c r="P3" s="45" t="s">
        <v>277</v>
      </c>
      <c r="Q3" s="46"/>
      <c r="R3" s="47">
        <v>61091000</v>
      </c>
      <c r="S3" s="48"/>
      <c r="T3" s="49"/>
      <c r="U3" s="48"/>
      <c r="V3" s="49"/>
      <c r="W3" s="48"/>
      <c r="X3" s="46" t="s">
        <v>273</v>
      </c>
      <c r="Y3" s="50">
        <v>45183</v>
      </c>
      <c r="Z3" s="46" t="s">
        <v>300</v>
      </c>
      <c r="AA3" s="50">
        <v>45424</v>
      </c>
      <c r="AB3" s="52"/>
      <c r="AC3" s="31"/>
      <c r="AD3" s="30" t="s">
        <v>347</v>
      </c>
      <c r="AE3" s="31" t="s">
        <v>348</v>
      </c>
      <c r="AF3" s="31"/>
    </row>
    <row r="4" spans="1:32" customFormat="1" x14ac:dyDescent="0.3">
      <c r="A4" s="37">
        <f>IF(Table19[[#This Row],[INVOICE NO]]&lt;&gt;"",ROWS($A$2:Table19[[#This Row],['#OREDER NO]]),"")</f>
        <v>3</v>
      </c>
      <c r="B4" s="38">
        <f>IF(Table19[[#This Row],[INVOICE NO]]&lt;&gt;"",COUNTIF($L$2:L4,L4),"")</f>
        <v>1</v>
      </c>
      <c r="C4" s="40" t="str" cm="1">
        <f t="array" ref="C4">IF(Table19[[#This Row],[BOOKING CONFIRMATION NO]]&lt;&gt;"",IF(Table19[[#This Row],[INV QTY]]=1,_xlfn.TEXTJOIN(",",TRUE,IF(L4=L4:L17,K4:K17,"")),""),"")</f>
        <v>CTG1104689</v>
      </c>
      <c r="D4" s="39" t="str" cm="1">
        <f t="array" ref="D4">IF(Table19[[#This Row],[PO NO]]&lt;&gt;"",IF(Table19[[#This Row],[INV QTY]]=1,_xlfn.TEXTJOIN(",",TRUE,IF(L4=L4:L17,G4:G17,"")),""),"")</f>
        <v>913181-1643</v>
      </c>
      <c r="E4" s="40" t="str" cm="1">
        <f t="array" ref="E4">IF(Table19[[#This Row],[PO NO]]&lt;&gt;"",IF(Table19[[#This Row],[INV QTY]]=1,_xlfn.TEXTJOIN(",",TRUE,IF(L4=L4:L17,F4:F17,"")),""),"")</f>
        <v>913181*</v>
      </c>
      <c r="F4" s="51" t="str">
        <f>IF(Table19[[#This Row],[PO NO]]&lt;&gt;"",LEFT(Table19[[#This Row],[PO NO]],6)&amp;"*","")</f>
        <v>913181*</v>
      </c>
      <c r="G4" s="63" t="s">
        <v>317</v>
      </c>
      <c r="H4" s="42" t="s">
        <v>274</v>
      </c>
      <c r="I4" s="41">
        <v>102</v>
      </c>
      <c r="J4" s="82"/>
      <c r="K4" s="82" t="s">
        <v>333</v>
      </c>
      <c r="L4" s="65">
        <v>2410869</v>
      </c>
      <c r="M4" s="43">
        <v>45424</v>
      </c>
      <c r="N4" s="45" t="s">
        <v>275</v>
      </c>
      <c r="O4" s="46"/>
      <c r="P4" s="45" t="s">
        <v>277</v>
      </c>
      <c r="Q4" s="46"/>
      <c r="R4" s="47">
        <v>61091000</v>
      </c>
      <c r="S4" s="48"/>
      <c r="T4" s="49"/>
      <c r="U4" s="48"/>
      <c r="V4" s="49"/>
      <c r="W4" s="48"/>
      <c r="X4" s="46" t="s">
        <v>273</v>
      </c>
      <c r="Y4" s="50">
        <v>45183</v>
      </c>
      <c r="Z4" s="46" t="s">
        <v>301</v>
      </c>
      <c r="AA4" s="50">
        <v>45424</v>
      </c>
      <c r="AB4" s="52"/>
      <c r="AC4" s="31"/>
      <c r="AD4" s="30" t="s">
        <v>347</v>
      </c>
      <c r="AE4" s="31" t="s">
        <v>348</v>
      </c>
      <c r="AF4" s="31"/>
    </row>
    <row r="5" spans="1:32" customFormat="1" x14ac:dyDescent="0.3">
      <c r="A5" s="37">
        <f>IF(Table19[[#This Row],[INVOICE NO]]&lt;&gt;"",ROWS($A$2:Table19[[#This Row],['#OREDER NO]]),"")</f>
        <v>4</v>
      </c>
      <c r="B5" s="38">
        <f>IF(Table19[[#This Row],[INVOICE NO]]&lt;&gt;"",COUNTIF($L$2:L5,L5),"")</f>
        <v>1</v>
      </c>
      <c r="C5" s="40" t="str" cm="1">
        <f t="array" ref="C5">IF(Table19[[#This Row],[BOOKING CONFIRMATION NO]]&lt;&gt;"",IF(Table19[[#This Row],[INV QTY]]=1,_xlfn.TEXTJOIN(",",TRUE,IF(L5=L5:L17,K5:K17,"")),""),"")</f>
        <v>CTG1106377</v>
      </c>
      <c r="D5" s="39" t="str" cm="1">
        <f t="array" ref="D5">IF(Table19[[#This Row],[PO NO]]&lt;&gt;"",IF(Table19[[#This Row],[INV QTY]]=1,_xlfn.TEXTJOIN(",",TRUE,IF(L5=L5:L17,G5:G17,"")),""),"")</f>
        <v>899876-5832</v>
      </c>
      <c r="E5" s="40" t="str" cm="1">
        <f t="array" ref="E5">IF(Table19[[#This Row],[PO NO]]&lt;&gt;"",IF(Table19[[#This Row],[INV QTY]]=1,_xlfn.TEXTJOIN(",",TRUE,IF(L5=L5:L17,F5:F17,"")),""),"")</f>
        <v>899876*</v>
      </c>
      <c r="F5" s="51" t="str">
        <f>IF(Table19[[#This Row],[PO NO]]&lt;&gt;"",LEFT(Table19[[#This Row],[PO NO]],6)&amp;"*","")</f>
        <v>899876*</v>
      </c>
      <c r="G5" s="63" t="s">
        <v>318</v>
      </c>
      <c r="H5" s="42" t="s">
        <v>283</v>
      </c>
      <c r="I5" s="41">
        <v>778</v>
      </c>
      <c r="J5" s="82"/>
      <c r="K5" s="82" t="s">
        <v>334</v>
      </c>
      <c r="L5" s="65">
        <v>2410870</v>
      </c>
      <c r="M5" s="43">
        <v>45424</v>
      </c>
      <c r="N5" s="45" t="s">
        <v>275</v>
      </c>
      <c r="O5" s="46"/>
      <c r="P5" s="45" t="s">
        <v>278</v>
      </c>
      <c r="Q5" s="46"/>
      <c r="R5" s="47">
        <v>61091000</v>
      </c>
      <c r="S5" s="48"/>
      <c r="T5" s="49"/>
      <c r="U5" s="48"/>
      <c r="V5" s="49"/>
      <c r="W5" s="48"/>
      <c r="X5" s="46" t="s">
        <v>273</v>
      </c>
      <c r="Y5" s="50">
        <v>45183</v>
      </c>
      <c r="Z5" s="46" t="s">
        <v>302</v>
      </c>
      <c r="AA5" s="50">
        <v>45424</v>
      </c>
      <c r="AB5" s="52"/>
      <c r="AC5" s="31"/>
      <c r="AD5" s="30" t="s">
        <v>347</v>
      </c>
      <c r="AE5" s="31" t="s">
        <v>348</v>
      </c>
      <c r="AF5" s="31"/>
    </row>
    <row r="6" spans="1:32" customFormat="1" x14ac:dyDescent="0.3">
      <c r="A6" s="37">
        <f>IF(Table19[[#This Row],[INVOICE NO]]&lt;&gt;"",ROWS($A$2:Table19[[#This Row],['#OREDER NO]]),"")</f>
        <v>5</v>
      </c>
      <c r="B6" s="38">
        <f>IF(Table19[[#This Row],[INVOICE NO]]&lt;&gt;"",COUNTIF($L$2:L6,L6),"")</f>
        <v>1</v>
      </c>
      <c r="C6" s="40" t="str" cm="1">
        <f t="array" ref="C6">IF(Table19[[#This Row],[BOOKING CONFIRMATION NO]]&lt;&gt;"",IF(Table19[[#This Row],[INV QTY]]=1,_xlfn.TEXTJOIN(",",TRUE,IF(L6=L6:L17,K6:K17,"")),""),"")</f>
        <v>CTG1102541</v>
      </c>
      <c r="D6" s="39" t="str" cm="1">
        <f t="array" ref="D6">IF(Table19[[#This Row],[PO NO]]&lt;&gt;"",IF(Table19[[#This Row],[INV QTY]]=1,_xlfn.TEXTJOIN(",",TRUE,IF(L6=L6:L17,G6:G17,"")),""),"")</f>
        <v>904304-1643</v>
      </c>
      <c r="E6" s="40" t="str" cm="1">
        <f t="array" ref="E6">IF(Table19[[#This Row],[PO NO]]&lt;&gt;"",IF(Table19[[#This Row],[INV QTY]]=1,_xlfn.TEXTJOIN(",",TRUE,IF(L6=L6:L17,F6:F17,"")),""),"")</f>
        <v>904304*</v>
      </c>
      <c r="F6" s="51" t="str">
        <f>IF(Table19[[#This Row],[PO NO]]&lt;&gt;"",LEFT(Table19[[#This Row],[PO NO]],6)&amp;"*","")</f>
        <v>904304*</v>
      </c>
      <c r="G6" s="63" t="s">
        <v>319</v>
      </c>
      <c r="H6" s="42" t="s">
        <v>284</v>
      </c>
      <c r="I6" s="41">
        <v>71</v>
      </c>
      <c r="J6" s="82"/>
      <c r="K6" s="82" t="s">
        <v>335</v>
      </c>
      <c r="L6" s="65">
        <v>2410871</v>
      </c>
      <c r="M6" s="43">
        <v>45424</v>
      </c>
      <c r="N6" s="45" t="s">
        <v>275</v>
      </c>
      <c r="O6" s="46"/>
      <c r="P6" s="45" t="s">
        <v>278</v>
      </c>
      <c r="Q6" s="46"/>
      <c r="R6" s="47">
        <v>61091000</v>
      </c>
      <c r="S6" s="48"/>
      <c r="T6" s="49"/>
      <c r="U6" s="48"/>
      <c r="V6" s="49"/>
      <c r="W6" s="48"/>
      <c r="X6" s="46" t="s">
        <v>273</v>
      </c>
      <c r="Y6" s="50">
        <v>45183</v>
      </c>
      <c r="Z6" s="46" t="s">
        <v>303</v>
      </c>
      <c r="AA6" s="50">
        <v>45424</v>
      </c>
      <c r="AB6" s="52"/>
      <c r="AC6" s="31"/>
      <c r="AD6" s="30" t="s">
        <v>347</v>
      </c>
      <c r="AE6" s="31" t="s">
        <v>348</v>
      </c>
      <c r="AF6" s="31"/>
    </row>
    <row r="7" spans="1:32" customFormat="1" x14ac:dyDescent="0.3">
      <c r="A7" s="37">
        <f>IF(Table19[[#This Row],[INVOICE NO]]&lt;&gt;"",ROWS($A$2:Table19[[#This Row],['#OREDER NO]]),"")</f>
        <v>6</v>
      </c>
      <c r="B7" s="38">
        <f>IF(Table19[[#This Row],[INVOICE NO]]&lt;&gt;"",COUNTIF($L$2:L7,L7),"")</f>
        <v>1</v>
      </c>
      <c r="C7" s="40" t="str" cm="1">
        <f t="array" ref="C7">IF(Table19[[#This Row],[BOOKING CONFIRMATION NO]]&lt;&gt;"",IF(Table19[[#This Row],[INV QTY]]=1,_xlfn.TEXTJOIN(",",TRUE,IF(L7=L7:L17,K7:K17,"")),""),"")</f>
        <v>CTG1107772</v>
      </c>
      <c r="D7" s="39" t="str" cm="1">
        <f t="array" ref="D7">IF(Table19[[#This Row],[PO NO]]&lt;&gt;"",IF(Table19[[#This Row],[INV QTY]]=1,_xlfn.TEXTJOIN(",",TRUE,IF(L7=L7:L17,G7:G17,"")),""),"")</f>
        <v>897389-5832</v>
      </c>
      <c r="E7" s="40" t="str" cm="1">
        <f t="array" ref="E7">IF(Table19[[#This Row],[PO NO]]&lt;&gt;"",IF(Table19[[#This Row],[INV QTY]]=1,_xlfn.TEXTJOIN(",",TRUE,IF(L7=L7:L17,F7:F17,"")),""),"")</f>
        <v>897389*</v>
      </c>
      <c r="F7" s="51" t="str">
        <f>IF(Table19[[#This Row],[PO NO]]&lt;&gt;"",LEFT(Table19[[#This Row],[PO NO]],6)&amp;"*","")</f>
        <v>897389*</v>
      </c>
      <c r="G7" s="63" t="s">
        <v>320</v>
      </c>
      <c r="H7" s="42" t="s">
        <v>282</v>
      </c>
      <c r="I7" s="41">
        <v>124</v>
      </c>
      <c r="J7" s="82"/>
      <c r="K7" s="82" t="s">
        <v>336</v>
      </c>
      <c r="L7" s="65">
        <v>2410876</v>
      </c>
      <c r="M7" s="43">
        <v>45424</v>
      </c>
      <c r="N7" s="45" t="s">
        <v>276</v>
      </c>
      <c r="O7" s="46"/>
      <c r="P7" s="45" t="s">
        <v>279</v>
      </c>
      <c r="Q7" s="46"/>
      <c r="R7" s="47">
        <v>61102000</v>
      </c>
      <c r="S7" s="48"/>
      <c r="T7" s="49"/>
      <c r="U7" s="48"/>
      <c r="V7" s="49"/>
      <c r="W7" s="48"/>
      <c r="X7" s="46" t="s">
        <v>273</v>
      </c>
      <c r="Y7" s="50">
        <v>45183</v>
      </c>
      <c r="Z7" s="46" t="s">
        <v>304</v>
      </c>
      <c r="AA7" s="50">
        <v>45424</v>
      </c>
      <c r="AB7" s="52"/>
      <c r="AC7" s="31"/>
      <c r="AD7" s="30" t="s">
        <v>347</v>
      </c>
      <c r="AE7" s="31" t="s">
        <v>348</v>
      </c>
      <c r="AF7" s="31"/>
    </row>
    <row r="8" spans="1:32" customFormat="1" x14ac:dyDescent="0.3">
      <c r="A8" s="37">
        <f>IF(Table19[[#This Row],[INVOICE NO]]&lt;&gt;"",ROWS($A$2:Table19[[#This Row],['#OREDER NO]]),"")</f>
        <v>7</v>
      </c>
      <c r="B8" s="38">
        <f>IF(Table19[[#This Row],[INVOICE NO]]&lt;&gt;"",COUNTIF($L$2:L8,L8),"")</f>
        <v>1</v>
      </c>
      <c r="C8" s="40" t="str" cm="1">
        <f t="array" ref="C8">IF(Table19[[#This Row],[BOOKING CONFIRMATION NO]]&lt;&gt;"",IF(Table19[[#This Row],[INV QTY]]=1,_xlfn.TEXTJOIN(",",TRUE,IF(L8=L8:L17,K8:K17,"")),""),"")</f>
        <v>CTG1104868</v>
      </c>
      <c r="D8" s="39" t="str" cm="1">
        <f t="array" ref="D8">IF(Table19[[#This Row],[PO NO]]&lt;&gt;"",IF(Table19[[#This Row],[INV QTY]]=1,_xlfn.TEXTJOIN(",",TRUE,IF(L8=L8:L17,G8:G17,"")),""),"")</f>
        <v>894320-5832</v>
      </c>
      <c r="E8" s="40" t="str" cm="1">
        <f t="array" ref="E8">IF(Table19[[#This Row],[PO NO]]&lt;&gt;"",IF(Table19[[#This Row],[INV QTY]]=1,_xlfn.TEXTJOIN(",",TRUE,IF(L8=L8:L17,F8:F17,"")),""),"")</f>
        <v>894320*</v>
      </c>
      <c r="F8" s="51" t="str">
        <f>IF(Table19[[#This Row],[PO NO]]&lt;&gt;"",LEFT(Table19[[#This Row],[PO NO]],6)&amp;"*","")</f>
        <v>894320*</v>
      </c>
      <c r="G8" s="63" t="s">
        <v>321</v>
      </c>
      <c r="H8" s="42" t="s">
        <v>274</v>
      </c>
      <c r="I8" s="41">
        <v>142</v>
      </c>
      <c r="J8" s="82"/>
      <c r="K8" s="82" t="s">
        <v>337</v>
      </c>
      <c r="L8" s="65">
        <v>2410879</v>
      </c>
      <c r="M8" s="43">
        <v>45424</v>
      </c>
      <c r="N8" s="45" t="s">
        <v>276</v>
      </c>
      <c r="O8" s="46"/>
      <c r="P8" s="45" t="s">
        <v>279</v>
      </c>
      <c r="Q8" s="46"/>
      <c r="R8" s="47">
        <v>61102000</v>
      </c>
      <c r="S8" s="48"/>
      <c r="T8" s="49"/>
      <c r="U8" s="48"/>
      <c r="V8" s="49"/>
      <c r="W8" s="48"/>
      <c r="X8" s="46" t="s">
        <v>273</v>
      </c>
      <c r="Y8" s="50">
        <v>45183</v>
      </c>
      <c r="Z8" s="46" t="s">
        <v>305</v>
      </c>
      <c r="AA8" s="50">
        <v>45424</v>
      </c>
      <c r="AB8" s="52"/>
      <c r="AC8" s="31"/>
      <c r="AD8" s="30" t="s">
        <v>347</v>
      </c>
      <c r="AE8" s="31" t="s">
        <v>348</v>
      </c>
      <c r="AF8" s="31"/>
    </row>
    <row r="9" spans="1:32" customFormat="1" x14ac:dyDescent="0.3">
      <c r="A9" s="37">
        <f>IF(Table19[[#This Row],[INVOICE NO]]&lt;&gt;"",ROWS($A$2:Table19[[#This Row],['#OREDER NO]]),"")</f>
        <v>8</v>
      </c>
      <c r="B9" s="38">
        <f>IF(Table19[[#This Row],[INVOICE NO]]&lt;&gt;"",COUNTIF($L$2:L9,L9),"")</f>
        <v>1</v>
      </c>
      <c r="C9" s="40" t="str" cm="1">
        <f t="array" ref="C9">IF(Table19[[#This Row],[BOOKING CONFIRMATION NO]]&lt;&gt;"",IF(Table19[[#This Row],[INV QTY]]=1,_xlfn.TEXTJOIN(",",TRUE,IF(L9=L9:L17,K9:K17,"")),""),"")</f>
        <v>CTG1114150</v>
      </c>
      <c r="D9" s="39" t="str" cm="1">
        <f t="array" ref="D9">IF(Table19[[#This Row],[PO NO]]&lt;&gt;"",IF(Table19[[#This Row],[INV QTY]]=1,_xlfn.TEXTJOIN(",",TRUE,IF(L9=L9:L17,G9:G17,"")),""),"")</f>
        <v>890657-7952</v>
      </c>
      <c r="E9" s="40" t="str" cm="1">
        <f t="array" ref="E9">IF(Table19[[#This Row],[PO NO]]&lt;&gt;"",IF(Table19[[#This Row],[INV QTY]]=1,_xlfn.TEXTJOIN(",",TRUE,IF(L9=L9:L17,F9:F17,"")),""),"")</f>
        <v>890657*</v>
      </c>
      <c r="F9" s="51" t="str">
        <f>IF(Table19[[#This Row],[PO NO]]&lt;&gt;"",LEFT(Table19[[#This Row],[PO NO]],6)&amp;"*","")</f>
        <v>890657*</v>
      </c>
      <c r="G9" s="63" t="s">
        <v>322</v>
      </c>
      <c r="H9" s="42" t="s">
        <v>269</v>
      </c>
      <c r="I9" s="41">
        <v>2980</v>
      </c>
      <c r="J9" s="82"/>
      <c r="K9" s="82" t="s">
        <v>338</v>
      </c>
      <c r="L9" s="65">
        <v>2410888</v>
      </c>
      <c r="M9" s="43">
        <v>45424</v>
      </c>
      <c r="N9" s="45" t="s">
        <v>288</v>
      </c>
      <c r="O9" s="46"/>
      <c r="P9" s="45" t="s">
        <v>292</v>
      </c>
      <c r="Q9" s="46"/>
      <c r="R9" s="47">
        <v>61051000</v>
      </c>
      <c r="S9" s="48"/>
      <c r="T9" s="49"/>
      <c r="U9" s="48"/>
      <c r="V9" s="49"/>
      <c r="W9" s="48"/>
      <c r="X9" s="46" t="s">
        <v>273</v>
      </c>
      <c r="Y9" s="50">
        <v>45183</v>
      </c>
      <c r="Z9" s="46" t="s">
        <v>306</v>
      </c>
      <c r="AA9" s="50">
        <v>45424</v>
      </c>
      <c r="AB9" s="52"/>
      <c r="AC9" s="31"/>
      <c r="AD9" s="30" t="s">
        <v>347</v>
      </c>
      <c r="AE9" s="31" t="s">
        <v>348</v>
      </c>
      <c r="AF9" s="31"/>
    </row>
    <row r="10" spans="1:32" customFormat="1" x14ac:dyDescent="0.3">
      <c r="A10" s="37">
        <f>IF(Table19[[#This Row],[INVOICE NO]]&lt;&gt;"",ROWS($A$2:Table19[[#This Row],['#OREDER NO]]),"")</f>
        <v>9</v>
      </c>
      <c r="B10" s="38">
        <f>IF(Table19[[#This Row],[INVOICE NO]]&lt;&gt;"",COUNTIF($L$2:L10,L10),"")</f>
        <v>1</v>
      </c>
      <c r="C10" s="40" t="str" cm="1">
        <f t="array" ref="C10">IF(Table19[[#This Row],[BOOKING CONFIRMATION NO]]&lt;&gt;"",IF(Table19[[#This Row],[INV QTY]]=1,_xlfn.TEXTJOIN(",",TRUE,IF(L10=L10:L17,K10:K17,"")),""),"")</f>
        <v>CTG1104631</v>
      </c>
      <c r="D10" s="39" t="str" cm="1">
        <f t="array" ref="D10">IF(Table19[[#This Row],[PO NO]]&lt;&gt;"",IF(Table19[[#This Row],[INV QTY]]=1,_xlfn.TEXTJOIN(",",TRUE,IF(L10=L10:L17,G10:G17,"")),""),"")</f>
        <v>890670-7952</v>
      </c>
      <c r="E10" s="40" t="str" cm="1">
        <f t="array" ref="E10">IF(Table19[[#This Row],[PO NO]]&lt;&gt;"",IF(Table19[[#This Row],[INV QTY]]=1,_xlfn.TEXTJOIN(",",TRUE,IF(L10=L10:L17,F10:F17,"")),""),"")</f>
        <v>890670*</v>
      </c>
      <c r="F10" s="51" t="str">
        <f>IF(Table19[[#This Row],[PO NO]]&lt;&gt;"",LEFT(Table19[[#This Row],[PO NO]],6)&amp;"*","")</f>
        <v>890670*</v>
      </c>
      <c r="G10" s="63" t="s">
        <v>323</v>
      </c>
      <c r="H10" s="42" t="s">
        <v>274</v>
      </c>
      <c r="I10" s="41">
        <v>10</v>
      </c>
      <c r="J10" s="82"/>
      <c r="K10" s="82" t="s">
        <v>339</v>
      </c>
      <c r="L10" s="65">
        <v>2410891</v>
      </c>
      <c r="M10" s="43">
        <v>45424</v>
      </c>
      <c r="N10" s="45" t="s">
        <v>288</v>
      </c>
      <c r="O10" s="46"/>
      <c r="P10" s="45" t="s">
        <v>292</v>
      </c>
      <c r="Q10" s="46"/>
      <c r="R10" s="47">
        <v>61051000</v>
      </c>
      <c r="S10" s="48"/>
      <c r="T10" s="49"/>
      <c r="U10" s="48"/>
      <c r="V10" s="49"/>
      <c r="W10" s="48"/>
      <c r="X10" s="46" t="s">
        <v>273</v>
      </c>
      <c r="Y10" s="50">
        <v>45183</v>
      </c>
      <c r="Z10" s="46" t="s">
        <v>307</v>
      </c>
      <c r="AA10" s="50">
        <v>45424</v>
      </c>
      <c r="AB10" s="52"/>
      <c r="AC10" s="31"/>
      <c r="AD10" s="30" t="s">
        <v>347</v>
      </c>
      <c r="AE10" s="31" t="s">
        <v>348</v>
      </c>
      <c r="AF10" s="31"/>
    </row>
    <row r="11" spans="1:32" customFormat="1" x14ac:dyDescent="0.3">
      <c r="A11" s="37">
        <f>IF(Table19[[#This Row],[INVOICE NO]]&lt;&gt;"",ROWS($A$2:Table19[[#This Row],['#OREDER NO]]),"")</f>
        <v>10</v>
      </c>
      <c r="B11" s="38">
        <f>IF(Table19[[#This Row],[INVOICE NO]]&lt;&gt;"",COUNTIF($L$2:L11,L11),"")</f>
        <v>1</v>
      </c>
      <c r="C11" s="40" t="str" cm="1">
        <f t="array" ref="C11">IF(Table19[[#This Row],[BOOKING CONFIRMATION NO]]&lt;&gt;"",IF(Table19[[#This Row],[INV QTY]]=1,_xlfn.TEXTJOIN(",",TRUE,IF(L11=L11:L17,K11:K17,"")),""),"")</f>
        <v>CTG1167497</v>
      </c>
      <c r="D11" s="39" t="str" cm="1">
        <f t="array" ref="D11">IF(Table19[[#This Row],[PO NO]]&lt;&gt;"",IF(Table19[[#This Row],[INV QTY]]=1,_xlfn.TEXTJOIN(",",TRUE,IF(L11=L11:L17,G11:G17,"")),""),"")</f>
        <v>879445-5832</v>
      </c>
      <c r="E11" s="40" t="str" cm="1">
        <f t="array" ref="E11">IF(Table19[[#This Row],[PO NO]]&lt;&gt;"",IF(Table19[[#This Row],[INV QTY]]=1,_xlfn.TEXTJOIN(",",TRUE,IF(L11=L11:L17,F11:F17,"")),""),"")</f>
        <v>879445*</v>
      </c>
      <c r="F11" s="51" t="str">
        <f>IF(Table19[[#This Row],[PO NO]]&lt;&gt;"",LEFT(Table19[[#This Row],[PO NO]],6)&amp;"*","")</f>
        <v>879445*</v>
      </c>
      <c r="G11" s="63" t="s">
        <v>324</v>
      </c>
      <c r="H11" s="42" t="s">
        <v>285</v>
      </c>
      <c r="I11" s="41">
        <v>11</v>
      </c>
      <c r="J11" s="82"/>
      <c r="K11" s="82" t="s">
        <v>340</v>
      </c>
      <c r="L11" s="65">
        <v>2410892</v>
      </c>
      <c r="M11" s="43">
        <v>45424</v>
      </c>
      <c r="N11" s="45" t="s">
        <v>275</v>
      </c>
      <c r="O11" s="46"/>
      <c r="P11" s="45" t="s">
        <v>293</v>
      </c>
      <c r="Q11" s="46"/>
      <c r="R11" s="47">
        <v>61091000</v>
      </c>
      <c r="S11" s="48"/>
      <c r="T11" s="49"/>
      <c r="U11" s="48"/>
      <c r="V11" s="49"/>
      <c r="W11" s="48"/>
      <c r="X11" s="46" t="s">
        <v>298</v>
      </c>
      <c r="Y11" s="50">
        <v>45159</v>
      </c>
      <c r="Z11" s="46" t="s">
        <v>308</v>
      </c>
      <c r="AA11" s="50">
        <v>45424</v>
      </c>
      <c r="AB11" s="52"/>
      <c r="AC11" s="31"/>
      <c r="AD11" s="30" t="s">
        <v>347</v>
      </c>
      <c r="AE11" s="31" t="s">
        <v>348</v>
      </c>
      <c r="AF11" s="31"/>
    </row>
    <row r="12" spans="1:32" customFormat="1" x14ac:dyDescent="0.3">
      <c r="A12" s="37">
        <f>IF(Table19[[#This Row],[INVOICE NO]]&lt;&gt;"",ROWS($A$2:Table19[[#This Row],['#OREDER NO]]),"")</f>
        <v>11</v>
      </c>
      <c r="B12" s="38">
        <f>IF(Table19[[#This Row],[INVOICE NO]]&lt;&gt;"",COUNTIF($L$2:L12,L12),"")</f>
        <v>1</v>
      </c>
      <c r="C12" s="40" t="str" cm="1">
        <f t="array" ref="C12">IF(Table19[[#This Row],[BOOKING CONFIRMATION NO]]&lt;&gt;"",IF(Table19[[#This Row],[INV QTY]]=1,_xlfn.TEXTJOIN(",",TRUE,IF(L12=L12:L17,K12:K17,"")),""),"")</f>
        <v>CTG1106046</v>
      </c>
      <c r="D12" s="39" t="str" cm="1">
        <f t="array" ref="D12">IF(Table19[[#This Row],[PO NO]]&lt;&gt;"",IF(Table19[[#This Row],[INV QTY]]=1,_xlfn.TEXTJOIN(",",TRUE,IF(L12=L12:L17,G12:G17,"")),""),"")</f>
        <v>883253-7952</v>
      </c>
      <c r="E12" s="40" t="str" cm="1">
        <f t="array" ref="E12">IF(Table19[[#This Row],[PO NO]]&lt;&gt;"",IF(Table19[[#This Row],[INV QTY]]=1,_xlfn.TEXTJOIN(",",TRUE,IF(L12=L12:L17,F12:F17,"")),""),"")</f>
        <v>883253*</v>
      </c>
      <c r="F12" s="51" t="str">
        <f>IF(Table19[[#This Row],[PO NO]]&lt;&gt;"",LEFT(Table19[[#This Row],[PO NO]],6)&amp;"*","")</f>
        <v>883253*</v>
      </c>
      <c r="G12" s="63" t="s">
        <v>325</v>
      </c>
      <c r="H12" s="41" t="s">
        <v>286</v>
      </c>
      <c r="I12" s="41">
        <v>300</v>
      </c>
      <c r="J12" s="82"/>
      <c r="K12" s="82" t="s">
        <v>341</v>
      </c>
      <c r="L12" s="65">
        <v>2410901</v>
      </c>
      <c r="M12" s="43">
        <v>45424</v>
      </c>
      <c r="N12" s="45" t="s">
        <v>275</v>
      </c>
      <c r="O12" s="46"/>
      <c r="P12" s="45" t="s">
        <v>294</v>
      </c>
      <c r="Q12" s="46"/>
      <c r="R12" s="47">
        <v>61091000</v>
      </c>
      <c r="S12" s="48"/>
      <c r="T12" s="49"/>
      <c r="U12" s="48"/>
      <c r="V12" s="49"/>
      <c r="W12" s="48"/>
      <c r="X12" s="46" t="s">
        <v>273</v>
      </c>
      <c r="Y12" s="50">
        <v>45183</v>
      </c>
      <c r="Z12" s="46" t="s">
        <v>309</v>
      </c>
      <c r="AA12" s="50">
        <v>45424</v>
      </c>
      <c r="AB12" s="52"/>
      <c r="AC12" s="31"/>
      <c r="AD12" s="30" t="s">
        <v>347</v>
      </c>
      <c r="AE12" s="31" t="s">
        <v>348</v>
      </c>
      <c r="AF12" s="31"/>
    </row>
    <row r="13" spans="1:32" customFormat="1" x14ac:dyDescent="0.3">
      <c r="A13" s="37">
        <f>IF(Table19[[#This Row],[INVOICE NO]]&lt;&gt;"",ROWS($A$2:Table19[[#This Row],['#OREDER NO]]),"")</f>
        <v>12</v>
      </c>
      <c r="B13" s="38">
        <f>IF(Table19[[#This Row],[INVOICE NO]]&lt;&gt;"",COUNTIF($L$2:L13,L13),"")</f>
        <v>1</v>
      </c>
      <c r="C13" s="40" t="str" cm="1">
        <f t="array" ref="C13">IF(Table19[[#This Row],[BOOKING CONFIRMATION NO]]&lt;&gt;"",IF(Table19[[#This Row],[INV QTY]]=1,_xlfn.TEXTJOIN(",",TRUE,IF(L13=L13:L17,K13:K17,"")),""),"")</f>
        <v>CTG1106161</v>
      </c>
      <c r="D13" s="39" t="str" cm="1">
        <f t="array" ref="D13">IF(Table19[[#This Row],[PO NO]]&lt;&gt;"",IF(Table19[[#This Row],[INV QTY]]=1,_xlfn.TEXTJOIN(",",TRUE,IF(L13=L13:L17,G13:G17,"")),""),"")</f>
        <v>882677-5828</v>
      </c>
      <c r="E13" s="40" t="str" cm="1">
        <f t="array" ref="E13">IF(Table19[[#This Row],[PO NO]]&lt;&gt;"",IF(Table19[[#This Row],[INV QTY]]=1,_xlfn.TEXTJOIN(",",TRUE,IF(L13=L13:L17,F13:F17,"")),""),"")</f>
        <v>882677*</v>
      </c>
      <c r="F13" s="51" t="str">
        <f>IF(Table19[[#This Row],[PO NO]]&lt;&gt;"",LEFT(Table19[[#This Row],[PO NO]],6)&amp;"*","")</f>
        <v>882677*</v>
      </c>
      <c r="G13" s="63" t="s">
        <v>326</v>
      </c>
      <c r="H13" s="41" t="s">
        <v>282</v>
      </c>
      <c r="I13" s="41">
        <v>113</v>
      </c>
      <c r="J13" s="82"/>
      <c r="K13" s="82" t="s">
        <v>342</v>
      </c>
      <c r="L13" s="65">
        <v>2410904</v>
      </c>
      <c r="M13" s="43">
        <v>45424</v>
      </c>
      <c r="N13" s="45" t="s">
        <v>275</v>
      </c>
      <c r="O13" s="46"/>
      <c r="P13" s="45" t="s">
        <v>293</v>
      </c>
      <c r="Q13" s="46"/>
      <c r="R13" s="47">
        <v>61091000</v>
      </c>
      <c r="S13" s="48"/>
      <c r="T13" s="49"/>
      <c r="U13" s="48"/>
      <c r="V13" s="49"/>
      <c r="W13" s="48"/>
      <c r="X13" s="46" t="s">
        <v>298</v>
      </c>
      <c r="Y13" s="50">
        <v>45159</v>
      </c>
      <c r="Z13" s="46" t="s">
        <v>310</v>
      </c>
      <c r="AA13" s="50">
        <v>45424</v>
      </c>
      <c r="AB13" s="52"/>
      <c r="AC13" s="31"/>
      <c r="AD13" s="30" t="s">
        <v>347</v>
      </c>
      <c r="AE13" s="31" t="s">
        <v>348</v>
      </c>
      <c r="AF13" s="31"/>
    </row>
    <row r="14" spans="1:32" customFormat="1" x14ac:dyDescent="0.3">
      <c r="A14" s="37">
        <f>IF(Table19[[#This Row],[INVOICE NO]]&lt;&gt;"",ROWS($A$2:Table19[[#This Row],['#OREDER NO]]),"")</f>
        <v>13</v>
      </c>
      <c r="B14" s="38">
        <f>IF(Table19[[#This Row],[INVOICE NO]]&lt;&gt;"",COUNTIF($L$2:L14,L14),"")</f>
        <v>1</v>
      </c>
      <c r="C14" s="40" t="str" cm="1">
        <f t="array" ref="C14">IF(Table19[[#This Row],[BOOKING CONFIRMATION NO]]&lt;&gt;"",IF(Table19[[#This Row],[INV QTY]]=1,_xlfn.TEXTJOIN(",",TRUE,IF(L14=L14:L17,K14:K17,"")),""),"")</f>
        <v>CTG1106515</v>
      </c>
      <c r="D14" s="39" t="str" cm="1">
        <f t="array" ref="D14">IF(Table19[[#This Row],[PO NO]]&lt;&gt;"",IF(Table19[[#This Row],[INV QTY]]=1,_xlfn.TEXTJOIN(",",TRUE,IF(L14=L14:L17,G14:G17,"")),""),"")</f>
        <v>906356-5832</v>
      </c>
      <c r="E14" s="40" t="str" cm="1">
        <f t="array" ref="E14">IF(Table19[[#This Row],[PO NO]]&lt;&gt;"",IF(Table19[[#This Row],[INV QTY]]=1,_xlfn.TEXTJOIN(",",TRUE,IF(L14=L14:L17,F14:F17,"")),""),"")</f>
        <v>906356*</v>
      </c>
      <c r="F14" s="51" t="str">
        <f>IF(Table19[[#This Row],[PO NO]]&lt;&gt;"",LEFT(Table19[[#This Row],[PO NO]],6)&amp;"*","")</f>
        <v>906356*</v>
      </c>
      <c r="G14" s="63" t="s">
        <v>327</v>
      </c>
      <c r="H14" s="41" t="s">
        <v>282</v>
      </c>
      <c r="I14" s="41">
        <v>395</v>
      </c>
      <c r="J14" s="82"/>
      <c r="K14" s="82" t="s">
        <v>343</v>
      </c>
      <c r="L14" s="65">
        <v>2410908</v>
      </c>
      <c r="M14" s="43">
        <v>45424</v>
      </c>
      <c r="N14" s="45" t="s">
        <v>275</v>
      </c>
      <c r="O14" s="46"/>
      <c r="P14" s="45" t="s">
        <v>293</v>
      </c>
      <c r="Q14" s="46"/>
      <c r="R14" s="47">
        <v>61091000</v>
      </c>
      <c r="S14" s="48"/>
      <c r="T14" s="49"/>
      <c r="U14" s="48"/>
      <c r="V14" s="49"/>
      <c r="W14" s="48"/>
      <c r="X14" s="46" t="s">
        <v>298</v>
      </c>
      <c r="Y14" s="50">
        <v>45159</v>
      </c>
      <c r="Z14" s="46" t="s">
        <v>311</v>
      </c>
      <c r="AA14" s="50">
        <v>45424</v>
      </c>
      <c r="AB14" s="52"/>
      <c r="AC14" s="31"/>
      <c r="AD14" s="30" t="s">
        <v>347</v>
      </c>
      <c r="AE14" s="31" t="s">
        <v>348</v>
      </c>
      <c r="AF14" s="31"/>
    </row>
    <row r="15" spans="1:32" customFormat="1" x14ac:dyDescent="0.3">
      <c r="A15" s="37">
        <f>IF(Table19[[#This Row],[INVOICE NO]]&lt;&gt;"",ROWS($A$2:Table19[[#This Row],['#OREDER NO]]),"")</f>
        <v>14</v>
      </c>
      <c r="B15" s="38">
        <f>IF(Table19[[#This Row],[INVOICE NO]]&lt;&gt;"",COUNTIF($L$2:L15,L15),"")</f>
        <v>1</v>
      </c>
      <c r="C15" s="40" t="str" cm="1">
        <f t="array" ref="C15">IF(Table19[[#This Row],[BOOKING CONFIRMATION NO]]&lt;&gt;"",IF(Table19[[#This Row],[INV QTY]]=1,_xlfn.TEXTJOIN(",",TRUE,IF(L15=L15:L17,K15:K17,"")),""),"")</f>
        <v>CTG1105836</v>
      </c>
      <c r="D15" s="39" t="str" cm="1">
        <f t="array" ref="D15">IF(Table19[[#This Row],[PO NO]]&lt;&gt;"",IF(Table19[[#This Row],[INV QTY]]=1,_xlfn.TEXTJOIN(",",TRUE,IF(L15=L15:L17,G15:G17,"")),""),"")</f>
        <v>909895-5832</v>
      </c>
      <c r="E15" s="40" t="str" cm="1">
        <f t="array" ref="E15">IF(Table19[[#This Row],[PO NO]]&lt;&gt;"",IF(Table19[[#This Row],[INV QTY]]=1,_xlfn.TEXTJOIN(",",TRUE,IF(L15=L15:L17,F15:F17,"")),""),"")</f>
        <v>909895*</v>
      </c>
      <c r="F15" s="51" t="str">
        <f>IF(Table19[[#This Row],[PO NO]]&lt;&gt;"",LEFT(Table19[[#This Row],[PO NO]],6)&amp;"*","")</f>
        <v>909895*</v>
      </c>
      <c r="G15" s="63" t="s">
        <v>328</v>
      </c>
      <c r="H15" s="42" t="s">
        <v>287</v>
      </c>
      <c r="I15" s="41">
        <v>566</v>
      </c>
      <c r="J15" s="82"/>
      <c r="K15" s="82" t="s">
        <v>344</v>
      </c>
      <c r="L15" s="65">
        <v>2410910</v>
      </c>
      <c r="M15" s="43">
        <v>45424</v>
      </c>
      <c r="N15" s="45" t="s">
        <v>289</v>
      </c>
      <c r="O15" s="46"/>
      <c r="P15" s="45" t="s">
        <v>295</v>
      </c>
      <c r="Q15" s="46"/>
      <c r="R15" s="47">
        <v>61046200</v>
      </c>
      <c r="S15" s="48"/>
      <c r="T15" s="49"/>
      <c r="U15" s="48"/>
      <c r="V15" s="49"/>
      <c r="W15" s="48"/>
      <c r="X15" s="46" t="s">
        <v>273</v>
      </c>
      <c r="Y15" s="50">
        <v>45183</v>
      </c>
      <c r="Z15" s="46" t="s">
        <v>312</v>
      </c>
      <c r="AA15" s="50">
        <v>45424</v>
      </c>
      <c r="AB15" s="52"/>
      <c r="AC15" s="31"/>
      <c r="AD15" s="30" t="s">
        <v>347</v>
      </c>
      <c r="AE15" s="31" t="s">
        <v>348</v>
      </c>
      <c r="AF15" s="31"/>
    </row>
    <row r="16" spans="1:32" customFormat="1" x14ac:dyDescent="0.3">
      <c r="A16" s="53">
        <f>IF(Table19[[#This Row],[INVOICE NO]]&lt;&gt;"",ROWS($A$2:Table19[[#This Row],['#OREDER NO]]),"")</f>
        <v>15</v>
      </c>
      <c r="B16" s="38">
        <f>IF(Table19[[#This Row],[INVOICE NO]]&lt;&gt;"",COUNTIF($L$2:L16,L16),"")</f>
        <v>1</v>
      </c>
      <c r="C16" s="40" t="str" cm="1">
        <f t="array" ref="C16">IF(Table19[[#This Row],[BOOKING CONFIRMATION NO]]&lt;&gt;"",IF(Table19[[#This Row],[INV QTY]]=1,_xlfn.TEXTJOIN(",",TRUE,IF(L16=L16:L17,K16:K17,"")),""),"")</f>
        <v>CTG1167279</v>
      </c>
      <c r="D16" s="39" t="str" cm="1">
        <f t="array" ref="D16">IF(Table19[[#This Row],[PO NO]]&lt;&gt;"",IF(Table19[[#This Row],[INV QTY]]=1,_xlfn.TEXTJOIN(",",TRUE,IF(L16=L16:L17,G16:G17,"")),""),"")</f>
        <v>896143-7952</v>
      </c>
      <c r="E16" s="40" t="str" cm="1">
        <f t="array" ref="E16">IF(Table19[[#This Row],[PO NO]]&lt;&gt;"",IF(Table19[[#This Row],[INV QTY]]=1,_xlfn.TEXTJOIN(",",TRUE,IF(L16=L16:L17,F16:F17,"")),""),"")</f>
        <v>896143*</v>
      </c>
      <c r="F16" s="69" t="str">
        <f>IF(Table19[[#This Row],[PO NO]]&lt;&gt;"",LEFT(Table19[[#This Row],[PO NO]],6)&amp;"*","")</f>
        <v>896143*</v>
      </c>
      <c r="G16" s="63" t="s">
        <v>329</v>
      </c>
      <c r="H16" s="55" t="s">
        <v>284</v>
      </c>
      <c r="I16" s="41">
        <v>40</v>
      </c>
      <c r="J16" s="82"/>
      <c r="K16" s="83" t="s">
        <v>345</v>
      </c>
      <c r="L16" s="71">
        <v>2410911</v>
      </c>
      <c r="M16" s="43">
        <v>45424</v>
      </c>
      <c r="N16" s="56" t="s">
        <v>275</v>
      </c>
      <c r="O16" s="46"/>
      <c r="P16" s="56" t="s">
        <v>296</v>
      </c>
      <c r="Q16" s="46"/>
      <c r="R16" s="47">
        <v>61091000</v>
      </c>
      <c r="S16" s="48"/>
      <c r="T16" s="57"/>
      <c r="U16" s="58"/>
      <c r="V16" s="57"/>
      <c r="W16" s="48"/>
      <c r="X16" s="46" t="s">
        <v>273</v>
      </c>
      <c r="Y16" s="50">
        <v>45183</v>
      </c>
      <c r="Z16" s="46" t="s">
        <v>313</v>
      </c>
      <c r="AA16" s="50">
        <v>45424</v>
      </c>
      <c r="AB16" s="59"/>
      <c r="AC16" s="60"/>
      <c r="AD16" s="61" t="s">
        <v>347</v>
      </c>
      <c r="AE16" s="60" t="s">
        <v>348</v>
      </c>
      <c r="AF16" s="60"/>
    </row>
    <row r="17" spans="1:32" customFormat="1" x14ac:dyDescent="0.3">
      <c r="A17" s="53">
        <f>IF(Table19[[#This Row],[INVOICE NO]]&lt;&gt;"",ROWS($A$2:Table19[[#This Row],['#OREDER NO]]),"")</f>
        <v>16</v>
      </c>
      <c r="B17" s="38">
        <f>IF(Table19[[#This Row],[INVOICE NO]]&lt;&gt;"",COUNTIF($L$2:L17,L17),"")</f>
        <v>1</v>
      </c>
      <c r="C17" s="40" t="str" cm="1">
        <f t="array" ref="C17">IF(Table19[[#This Row],[BOOKING CONFIRMATION NO]]&lt;&gt;"",IF(Table19[[#This Row],[INV QTY]]=1,_xlfn.TEXTJOIN(",",TRUE,IF(L17=L17:L17,K17:K17,"")),""),"")</f>
        <v>CTG1167332</v>
      </c>
      <c r="D17" s="39" t="str" cm="1">
        <f t="array" ref="D17">IF(Table19[[#This Row],[PO NO]]&lt;&gt;"",IF(Table19[[#This Row],[INV QTY]]=1,_xlfn.TEXTJOIN(",",TRUE,IF(L17=L17:L17,G17:G17,"")),""),"")</f>
        <v>891589-5832</v>
      </c>
      <c r="E17" s="40" t="str" cm="1">
        <f t="array" ref="E17">IF(Table19[[#This Row],[PO NO]]&lt;&gt;"",IF(Table19[[#This Row],[INV QTY]]=1,_xlfn.TEXTJOIN(",",TRUE,IF(L17=L17:L17,F17:F17,"")),""),"")</f>
        <v>891589*</v>
      </c>
      <c r="F17" s="69" t="str">
        <f>IF(Table19[[#This Row],[PO NO]]&lt;&gt;"",LEFT(Table19[[#This Row],[PO NO]],6)&amp;"*","")</f>
        <v>891589*</v>
      </c>
      <c r="G17" s="63" t="s">
        <v>330</v>
      </c>
      <c r="H17" s="55" t="s">
        <v>284</v>
      </c>
      <c r="I17" s="41">
        <v>180</v>
      </c>
      <c r="J17" s="82"/>
      <c r="K17" s="83" t="s">
        <v>346</v>
      </c>
      <c r="L17" s="71">
        <v>2410912</v>
      </c>
      <c r="M17" s="43">
        <v>45424</v>
      </c>
      <c r="N17" s="56" t="s">
        <v>290</v>
      </c>
      <c r="O17" s="46"/>
      <c r="P17" s="56" t="s">
        <v>297</v>
      </c>
      <c r="Q17" s="46"/>
      <c r="R17" s="47">
        <v>61091000</v>
      </c>
      <c r="S17" s="48"/>
      <c r="T17" s="57"/>
      <c r="U17" s="58"/>
      <c r="V17" s="57"/>
      <c r="W17" s="48"/>
      <c r="X17" s="46" t="s">
        <v>298</v>
      </c>
      <c r="Y17" s="50">
        <v>45159</v>
      </c>
      <c r="Z17" s="46" t="s">
        <v>314</v>
      </c>
      <c r="AA17" s="50">
        <v>45424</v>
      </c>
      <c r="AB17" s="59"/>
      <c r="AC17" s="60"/>
      <c r="AD17" s="61" t="s">
        <v>347</v>
      </c>
      <c r="AE17" s="60" t="s">
        <v>348</v>
      </c>
      <c r="AF17" s="60"/>
    </row>
    <row r="18" spans="1:32" customFormat="1" x14ac:dyDescent="0.3">
      <c r="A18" s="66"/>
      <c r="B18" s="66"/>
      <c r="C18" s="66"/>
      <c r="D18" s="66"/>
      <c r="E18" s="66"/>
      <c r="F18" s="66"/>
      <c r="G18" s="66"/>
      <c r="H18" s="66"/>
      <c r="I18" s="66"/>
      <c r="J18" s="66"/>
      <c r="K18" s="66"/>
      <c r="L18" s="66"/>
      <c r="M18" s="66"/>
      <c r="N18" s="67"/>
      <c r="O18" s="67"/>
      <c r="P18" s="67"/>
      <c r="Q18" s="67"/>
      <c r="R18" s="67"/>
      <c r="S18" s="67"/>
      <c r="T18" s="67"/>
      <c r="U18" s="67"/>
      <c r="V18" s="67"/>
      <c r="W18" s="67"/>
      <c r="X18" s="66"/>
      <c r="Y18" s="66"/>
      <c r="Z18" s="66"/>
      <c r="AA18" s="66"/>
      <c r="AB18" s="66"/>
      <c r="AC18" s="68"/>
      <c r="AD18" s="66"/>
      <c r="AE18" s="66"/>
      <c r="AF18" s="66"/>
    </row>
    <row r="19" spans="1:32" customFormat="1" x14ac:dyDescent="0.3">
      <c r="A19" s="66"/>
      <c r="B19" s="66"/>
      <c r="C19" s="66"/>
      <c r="D19" s="66"/>
      <c r="E19" s="66"/>
      <c r="F19" s="66"/>
      <c r="G19" s="66"/>
      <c r="H19" s="66"/>
      <c r="I19" s="66"/>
      <c r="J19" s="66"/>
      <c r="K19" s="66"/>
      <c r="L19" s="66"/>
      <c r="M19" s="66"/>
      <c r="N19" s="67"/>
      <c r="O19" s="67"/>
      <c r="P19" s="67"/>
      <c r="Q19" s="67"/>
      <c r="R19" s="67"/>
      <c r="S19" s="67"/>
      <c r="T19" s="67"/>
      <c r="U19" s="67"/>
      <c r="V19" s="67"/>
      <c r="W19" s="67"/>
      <c r="X19" s="66"/>
      <c r="Y19" s="66"/>
      <c r="Z19" s="66"/>
      <c r="AA19" s="66"/>
      <c r="AB19" s="66"/>
      <c r="AC19" s="68"/>
      <c r="AD19" s="66"/>
      <c r="AE19" s="66"/>
      <c r="AF19" s="66"/>
    </row>
    <row r="20" spans="1:32" customFormat="1" x14ac:dyDescent="0.3">
      <c r="A20" s="66"/>
      <c r="B20" s="66"/>
      <c r="C20" s="66"/>
      <c r="D20" s="66"/>
      <c r="E20" s="66"/>
      <c r="F20" s="66"/>
      <c r="G20" s="66"/>
      <c r="H20" s="66"/>
      <c r="I20" s="66"/>
      <c r="J20" s="66"/>
      <c r="K20" s="66"/>
      <c r="L20" s="66"/>
      <c r="M20" s="66"/>
      <c r="N20" s="67"/>
      <c r="O20" s="67"/>
      <c r="P20" s="67"/>
      <c r="Q20" s="67"/>
      <c r="R20" s="67"/>
      <c r="S20" s="67"/>
      <c r="T20" s="67"/>
      <c r="U20" s="67"/>
      <c r="V20" s="67"/>
      <c r="W20" s="67"/>
      <c r="X20" s="66"/>
      <c r="Y20" s="66"/>
      <c r="Z20" s="66"/>
      <c r="AA20" s="66"/>
      <c r="AB20" s="66"/>
      <c r="AC20" s="68"/>
      <c r="AD20" s="66"/>
      <c r="AE20" s="66"/>
      <c r="AF20" s="66"/>
    </row>
    <row r="21" spans="1:32" customFormat="1" x14ac:dyDescent="0.3">
      <c r="A21" s="66"/>
      <c r="B21" s="66"/>
      <c r="C21" s="66"/>
      <c r="D21" s="66"/>
      <c r="E21" s="66"/>
      <c r="F21" s="66"/>
      <c r="G21" s="66"/>
      <c r="H21" s="66"/>
      <c r="I21" s="66"/>
      <c r="J21" s="66"/>
      <c r="K21" s="66"/>
      <c r="L21" s="66"/>
      <c r="M21" s="66"/>
      <c r="N21" s="67"/>
      <c r="O21" s="67"/>
      <c r="P21" s="67"/>
      <c r="Q21" s="67"/>
      <c r="R21" s="67"/>
      <c r="S21" s="67"/>
      <c r="T21" s="67"/>
      <c r="U21" s="67"/>
      <c r="V21" s="67"/>
      <c r="W21" s="67"/>
      <c r="X21" s="66"/>
      <c r="Y21" s="66"/>
      <c r="Z21" s="66"/>
      <c r="AA21" s="66"/>
      <c r="AB21" s="66"/>
      <c r="AC21" s="68"/>
      <c r="AD21" s="66"/>
      <c r="AE21" s="66"/>
      <c r="AF21" s="66"/>
    </row>
    <row r="22" spans="1:32" customFormat="1" x14ac:dyDescent="0.3">
      <c r="A22" s="66"/>
      <c r="B22" s="66"/>
      <c r="C22" s="66"/>
      <c r="D22" s="66"/>
      <c r="E22" s="66"/>
      <c r="F22" s="66"/>
      <c r="G22" s="66"/>
      <c r="H22" s="66"/>
      <c r="I22" s="66"/>
      <c r="J22" s="66"/>
      <c r="K22" s="66"/>
      <c r="L22" s="66"/>
      <c r="M22" s="66"/>
      <c r="N22" s="67"/>
      <c r="O22" s="67"/>
      <c r="P22" s="67"/>
      <c r="Q22" s="67"/>
      <c r="R22" s="67"/>
      <c r="S22" s="67"/>
      <c r="T22" s="67"/>
      <c r="U22" s="67"/>
      <c r="V22" s="67"/>
      <c r="W22" s="67"/>
      <c r="X22" s="66"/>
      <c r="Y22" s="66"/>
      <c r="Z22" s="66"/>
      <c r="AA22" s="66"/>
      <c r="AB22" s="66"/>
      <c r="AC22" s="68"/>
      <c r="AD22" s="66"/>
      <c r="AE22" s="66"/>
      <c r="AF22" s="66"/>
    </row>
    <row r="23" spans="1:32" customFormat="1" x14ac:dyDescent="0.3">
      <c r="A23" s="66"/>
      <c r="B23" s="66"/>
      <c r="C23" s="66"/>
      <c r="D23" s="66"/>
      <c r="E23" s="66"/>
      <c r="F23" s="66"/>
      <c r="G23" s="66"/>
      <c r="H23" s="66"/>
      <c r="I23" s="66"/>
      <c r="J23" s="66"/>
      <c r="K23" s="66"/>
      <c r="L23" s="66"/>
      <c r="M23" s="66"/>
      <c r="N23" s="67"/>
      <c r="O23" s="67"/>
      <c r="P23" s="67"/>
      <c r="Q23" s="67"/>
      <c r="R23" s="67"/>
      <c r="S23" s="67"/>
      <c r="T23" s="67"/>
      <c r="U23" s="67"/>
      <c r="V23" s="67"/>
      <c r="W23" s="67"/>
      <c r="X23" s="66"/>
      <c r="Y23" s="66"/>
      <c r="Z23" s="66"/>
      <c r="AA23" s="66"/>
      <c r="AB23" s="66"/>
      <c r="AC23" s="68"/>
      <c r="AD23" s="66"/>
      <c r="AE23" s="66"/>
      <c r="AF23" s="66"/>
    </row>
    <row r="24" spans="1:32" customFormat="1" x14ac:dyDescent="0.3">
      <c r="A24" s="66"/>
      <c r="B24" s="66"/>
      <c r="C24" s="66"/>
      <c r="D24" s="66"/>
      <c r="E24" s="66"/>
      <c r="F24" s="66"/>
      <c r="G24" s="66"/>
      <c r="H24" s="66"/>
      <c r="I24" s="66"/>
      <c r="J24" s="66"/>
      <c r="K24" s="66"/>
      <c r="L24" s="66"/>
      <c r="M24" s="66"/>
      <c r="N24" s="67"/>
      <c r="O24" s="67"/>
      <c r="P24" s="67"/>
      <c r="Q24" s="67"/>
      <c r="R24" s="67"/>
      <c r="S24" s="67"/>
      <c r="T24" s="67"/>
      <c r="U24" s="67"/>
      <c r="V24" s="67"/>
      <c r="W24" s="67"/>
      <c r="X24" s="66"/>
      <c r="Y24" s="66"/>
      <c r="Z24" s="66"/>
      <c r="AA24" s="66"/>
      <c r="AB24" s="66"/>
      <c r="AC24" s="68"/>
      <c r="AD24" s="66"/>
      <c r="AE24" s="66"/>
      <c r="AF24" s="66"/>
    </row>
    <row r="25" spans="1:32" customFormat="1" x14ac:dyDescent="0.3">
      <c r="A25" s="66"/>
      <c r="B25" s="66"/>
      <c r="C25" s="66"/>
      <c r="D25" s="66"/>
      <c r="E25" s="66"/>
      <c r="F25" s="66"/>
      <c r="G25" s="66"/>
      <c r="H25" s="66"/>
      <c r="I25" s="66"/>
      <c r="J25" s="66"/>
      <c r="K25" s="66"/>
      <c r="L25" s="66"/>
      <c r="M25" s="66"/>
      <c r="N25" s="67"/>
      <c r="O25" s="67"/>
      <c r="P25" s="67"/>
      <c r="Q25" s="67"/>
      <c r="R25" s="67"/>
      <c r="S25" s="67"/>
      <c r="T25" s="67"/>
      <c r="U25" s="67"/>
      <c r="V25" s="67"/>
      <c r="W25" s="67"/>
      <c r="X25" s="66"/>
      <c r="Y25" s="66"/>
      <c r="Z25" s="66"/>
      <c r="AA25" s="66"/>
      <c r="AB25" s="66"/>
      <c r="AC25" s="68"/>
      <c r="AD25" s="66"/>
      <c r="AE25" s="66"/>
      <c r="AF25" s="66"/>
    </row>
    <row r="26" spans="1:32" customFormat="1" x14ac:dyDescent="0.3">
      <c r="A26" s="66"/>
      <c r="B26" s="66"/>
      <c r="C26" s="66"/>
      <c r="D26" s="66"/>
      <c r="E26" s="66"/>
      <c r="F26" s="66"/>
      <c r="G26" s="66"/>
      <c r="H26" s="66"/>
      <c r="I26" s="66"/>
      <c r="J26" s="66"/>
      <c r="K26" s="66"/>
      <c r="L26" s="66"/>
      <c r="M26" s="66"/>
      <c r="N26" s="67"/>
      <c r="O26" s="67"/>
      <c r="P26" s="67"/>
      <c r="Q26" s="67"/>
      <c r="R26" s="67"/>
      <c r="S26" s="67"/>
      <c r="T26" s="67"/>
      <c r="U26" s="67"/>
      <c r="V26" s="67"/>
      <c r="W26" s="67"/>
      <c r="X26" s="66"/>
      <c r="Y26" s="66"/>
      <c r="Z26" s="66"/>
      <c r="AA26" s="66"/>
      <c r="AB26" s="66"/>
      <c r="AC26" s="68"/>
      <c r="AD26" s="66"/>
      <c r="AE26" s="66"/>
      <c r="AF26" s="66"/>
    </row>
    <row r="27" spans="1:32" customFormat="1" x14ac:dyDescent="0.3">
      <c r="A27" s="66"/>
      <c r="B27" s="66"/>
      <c r="C27" s="66"/>
      <c r="D27" s="66"/>
      <c r="E27" s="66"/>
      <c r="F27" s="66"/>
      <c r="G27" s="66"/>
      <c r="H27" s="66"/>
      <c r="I27" s="66"/>
      <c r="J27" s="66"/>
      <c r="K27" s="66"/>
      <c r="L27" s="66"/>
      <c r="M27" s="66"/>
      <c r="N27" s="67"/>
      <c r="O27" s="67"/>
      <c r="P27" s="67"/>
      <c r="Q27" s="67"/>
      <c r="R27" s="67"/>
      <c r="S27" s="67"/>
      <c r="T27" s="67"/>
      <c r="U27" s="67"/>
      <c r="V27" s="67"/>
      <c r="W27" s="67"/>
      <c r="X27" s="66"/>
      <c r="Y27" s="66"/>
      <c r="Z27" s="66"/>
      <c r="AA27" s="66"/>
      <c r="AB27" s="66"/>
      <c r="AC27" s="68"/>
      <c r="AD27" s="66"/>
      <c r="AE27" s="66"/>
      <c r="AF27" s="66"/>
    </row>
    <row r="28" spans="1:32" customFormat="1" x14ac:dyDescent="0.3">
      <c r="A28" s="66"/>
      <c r="B28" s="66"/>
      <c r="C28" s="66"/>
      <c r="D28" s="66"/>
      <c r="E28" s="66"/>
      <c r="F28" s="66"/>
      <c r="G28" s="66"/>
      <c r="H28" s="66"/>
      <c r="I28" s="66"/>
      <c r="J28" s="66"/>
      <c r="K28" s="66"/>
      <c r="L28" s="66"/>
      <c r="M28" s="66"/>
      <c r="N28" s="67"/>
      <c r="O28" s="67"/>
      <c r="P28" s="67"/>
      <c r="Q28" s="67"/>
      <c r="R28" s="67"/>
      <c r="S28" s="67"/>
      <c r="T28" s="67"/>
      <c r="U28" s="67"/>
      <c r="V28" s="67"/>
      <c r="W28" s="67"/>
      <c r="X28" s="66"/>
      <c r="Y28" s="66"/>
      <c r="Z28" s="66"/>
      <c r="AA28" s="66"/>
      <c r="AB28" s="66"/>
      <c r="AC28" s="68"/>
      <c r="AD28" s="66"/>
      <c r="AE28" s="66"/>
      <c r="AF28" s="66"/>
    </row>
    <row r="29" spans="1:32" customFormat="1" x14ac:dyDescent="0.3">
      <c r="A29" s="66"/>
      <c r="B29" s="66"/>
      <c r="C29" s="66"/>
      <c r="D29" s="66"/>
      <c r="E29" s="66"/>
      <c r="F29" s="66"/>
      <c r="G29" s="66"/>
      <c r="H29" s="66"/>
      <c r="I29" s="66"/>
      <c r="J29" s="66"/>
      <c r="K29" s="66"/>
      <c r="L29" s="66"/>
      <c r="M29" s="66"/>
      <c r="N29" s="67"/>
      <c r="O29" s="67"/>
      <c r="P29" s="67"/>
      <c r="Q29" s="67"/>
      <c r="R29" s="67"/>
      <c r="S29" s="67"/>
      <c r="T29" s="67"/>
      <c r="U29" s="67"/>
      <c r="V29" s="67"/>
      <c r="W29" s="67"/>
      <c r="X29" s="66"/>
      <c r="Y29" s="66"/>
      <c r="Z29" s="66"/>
      <c r="AA29" s="66"/>
      <c r="AB29" s="66"/>
      <c r="AC29" s="68"/>
      <c r="AD29" s="66"/>
      <c r="AE29" s="66"/>
      <c r="AF29" s="66"/>
    </row>
    <row r="30" spans="1:32" customFormat="1" x14ac:dyDescent="0.3">
      <c r="A30" s="66"/>
      <c r="B30" s="66"/>
      <c r="C30" s="66"/>
      <c r="D30" s="66"/>
      <c r="E30" s="66"/>
      <c r="F30" s="66"/>
      <c r="G30" s="66"/>
      <c r="H30" s="66"/>
      <c r="I30" s="66"/>
      <c r="J30" s="66"/>
      <c r="K30" s="66"/>
      <c r="L30" s="66"/>
      <c r="M30" s="66"/>
      <c r="N30" s="67"/>
      <c r="O30" s="67"/>
      <c r="P30" s="67"/>
      <c r="Q30" s="67"/>
      <c r="R30" s="67"/>
      <c r="S30" s="67"/>
      <c r="T30" s="67"/>
      <c r="U30" s="67"/>
      <c r="V30" s="67"/>
      <c r="W30" s="67"/>
      <c r="X30" s="66"/>
      <c r="Y30" s="66"/>
      <c r="Z30" s="66"/>
      <c r="AA30" s="66"/>
      <c r="AB30" s="66"/>
      <c r="AC30" s="68"/>
      <c r="AD30" s="66"/>
      <c r="AE30" s="66"/>
      <c r="AF30" s="66"/>
    </row>
    <row r="31" spans="1:32" customFormat="1" x14ac:dyDescent="0.3">
      <c r="A31" s="66"/>
      <c r="B31" s="66"/>
      <c r="C31" s="66"/>
      <c r="D31" s="66"/>
      <c r="E31" s="66"/>
      <c r="F31" s="66"/>
      <c r="G31" s="66"/>
      <c r="H31" s="66"/>
      <c r="I31" s="66"/>
      <c r="J31" s="66"/>
      <c r="K31" s="66"/>
      <c r="L31" s="66"/>
      <c r="M31" s="66"/>
      <c r="N31" s="67"/>
      <c r="O31" s="67"/>
      <c r="P31" s="67"/>
      <c r="Q31" s="67"/>
      <c r="R31" s="67"/>
      <c r="S31" s="67"/>
      <c r="T31" s="67"/>
      <c r="U31" s="67"/>
      <c r="V31" s="67"/>
      <c r="W31" s="67"/>
      <c r="X31" s="66"/>
      <c r="Y31" s="66"/>
      <c r="Z31" s="66"/>
      <c r="AA31" s="66"/>
      <c r="AB31" s="66"/>
      <c r="AC31" s="68"/>
      <c r="AD31" s="66"/>
      <c r="AE31" s="66"/>
      <c r="AF31" s="66"/>
    </row>
    <row r="32" spans="1:32" customFormat="1" x14ac:dyDescent="0.3">
      <c r="A32" s="66"/>
      <c r="B32" s="66"/>
      <c r="C32" s="66"/>
      <c r="D32" s="66"/>
      <c r="E32" s="66"/>
      <c r="F32" s="66"/>
      <c r="G32" s="66"/>
      <c r="H32" s="66"/>
      <c r="I32" s="66"/>
      <c r="J32" s="66"/>
      <c r="K32" s="66"/>
      <c r="L32" s="66"/>
      <c r="M32" s="66"/>
      <c r="N32" s="67"/>
      <c r="O32" s="67"/>
      <c r="P32" s="67"/>
      <c r="Q32" s="67"/>
      <c r="R32" s="67"/>
      <c r="S32" s="67"/>
      <c r="T32" s="67"/>
      <c r="U32" s="67"/>
      <c r="V32" s="67"/>
      <c r="W32" s="67"/>
      <c r="X32" s="66"/>
      <c r="Y32" s="66"/>
      <c r="Z32" s="66"/>
      <c r="AA32" s="66"/>
      <c r="AB32" s="66"/>
      <c r="AC32" s="68"/>
      <c r="AD32" s="66"/>
      <c r="AE32" s="66"/>
      <c r="AF32" s="66"/>
    </row>
    <row r="33" spans="1:32" customFormat="1" x14ac:dyDescent="0.3">
      <c r="A33" s="66"/>
      <c r="B33" s="66"/>
      <c r="C33" s="66"/>
      <c r="D33" s="66"/>
      <c r="E33" s="66"/>
      <c r="F33" s="66"/>
      <c r="G33" s="66"/>
      <c r="H33" s="66"/>
      <c r="I33" s="66"/>
      <c r="J33" s="66"/>
      <c r="K33" s="66"/>
      <c r="L33" s="66"/>
      <c r="M33" s="66"/>
      <c r="N33" s="67"/>
      <c r="O33" s="67"/>
      <c r="P33" s="67"/>
      <c r="Q33" s="67"/>
      <c r="R33" s="67"/>
      <c r="S33" s="67"/>
      <c r="T33" s="67"/>
      <c r="U33" s="67"/>
      <c r="V33" s="67"/>
      <c r="W33" s="67"/>
      <c r="X33" s="66"/>
      <c r="Y33" s="66"/>
      <c r="Z33" s="66"/>
      <c r="AA33" s="66"/>
      <c r="AB33" s="66"/>
      <c r="AC33" s="68"/>
      <c r="AD33" s="66"/>
      <c r="AE33" s="66"/>
      <c r="AF33" s="66"/>
    </row>
    <row r="34" spans="1:32" customFormat="1" x14ac:dyDescent="0.3">
      <c r="A34" s="66"/>
      <c r="B34" s="66"/>
      <c r="C34" s="66"/>
      <c r="D34" s="66"/>
      <c r="E34" s="66"/>
      <c r="F34" s="66"/>
      <c r="G34" s="66"/>
      <c r="H34" s="66"/>
      <c r="I34" s="66"/>
      <c r="J34" s="66"/>
      <c r="K34" s="66"/>
      <c r="L34" s="66"/>
      <c r="M34" s="66"/>
      <c r="N34" s="67"/>
      <c r="O34" s="67"/>
      <c r="P34" s="67"/>
      <c r="Q34" s="67"/>
      <c r="R34" s="67"/>
      <c r="S34" s="67"/>
      <c r="T34" s="67"/>
      <c r="U34" s="67"/>
      <c r="V34" s="67"/>
      <c r="W34" s="67"/>
      <c r="X34" s="66"/>
      <c r="Y34" s="66"/>
      <c r="Z34" s="66"/>
      <c r="AA34" s="66"/>
      <c r="AB34" s="66"/>
      <c r="AC34" s="68"/>
      <c r="AD34" s="66"/>
      <c r="AE34" s="66"/>
      <c r="AF34" s="66"/>
    </row>
    <row r="35" spans="1:32" customFormat="1" x14ac:dyDescent="0.3">
      <c r="A35" s="66"/>
      <c r="B35" s="66"/>
      <c r="C35" s="66"/>
      <c r="D35" s="66"/>
      <c r="E35" s="66"/>
      <c r="F35" s="66"/>
      <c r="G35" s="66"/>
      <c r="H35" s="66"/>
      <c r="I35" s="66"/>
      <c r="J35" s="66"/>
      <c r="K35" s="66"/>
      <c r="L35" s="66"/>
      <c r="M35" s="66"/>
      <c r="N35" s="67"/>
      <c r="O35" s="67"/>
      <c r="P35" s="67"/>
      <c r="Q35" s="67"/>
      <c r="R35" s="67"/>
      <c r="S35" s="67"/>
      <c r="T35" s="67"/>
      <c r="U35" s="67"/>
      <c r="V35" s="67"/>
      <c r="W35" s="67"/>
      <c r="X35" s="66"/>
      <c r="Y35" s="66"/>
      <c r="Z35" s="66"/>
      <c r="AA35" s="66"/>
      <c r="AB35" s="66"/>
      <c r="AC35" s="68"/>
      <c r="AD35" s="66"/>
      <c r="AE35" s="66"/>
      <c r="AF35" s="66"/>
    </row>
    <row r="36" spans="1:32" customFormat="1" x14ac:dyDescent="0.3">
      <c r="A36" s="66"/>
      <c r="B36" s="66"/>
      <c r="C36" s="66"/>
      <c r="D36" s="66"/>
      <c r="E36" s="66"/>
      <c r="F36" s="66"/>
      <c r="G36" s="66"/>
      <c r="H36" s="66"/>
      <c r="I36" s="66"/>
      <c r="J36" s="66"/>
      <c r="K36" s="66"/>
      <c r="L36" s="66"/>
      <c r="M36" s="66"/>
      <c r="N36" s="67"/>
      <c r="O36" s="67"/>
      <c r="P36" s="67"/>
      <c r="Q36" s="67"/>
      <c r="R36" s="67"/>
      <c r="S36" s="67"/>
      <c r="T36" s="67"/>
      <c r="U36" s="67"/>
      <c r="V36" s="67"/>
      <c r="W36" s="67"/>
      <c r="X36" s="66"/>
      <c r="Y36" s="66"/>
      <c r="Z36" s="66"/>
      <c r="AA36" s="66"/>
      <c r="AB36" s="66"/>
      <c r="AC36" s="68"/>
      <c r="AD36" s="66"/>
      <c r="AE36" s="66"/>
      <c r="AF36" s="66"/>
    </row>
    <row r="37" spans="1:32" customFormat="1" x14ac:dyDescent="0.3">
      <c r="A37" s="66"/>
      <c r="B37" s="66"/>
      <c r="C37" s="66"/>
      <c r="D37" s="66"/>
      <c r="E37" s="66"/>
      <c r="F37" s="66"/>
      <c r="G37" s="66"/>
      <c r="H37" s="66"/>
      <c r="I37" s="66"/>
      <c r="J37" s="66"/>
      <c r="K37" s="66"/>
      <c r="L37" s="66"/>
      <c r="M37" s="66"/>
      <c r="N37" s="67"/>
      <c r="O37" s="67"/>
      <c r="P37" s="67"/>
      <c r="Q37" s="67"/>
      <c r="R37" s="67"/>
      <c r="S37" s="67"/>
      <c r="T37" s="67"/>
      <c r="U37" s="67"/>
      <c r="V37" s="67"/>
      <c r="W37" s="67"/>
      <c r="X37" s="66"/>
      <c r="Y37" s="66"/>
      <c r="Z37" s="66"/>
      <c r="AA37" s="66"/>
      <c r="AB37" s="66"/>
      <c r="AC37" s="68"/>
      <c r="AD37" s="66"/>
      <c r="AE37" s="66"/>
      <c r="AF37" s="66"/>
    </row>
    <row r="38" spans="1:32" customFormat="1" x14ac:dyDescent="0.3">
      <c r="A38" s="66"/>
      <c r="B38" s="66"/>
      <c r="C38" s="66"/>
      <c r="D38" s="66"/>
      <c r="E38" s="66"/>
      <c r="F38" s="66"/>
      <c r="G38" s="66"/>
      <c r="H38" s="66"/>
      <c r="I38" s="66"/>
      <c r="J38" s="66"/>
      <c r="K38" s="66"/>
      <c r="L38" s="66"/>
      <c r="M38" s="66"/>
      <c r="N38" s="67"/>
      <c r="O38" s="67"/>
      <c r="P38" s="67"/>
      <c r="Q38" s="67"/>
      <c r="R38" s="67"/>
      <c r="S38" s="67"/>
      <c r="T38" s="67"/>
      <c r="U38" s="67"/>
      <c r="V38" s="67"/>
      <c r="W38" s="67"/>
      <c r="X38" s="66"/>
      <c r="Y38" s="66"/>
      <c r="Z38" s="66"/>
      <c r="AA38" s="66"/>
      <c r="AB38" s="66"/>
      <c r="AC38" s="68"/>
      <c r="AD38" s="66"/>
      <c r="AE38" s="66"/>
      <c r="AF38" s="66"/>
    </row>
    <row r="39" spans="1:32" customFormat="1" x14ac:dyDescent="0.3">
      <c r="A39" s="66"/>
      <c r="B39" s="66"/>
      <c r="C39" s="66"/>
      <c r="D39" s="66"/>
      <c r="E39" s="66"/>
      <c r="F39" s="66"/>
      <c r="G39" s="66"/>
      <c r="H39" s="66"/>
      <c r="I39" s="66"/>
      <c r="J39" s="66"/>
      <c r="K39" s="66"/>
      <c r="L39" s="66"/>
      <c r="M39" s="66"/>
      <c r="N39" s="67"/>
      <c r="O39" s="67"/>
      <c r="P39" s="67"/>
      <c r="Q39" s="67"/>
      <c r="R39" s="67"/>
      <c r="S39" s="67"/>
      <c r="T39" s="67"/>
      <c r="U39" s="67"/>
      <c r="V39" s="67"/>
      <c r="W39" s="67"/>
      <c r="X39" s="66"/>
      <c r="Y39" s="66"/>
      <c r="Z39" s="66"/>
      <c r="AA39" s="66"/>
      <c r="AB39" s="66"/>
      <c r="AC39" s="68"/>
      <c r="AD39" s="66"/>
      <c r="AE39" s="66"/>
      <c r="AF39" s="66"/>
    </row>
    <row r="40" spans="1:32" customFormat="1" x14ac:dyDescent="0.3">
      <c r="A40" s="66"/>
      <c r="B40" s="66"/>
      <c r="C40" s="66"/>
      <c r="D40" s="66"/>
      <c r="E40" s="66"/>
      <c r="F40" s="66"/>
      <c r="G40" s="66"/>
      <c r="H40" s="66"/>
      <c r="I40" s="66"/>
      <c r="J40" s="66"/>
      <c r="K40" s="66"/>
      <c r="L40" s="66"/>
      <c r="M40" s="66"/>
      <c r="N40" s="67"/>
      <c r="O40" s="67"/>
      <c r="P40" s="67"/>
      <c r="Q40" s="67"/>
      <c r="R40" s="67"/>
      <c r="S40" s="67"/>
      <c r="T40" s="67"/>
      <c r="U40" s="67"/>
      <c r="V40" s="67"/>
      <c r="W40" s="67"/>
      <c r="X40" s="66"/>
      <c r="Y40" s="66"/>
      <c r="Z40" s="66"/>
      <c r="AA40" s="66"/>
      <c r="AB40" s="66"/>
      <c r="AC40" s="68"/>
      <c r="AD40" s="66"/>
      <c r="AE40" s="66"/>
      <c r="AF40" s="66"/>
    </row>
    <row r="41" spans="1:32" customFormat="1" x14ac:dyDescent="0.3">
      <c r="A41" s="66"/>
      <c r="B41" s="66"/>
      <c r="C41" s="66"/>
      <c r="D41" s="66"/>
      <c r="E41" s="66"/>
      <c r="F41" s="66"/>
      <c r="G41" s="66"/>
      <c r="H41" s="66"/>
      <c r="I41" s="66"/>
      <c r="J41" s="66"/>
      <c r="K41" s="66"/>
      <c r="L41" s="66"/>
      <c r="M41" s="66"/>
      <c r="N41" s="67"/>
      <c r="O41" s="67"/>
      <c r="P41" s="67"/>
      <c r="Q41" s="67"/>
      <c r="R41" s="67"/>
      <c r="S41" s="67"/>
      <c r="T41" s="67"/>
      <c r="U41" s="67"/>
      <c r="V41" s="67"/>
      <c r="W41" s="67"/>
      <c r="X41" s="66"/>
      <c r="Y41" s="66"/>
      <c r="Z41" s="66"/>
      <c r="AA41" s="66"/>
      <c r="AB41" s="66"/>
      <c r="AC41" s="68"/>
      <c r="AD41" s="66"/>
      <c r="AE41" s="66"/>
      <c r="AF41" s="66"/>
    </row>
    <row r="42" spans="1:32" customFormat="1" x14ac:dyDescent="0.3">
      <c r="A42" s="66"/>
      <c r="B42" s="66"/>
      <c r="C42" s="66"/>
      <c r="D42" s="66"/>
      <c r="E42" s="66"/>
      <c r="F42" s="66"/>
      <c r="G42" s="66"/>
      <c r="H42" s="66"/>
      <c r="I42" s="66"/>
      <c r="J42" s="66"/>
      <c r="K42" s="66"/>
      <c r="L42" s="66"/>
      <c r="M42" s="66"/>
      <c r="N42" s="67"/>
      <c r="O42" s="67"/>
      <c r="P42" s="67"/>
      <c r="Q42" s="67"/>
      <c r="R42" s="67"/>
      <c r="S42" s="67"/>
      <c r="T42" s="67"/>
      <c r="U42" s="67"/>
      <c r="V42" s="67"/>
      <c r="W42" s="67"/>
      <c r="X42" s="66"/>
      <c r="Y42" s="66"/>
      <c r="Z42" s="66"/>
      <c r="AA42" s="66"/>
      <c r="AB42" s="66"/>
      <c r="AC42" s="68"/>
      <c r="AD42" s="66"/>
      <c r="AE42" s="66"/>
      <c r="AF42" s="66"/>
    </row>
    <row r="43" spans="1:32" customFormat="1" x14ac:dyDescent="0.3">
      <c r="A43" s="66"/>
      <c r="B43" s="66"/>
      <c r="C43" s="66"/>
      <c r="D43" s="66"/>
      <c r="E43" s="66"/>
      <c r="F43" s="66"/>
      <c r="G43" s="66"/>
      <c r="H43" s="66"/>
      <c r="I43" s="66"/>
      <c r="J43" s="66"/>
      <c r="K43" s="66"/>
      <c r="L43" s="66"/>
      <c r="M43" s="66"/>
      <c r="N43" s="67"/>
      <c r="O43" s="67"/>
      <c r="P43" s="67"/>
      <c r="Q43" s="67"/>
      <c r="R43" s="67"/>
      <c r="S43" s="67"/>
      <c r="T43" s="67"/>
      <c r="U43" s="67"/>
      <c r="V43" s="67"/>
      <c r="W43" s="67"/>
      <c r="X43" s="66"/>
      <c r="Y43" s="66"/>
      <c r="Z43" s="66"/>
      <c r="AA43" s="66"/>
      <c r="AB43" s="66"/>
      <c r="AC43" s="68"/>
      <c r="AD43" s="66"/>
      <c r="AE43" s="66"/>
      <c r="AF43" s="66"/>
    </row>
    <row r="44" spans="1:32" customFormat="1" x14ac:dyDescent="0.3">
      <c r="A44" s="66"/>
      <c r="B44" s="66"/>
      <c r="C44" s="66"/>
      <c r="D44" s="66"/>
      <c r="E44" s="66"/>
      <c r="F44" s="66"/>
      <c r="G44" s="66"/>
      <c r="H44" s="66"/>
      <c r="I44" s="66"/>
      <c r="J44" s="66"/>
      <c r="K44" s="66"/>
      <c r="L44" s="66"/>
      <c r="M44" s="66"/>
      <c r="N44" s="67"/>
      <c r="O44" s="67"/>
      <c r="P44" s="67"/>
      <c r="Q44" s="67"/>
      <c r="R44" s="67"/>
      <c r="S44" s="67"/>
      <c r="T44" s="67"/>
      <c r="U44" s="67"/>
      <c r="V44" s="67"/>
      <c r="W44" s="67"/>
      <c r="X44" s="66"/>
      <c r="Y44" s="66"/>
      <c r="Z44" s="66"/>
      <c r="AA44" s="66"/>
      <c r="AB44" s="66"/>
      <c r="AC44" s="68"/>
      <c r="AD44" s="66"/>
      <c r="AE44" s="66"/>
      <c r="AF44" s="66"/>
    </row>
    <row r="45" spans="1:32" customFormat="1" x14ac:dyDescent="0.3">
      <c r="A45" s="66"/>
      <c r="B45" s="66"/>
      <c r="C45" s="66"/>
      <c r="D45" s="66"/>
      <c r="E45" s="66"/>
      <c r="F45" s="66"/>
      <c r="G45" s="66"/>
      <c r="H45" s="66"/>
      <c r="I45" s="66"/>
      <c r="J45" s="66"/>
      <c r="K45" s="66"/>
      <c r="L45" s="66"/>
      <c r="M45" s="66"/>
      <c r="N45" s="67"/>
      <c r="O45" s="67"/>
      <c r="P45" s="67"/>
      <c r="Q45" s="67"/>
      <c r="R45" s="67"/>
      <c r="S45" s="67"/>
      <c r="T45" s="67"/>
      <c r="U45" s="67"/>
      <c r="V45" s="67"/>
      <c r="W45" s="67"/>
      <c r="X45" s="66"/>
      <c r="Y45" s="66"/>
      <c r="Z45" s="66"/>
      <c r="AA45" s="66"/>
      <c r="AB45" s="66"/>
      <c r="AC45" s="68"/>
      <c r="AD45" s="66"/>
      <c r="AE45" s="66"/>
      <c r="AF45" s="66"/>
    </row>
    <row r="46" spans="1:32" customFormat="1" x14ac:dyDescent="0.3">
      <c r="A46" s="66"/>
      <c r="B46" s="66"/>
      <c r="C46" s="66"/>
      <c r="D46" s="66"/>
      <c r="E46" s="66"/>
      <c r="F46" s="66"/>
      <c r="G46" s="66"/>
      <c r="H46" s="66"/>
      <c r="I46" s="66"/>
      <c r="J46" s="66"/>
      <c r="K46" s="66"/>
      <c r="L46" s="66"/>
      <c r="M46" s="66"/>
      <c r="N46" s="67"/>
      <c r="O46" s="67"/>
      <c r="P46" s="67"/>
      <c r="Q46" s="67"/>
      <c r="R46" s="67"/>
      <c r="S46" s="67"/>
      <c r="T46" s="67"/>
      <c r="U46" s="67"/>
      <c r="V46" s="67"/>
      <c r="W46" s="67"/>
      <c r="X46" s="66"/>
      <c r="Y46" s="66"/>
      <c r="Z46" s="66"/>
      <c r="AA46" s="66"/>
      <c r="AB46" s="66"/>
      <c r="AC46" s="68"/>
      <c r="AD46" s="66"/>
      <c r="AE46" s="66"/>
      <c r="AF46" s="66"/>
    </row>
    <row r="47" spans="1:32" customFormat="1" x14ac:dyDescent="0.3">
      <c r="A47" s="66"/>
      <c r="B47" s="66"/>
      <c r="C47" s="66"/>
      <c r="D47" s="66"/>
      <c r="E47" s="66"/>
      <c r="F47" s="66"/>
      <c r="G47" s="66"/>
      <c r="H47" s="66"/>
      <c r="I47" s="66"/>
      <c r="J47" s="66"/>
      <c r="K47" s="66"/>
      <c r="L47" s="66"/>
      <c r="M47" s="66"/>
      <c r="N47" s="67"/>
      <c r="O47" s="67"/>
      <c r="P47" s="67"/>
      <c r="Q47" s="67"/>
      <c r="R47" s="67"/>
      <c r="S47" s="67"/>
      <c r="T47" s="67"/>
      <c r="U47" s="67"/>
      <c r="V47" s="67"/>
      <c r="W47" s="67"/>
      <c r="X47" s="66"/>
      <c r="Y47" s="66"/>
      <c r="Z47" s="66"/>
      <c r="AA47" s="66"/>
      <c r="AB47" s="66"/>
      <c r="AC47" s="68"/>
      <c r="AD47" s="66"/>
      <c r="AE47" s="66"/>
      <c r="AF47" s="66"/>
    </row>
    <row r="48" spans="1:32" customFormat="1" x14ac:dyDescent="0.3">
      <c r="A48" s="66"/>
      <c r="B48" s="66"/>
      <c r="C48" s="66"/>
      <c r="D48" s="66"/>
      <c r="E48" s="66"/>
      <c r="F48" s="66"/>
      <c r="G48" s="66"/>
      <c r="H48" s="66"/>
      <c r="I48" s="66"/>
      <c r="J48" s="66"/>
      <c r="K48" s="66"/>
      <c r="L48" s="66"/>
      <c r="M48" s="66"/>
      <c r="N48" s="67"/>
      <c r="O48" s="67"/>
      <c r="P48" s="67"/>
      <c r="Q48" s="67"/>
      <c r="R48" s="67"/>
      <c r="S48" s="67"/>
      <c r="T48" s="67"/>
      <c r="U48" s="67"/>
      <c r="V48" s="67"/>
      <c r="W48" s="67"/>
      <c r="X48" s="66"/>
      <c r="Y48" s="66"/>
      <c r="Z48" s="66"/>
      <c r="AA48" s="66"/>
      <c r="AB48" s="66"/>
      <c r="AC48" s="68"/>
      <c r="AD48" s="66"/>
      <c r="AE48" s="66"/>
      <c r="AF48" s="66"/>
    </row>
    <row r="49" spans="1:32" customFormat="1" x14ac:dyDescent="0.3">
      <c r="A49" s="66"/>
      <c r="B49" s="66"/>
      <c r="C49" s="66"/>
      <c r="D49" s="66"/>
      <c r="E49" s="66"/>
      <c r="F49" s="66"/>
      <c r="G49" s="66"/>
      <c r="H49" s="66"/>
      <c r="I49" s="66"/>
      <c r="J49" s="66"/>
      <c r="K49" s="66"/>
      <c r="L49" s="66"/>
      <c r="M49" s="66"/>
      <c r="N49" s="67"/>
      <c r="O49" s="67"/>
      <c r="P49" s="67"/>
      <c r="Q49" s="67"/>
      <c r="R49" s="67"/>
      <c r="S49" s="67"/>
      <c r="T49" s="67"/>
      <c r="U49" s="67"/>
      <c r="V49" s="67"/>
      <c r="W49" s="67"/>
      <c r="X49" s="66"/>
      <c r="Y49" s="66"/>
      <c r="Z49" s="66"/>
      <c r="AA49" s="66"/>
      <c r="AB49" s="66"/>
      <c r="AC49" s="68"/>
      <c r="AD49" s="66"/>
      <c r="AE49" s="66"/>
      <c r="AF49" s="66"/>
    </row>
    <row r="50" spans="1:32" customFormat="1" x14ac:dyDescent="0.3">
      <c r="A50" s="66"/>
      <c r="B50" s="66"/>
      <c r="C50" s="66"/>
      <c r="D50" s="66"/>
      <c r="E50" s="66"/>
      <c r="F50" s="66"/>
      <c r="G50" s="66"/>
      <c r="H50" s="66"/>
      <c r="I50" s="66"/>
      <c r="J50" s="66"/>
      <c r="K50" s="66"/>
      <c r="L50" s="66"/>
      <c r="M50" s="66"/>
      <c r="N50" s="67"/>
      <c r="O50" s="67"/>
      <c r="P50" s="67"/>
      <c r="Q50" s="67"/>
      <c r="R50" s="67"/>
      <c r="S50" s="67"/>
      <c r="T50" s="67"/>
      <c r="U50" s="67"/>
      <c r="V50" s="67"/>
      <c r="W50" s="67"/>
      <c r="X50" s="66"/>
      <c r="Y50" s="66"/>
      <c r="Z50" s="66"/>
      <c r="AA50" s="66"/>
      <c r="AB50" s="66"/>
      <c r="AC50" s="68"/>
      <c r="AD50" s="66"/>
      <c r="AE50" s="66"/>
      <c r="AF50" s="66"/>
    </row>
    <row r="51" spans="1:32" customFormat="1" x14ac:dyDescent="0.3">
      <c r="A51" s="66"/>
      <c r="B51" s="66"/>
      <c r="C51" s="66"/>
      <c r="D51" s="66"/>
      <c r="E51" s="66"/>
      <c r="F51" s="66"/>
      <c r="G51" s="66"/>
      <c r="H51" s="66"/>
      <c r="I51" s="66"/>
      <c r="J51" s="66"/>
      <c r="K51" s="66"/>
      <c r="L51" s="66"/>
      <c r="M51" s="66"/>
      <c r="N51" s="67"/>
      <c r="O51" s="67"/>
      <c r="P51" s="67"/>
      <c r="Q51" s="67"/>
      <c r="R51" s="67"/>
      <c r="S51" s="67"/>
      <c r="T51" s="67"/>
      <c r="U51" s="67"/>
      <c r="V51" s="67"/>
      <c r="W51" s="67"/>
      <c r="X51" s="66"/>
      <c r="Y51" s="66"/>
      <c r="Z51" s="66"/>
      <c r="AA51" s="66"/>
      <c r="AB51" s="66"/>
      <c r="AC51" s="68"/>
      <c r="AD51" s="66"/>
      <c r="AE51" s="66"/>
      <c r="AF51" s="66"/>
    </row>
    <row r="52" spans="1:32" customFormat="1" x14ac:dyDescent="0.3">
      <c r="A52" s="66"/>
      <c r="B52" s="66"/>
      <c r="C52" s="66"/>
      <c r="D52" s="66"/>
      <c r="E52" s="66"/>
      <c r="F52" s="66"/>
      <c r="G52" s="66"/>
      <c r="H52" s="66"/>
      <c r="I52" s="66"/>
      <c r="J52" s="66"/>
      <c r="K52" s="66"/>
      <c r="L52" s="66"/>
      <c r="M52" s="66"/>
      <c r="N52" s="67"/>
      <c r="O52" s="67"/>
      <c r="P52" s="67"/>
      <c r="Q52" s="67"/>
      <c r="R52" s="67"/>
      <c r="S52" s="67"/>
      <c r="T52" s="67"/>
      <c r="U52" s="67"/>
      <c r="V52" s="67"/>
      <c r="W52" s="67"/>
      <c r="X52" s="66"/>
      <c r="Y52" s="66"/>
      <c r="Z52" s="66"/>
      <c r="AA52" s="66"/>
      <c r="AB52" s="66"/>
      <c r="AC52" s="68"/>
      <c r="AD52" s="66"/>
      <c r="AE52" s="66"/>
      <c r="AF52" s="66"/>
    </row>
    <row r="53" spans="1:32" customFormat="1" x14ac:dyDescent="0.3">
      <c r="A53" s="66"/>
      <c r="B53" s="66"/>
      <c r="C53" s="66"/>
      <c r="D53" s="66"/>
      <c r="E53" s="66"/>
      <c r="F53" s="66"/>
      <c r="G53" s="66"/>
      <c r="H53" s="66"/>
      <c r="I53" s="66"/>
      <c r="J53" s="66"/>
      <c r="K53" s="66"/>
      <c r="L53" s="66"/>
      <c r="M53" s="66"/>
      <c r="N53" s="67"/>
      <c r="O53" s="67"/>
      <c r="P53" s="67"/>
      <c r="Q53" s="67"/>
      <c r="R53" s="67"/>
      <c r="S53" s="67"/>
      <c r="T53" s="67"/>
      <c r="U53" s="67"/>
      <c r="V53" s="67"/>
      <c r="W53" s="67"/>
      <c r="X53" s="66"/>
      <c r="Y53" s="66"/>
      <c r="Z53" s="66"/>
      <c r="AA53" s="66"/>
      <c r="AB53" s="66"/>
      <c r="AC53" s="68"/>
      <c r="AD53" s="66"/>
      <c r="AE53" s="66"/>
      <c r="AF53" s="66"/>
    </row>
    <row r="54" spans="1:32" customFormat="1" x14ac:dyDescent="0.3">
      <c r="A54" s="66"/>
      <c r="B54" s="66"/>
      <c r="C54" s="66"/>
      <c r="D54" s="66"/>
      <c r="E54" s="66"/>
      <c r="F54" s="66"/>
      <c r="G54" s="66"/>
      <c r="H54" s="66"/>
      <c r="I54" s="66"/>
      <c r="J54" s="66"/>
      <c r="K54" s="66"/>
      <c r="L54" s="66"/>
      <c r="M54" s="66"/>
      <c r="N54" s="67"/>
      <c r="O54" s="67"/>
      <c r="P54" s="67"/>
      <c r="Q54" s="67"/>
      <c r="R54" s="67"/>
      <c r="S54" s="67"/>
      <c r="T54" s="67"/>
      <c r="U54" s="67"/>
      <c r="V54" s="67"/>
      <c r="W54" s="67"/>
      <c r="X54" s="66"/>
      <c r="Y54" s="66"/>
      <c r="Z54" s="66"/>
      <c r="AA54" s="66"/>
      <c r="AB54" s="66"/>
      <c r="AC54" s="68"/>
      <c r="AD54" s="66"/>
      <c r="AE54" s="66"/>
      <c r="AF54" s="66"/>
    </row>
    <row r="55" spans="1:32" customFormat="1" x14ac:dyDescent="0.3">
      <c r="A55" s="66"/>
      <c r="B55" s="66"/>
      <c r="C55" s="66"/>
      <c r="D55" s="66"/>
      <c r="E55" s="66"/>
      <c r="F55" s="66"/>
      <c r="G55" s="66"/>
      <c r="H55" s="66"/>
      <c r="I55" s="66"/>
      <c r="J55" s="66"/>
      <c r="K55" s="66"/>
      <c r="L55" s="66"/>
      <c r="M55" s="66"/>
      <c r="N55" s="67"/>
      <c r="O55" s="67"/>
      <c r="P55" s="67"/>
      <c r="Q55" s="67"/>
      <c r="R55" s="67"/>
      <c r="S55" s="67"/>
      <c r="T55" s="67"/>
      <c r="U55" s="67"/>
      <c r="V55" s="67"/>
      <c r="W55" s="67"/>
      <c r="X55" s="66"/>
      <c r="Y55" s="66"/>
      <c r="Z55" s="66"/>
      <c r="AA55" s="66"/>
      <c r="AB55" s="66"/>
      <c r="AC55" s="68"/>
      <c r="AD55" s="66"/>
      <c r="AE55" s="66"/>
      <c r="AF55" s="66"/>
    </row>
    <row r="56" spans="1:32" customFormat="1" x14ac:dyDescent="0.3">
      <c r="A56" s="66"/>
      <c r="B56" s="66"/>
      <c r="C56" s="66"/>
      <c r="D56" s="66"/>
      <c r="E56" s="66"/>
      <c r="F56" s="66"/>
      <c r="G56" s="66"/>
      <c r="H56" s="66"/>
      <c r="I56" s="66"/>
      <c r="J56" s="66"/>
      <c r="K56" s="66"/>
      <c r="L56" s="66"/>
      <c r="M56" s="66"/>
      <c r="N56" s="67"/>
      <c r="O56" s="67"/>
      <c r="P56" s="67"/>
      <c r="Q56" s="67"/>
      <c r="R56" s="67"/>
      <c r="S56" s="67"/>
      <c r="T56" s="67"/>
      <c r="U56" s="67"/>
      <c r="V56" s="67"/>
      <c r="W56" s="67"/>
      <c r="X56" s="66"/>
      <c r="Y56" s="66"/>
      <c r="Z56" s="66"/>
      <c r="AA56" s="66"/>
      <c r="AB56" s="66"/>
      <c r="AC56" s="68"/>
      <c r="AD56" s="66"/>
      <c r="AE56" s="66"/>
      <c r="AF56" s="66"/>
    </row>
    <row r="57" spans="1:32" customFormat="1" x14ac:dyDescent="0.3">
      <c r="A57" s="66"/>
      <c r="B57" s="66"/>
      <c r="C57" s="66"/>
      <c r="D57" s="66"/>
      <c r="E57" s="66"/>
      <c r="F57" s="66"/>
      <c r="G57" s="66"/>
      <c r="H57" s="66"/>
      <c r="I57" s="66"/>
      <c r="J57" s="66"/>
      <c r="K57" s="66"/>
      <c r="L57" s="66"/>
      <c r="M57" s="66"/>
      <c r="N57" s="67"/>
      <c r="O57" s="67"/>
      <c r="P57" s="67"/>
      <c r="Q57" s="67"/>
      <c r="R57" s="67"/>
      <c r="S57" s="67"/>
      <c r="T57" s="67"/>
      <c r="U57" s="67"/>
      <c r="V57" s="67"/>
      <c r="W57" s="67"/>
      <c r="X57" s="66"/>
      <c r="Y57" s="66"/>
      <c r="Z57" s="66"/>
      <c r="AA57" s="66"/>
      <c r="AB57" s="66"/>
      <c r="AC57" s="68"/>
      <c r="AD57" s="66"/>
      <c r="AE57" s="66"/>
      <c r="AF57" s="66"/>
    </row>
    <row r="58" spans="1:32" customFormat="1" x14ac:dyDescent="0.3">
      <c r="A58" s="66"/>
      <c r="B58" s="66"/>
      <c r="C58" s="66"/>
      <c r="D58" s="66"/>
      <c r="E58" s="66"/>
      <c r="F58" s="66"/>
      <c r="G58" s="66"/>
      <c r="H58" s="66"/>
      <c r="I58" s="66"/>
      <c r="J58" s="66"/>
      <c r="K58" s="66"/>
      <c r="L58" s="66"/>
      <c r="M58" s="66"/>
      <c r="N58" s="67"/>
      <c r="O58" s="67"/>
      <c r="P58" s="67"/>
      <c r="Q58" s="67"/>
      <c r="R58" s="67"/>
      <c r="S58" s="67"/>
      <c r="T58" s="67"/>
      <c r="U58" s="67"/>
      <c r="V58" s="67"/>
      <c r="W58" s="67"/>
      <c r="X58" s="66"/>
      <c r="Y58" s="66"/>
      <c r="Z58" s="66"/>
      <c r="AA58" s="66"/>
      <c r="AB58" s="66"/>
      <c r="AC58" s="68"/>
      <c r="AD58" s="66"/>
      <c r="AE58" s="66"/>
      <c r="AF58" s="66"/>
    </row>
    <row r="59" spans="1:32" customFormat="1" x14ac:dyDescent="0.3">
      <c r="A59" s="66"/>
      <c r="B59" s="66"/>
      <c r="C59" s="66"/>
      <c r="D59" s="66"/>
      <c r="E59" s="66"/>
      <c r="F59" s="66"/>
      <c r="G59" s="66"/>
      <c r="H59" s="66"/>
      <c r="I59" s="66"/>
      <c r="J59" s="66"/>
      <c r="K59" s="66"/>
      <c r="L59" s="66"/>
      <c r="M59" s="66"/>
      <c r="N59" s="67"/>
      <c r="O59" s="67"/>
      <c r="P59" s="67"/>
      <c r="Q59" s="67"/>
      <c r="R59" s="67"/>
      <c r="S59" s="67"/>
      <c r="T59" s="67"/>
      <c r="U59" s="67"/>
      <c r="V59" s="67"/>
      <c r="W59" s="67"/>
      <c r="X59" s="66"/>
      <c r="Y59" s="66"/>
      <c r="Z59" s="66"/>
      <c r="AA59" s="66"/>
      <c r="AB59" s="66"/>
      <c r="AC59" s="68"/>
      <c r="AD59" s="66"/>
      <c r="AE59" s="66"/>
      <c r="AF59" s="66"/>
    </row>
    <row r="60" spans="1:32" customFormat="1" x14ac:dyDescent="0.3">
      <c r="A60" s="66"/>
      <c r="B60" s="66"/>
      <c r="C60" s="66"/>
      <c r="D60" s="66"/>
      <c r="E60" s="66"/>
      <c r="F60" s="66"/>
      <c r="G60" s="66"/>
      <c r="H60" s="66"/>
      <c r="I60" s="66"/>
      <c r="J60" s="66"/>
      <c r="K60" s="66"/>
      <c r="L60" s="66"/>
      <c r="M60" s="66"/>
      <c r="N60" s="67"/>
      <c r="O60" s="67"/>
      <c r="P60" s="67"/>
      <c r="Q60" s="67"/>
      <c r="R60" s="67"/>
      <c r="S60" s="67"/>
      <c r="T60" s="67"/>
      <c r="U60" s="67"/>
      <c r="V60" s="67"/>
      <c r="W60" s="67"/>
      <c r="X60" s="66"/>
      <c r="Y60" s="66"/>
      <c r="Z60" s="66"/>
      <c r="AA60" s="66"/>
      <c r="AB60" s="66"/>
      <c r="AC60" s="68"/>
      <c r="AD60" s="66"/>
      <c r="AE60" s="66"/>
      <c r="AF60" s="66"/>
    </row>
    <row r="61" spans="1:32" customFormat="1" x14ac:dyDescent="0.3">
      <c r="A61" s="66"/>
      <c r="B61" s="66"/>
      <c r="C61" s="66"/>
      <c r="D61" s="66"/>
      <c r="E61" s="66"/>
      <c r="F61" s="66"/>
      <c r="G61" s="66"/>
      <c r="H61" s="66"/>
      <c r="I61" s="66"/>
      <c r="J61" s="66"/>
      <c r="K61" s="66"/>
      <c r="L61" s="66"/>
      <c r="M61" s="66"/>
      <c r="N61" s="67"/>
      <c r="O61" s="67"/>
      <c r="P61" s="67"/>
      <c r="Q61" s="67"/>
      <c r="R61" s="67"/>
      <c r="S61" s="67"/>
      <c r="T61" s="67"/>
      <c r="U61" s="67"/>
      <c r="V61" s="67"/>
      <c r="W61" s="67"/>
      <c r="X61" s="66"/>
      <c r="Y61" s="66"/>
      <c r="Z61" s="66"/>
      <c r="AA61" s="66"/>
      <c r="AB61" s="66"/>
      <c r="AC61" s="68"/>
      <c r="AD61" s="66"/>
      <c r="AE61" s="66"/>
      <c r="AF61" s="66"/>
    </row>
    <row r="62" spans="1:32" customFormat="1" x14ac:dyDescent="0.3">
      <c r="A62" s="66"/>
      <c r="B62" s="66"/>
      <c r="C62" s="66"/>
      <c r="D62" s="66"/>
      <c r="E62" s="66"/>
      <c r="F62" s="66"/>
      <c r="G62" s="66"/>
      <c r="H62" s="66"/>
      <c r="I62" s="66"/>
      <c r="J62" s="66"/>
      <c r="K62" s="66"/>
      <c r="L62" s="66"/>
      <c r="M62" s="66"/>
      <c r="N62" s="67"/>
      <c r="O62" s="67"/>
      <c r="P62" s="67"/>
      <c r="Q62" s="67"/>
      <c r="R62" s="67"/>
      <c r="S62" s="67"/>
      <c r="T62" s="67"/>
      <c r="U62" s="67"/>
      <c r="V62" s="67"/>
      <c r="W62" s="67"/>
      <c r="X62" s="66"/>
      <c r="Y62" s="66"/>
      <c r="Z62" s="66"/>
      <c r="AA62" s="66"/>
      <c r="AB62" s="66"/>
      <c r="AC62" s="68"/>
      <c r="AD62" s="66"/>
      <c r="AE62" s="66"/>
      <c r="AF62" s="66"/>
    </row>
    <row r="63" spans="1:32" customFormat="1" x14ac:dyDescent="0.3">
      <c r="A63" s="66"/>
      <c r="B63" s="66"/>
      <c r="C63" s="66"/>
      <c r="D63" s="66"/>
      <c r="E63" s="66"/>
      <c r="F63" s="66"/>
      <c r="G63" s="66"/>
      <c r="H63" s="66"/>
      <c r="I63" s="66"/>
      <c r="J63" s="66"/>
      <c r="K63" s="66"/>
      <c r="L63" s="66"/>
      <c r="M63" s="66"/>
      <c r="N63" s="67"/>
      <c r="O63" s="67"/>
      <c r="P63" s="67"/>
      <c r="Q63" s="67"/>
      <c r="R63" s="67"/>
      <c r="S63" s="67"/>
      <c r="T63" s="67"/>
      <c r="U63" s="67"/>
      <c r="V63" s="67"/>
      <c r="W63" s="67"/>
      <c r="X63" s="66"/>
      <c r="Y63" s="66"/>
      <c r="Z63" s="66"/>
      <c r="AA63" s="66"/>
      <c r="AB63" s="66"/>
      <c r="AC63" s="68"/>
      <c r="AD63" s="66"/>
      <c r="AE63" s="66"/>
      <c r="AF63" s="66"/>
    </row>
    <row r="64" spans="1:32" customFormat="1" x14ac:dyDescent="0.3">
      <c r="A64" s="66"/>
      <c r="B64" s="66"/>
      <c r="C64" s="66"/>
      <c r="D64" s="66"/>
      <c r="E64" s="66"/>
      <c r="F64" s="66"/>
      <c r="G64" s="66"/>
      <c r="H64" s="66"/>
      <c r="I64" s="66"/>
      <c r="J64" s="66"/>
      <c r="K64" s="66"/>
      <c r="L64" s="66"/>
      <c r="M64" s="66"/>
      <c r="N64" s="67"/>
      <c r="O64" s="67"/>
      <c r="P64" s="67"/>
      <c r="Q64" s="67"/>
      <c r="R64" s="67"/>
      <c r="S64" s="67"/>
      <c r="T64" s="67"/>
      <c r="U64" s="67"/>
      <c r="V64" s="67"/>
      <c r="W64" s="67"/>
      <c r="X64" s="66"/>
      <c r="Y64" s="66"/>
      <c r="Z64" s="66"/>
      <c r="AA64" s="66"/>
      <c r="AB64" s="66"/>
      <c r="AC64" s="68"/>
      <c r="AD64" s="66"/>
      <c r="AE64" s="66"/>
      <c r="AF64" s="66"/>
    </row>
    <row r="65" spans="1:32" customFormat="1" x14ac:dyDescent="0.3">
      <c r="A65" s="66"/>
      <c r="B65" s="66"/>
      <c r="C65" s="66"/>
      <c r="D65" s="66"/>
      <c r="E65" s="66"/>
      <c r="F65" s="66"/>
      <c r="G65" s="66"/>
      <c r="H65" s="66"/>
      <c r="I65" s="66"/>
      <c r="J65" s="66"/>
      <c r="K65" s="66"/>
      <c r="L65" s="66"/>
      <c r="M65" s="66"/>
      <c r="N65" s="67"/>
      <c r="O65" s="67"/>
      <c r="P65" s="67"/>
      <c r="Q65" s="67"/>
      <c r="R65" s="67"/>
      <c r="S65" s="67"/>
      <c r="T65" s="67"/>
      <c r="U65" s="67"/>
      <c r="V65" s="67"/>
      <c r="W65" s="67"/>
      <c r="X65" s="66"/>
      <c r="Y65" s="66"/>
      <c r="Z65" s="66"/>
      <c r="AA65" s="66"/>
      <c r="AB65" s="66"/>
      <c r="AC65" s="68"/>
      <c r="AD65" s="66"/>
      <c r="AE65" s="66"/>
      <c r="AF65" s="66"/>
    </row>
    <row r="66" spans="1:32" customFormat="1" x14ac:dyDescent="0.3">
      <c r="A66" s="66"/>
      <c r="B66" s="66"/>
      <c r="C66" s="66"/>
      <c r="D66" s="66"/>
      <c r="E66" s="66"/>
      <c r="F66" s="66"/>
      <c r="G66" s="66"/>
      <c r="H66" s="66"/>
      <c r="I66" s="66"/>
      <c r="J66" s="66"/>
      <c r="K66" s="66"/>
      <c r="L66" s="66"/>
      <c r="M66" s="66"/>
      <c r="N66" s="67"/>
      <c r="O66" s="67"/>
      <c r="P66" s="67"/>
      <c r="Q66" s="67"/>
      <c r="R66" s="67"/>
      <c r="S66" s="67"/>
      <c r="T66" s="67"/>
      <c r="U66" s="67"/>
      <c r="V66" s="67"/>
      <c r="W66" s="67"/>
      <c r="X66" s="66"/>
      <c r="Y66" s="66"/>
      <c r="Z66" s="66"/>
      <c r="AA66" s="66"/>
      <c r="AB66" s="66"/>
      <c r="AC66" s="68"/>
      <c r="AD66" s="66"/>
      <c r="AE66" s="66"/>
      <c r="AF66" s="66"/>
    </row>
    <row r="67" spans="1:32" customFormat="1" x14ac:dyDescent="0.3">
      <c r="A67" s="66"/>
      <c r="B67" s="66"/>
      <c r="C67" s="66"/>
      <c r="D67" s="66"/>
      <c r="E67" s="66"/>
      <c r="F67" s="66"/>
      <c r="G67" s="66"/>
      <c r="H67" s="66"/>
      <c r="I67" s="66"/>
      <c r="J67" s="66"/>
      <c r="K67" s="66"/>
      <c r="L67" s="66"/>
      <c r="M67" s="66"/>
      <c r="N67" s="67"/>
      <c r="O67" s="67"/>
      <c r="P67" s="67"/>
      <c r="Q67" s="67"/>
      <c r="R67" s="67"/>
      <c r="S67" s="67"/>
      <c r="T67" s="67"/>
      <c r="U67" s="67"/>
      <c r="V67" s="67"/>
      <c r="W67" s="67"/>
      <c r="X67" s="66"/>
      <c r="Y67" s="66"/>
      <c r="Z67" s="66"/>
      <c r="AA67" s="66"/>
      <c r="AB67" s="66"/>
      <c r="AC67" s="68"/>
      <c r="AD67" s="66"/>
      <c r="AE67" s="66"/>
      <c r="AF67" s="66"/>
    </row>
    <row r="68" spans="1:32" customFormat="1" x14ac:dyDescent="0.3">
      <c r="A68" s="66"/>
      <c r="B68" s="66"/>
      <c r="C68" s="66"/>
      <c r="D68" s="66"/>
      <c r="E68" s="66"/>
      <c r="F68" s="66"/>
      <c r="G68" s="66"/>
      <c r="H68" s="66"/>
      <c r="I68" s="66"/>
      <c r="J68" s="66"/>
      <c r="K68" s="66"/>
      <c r="L68" s="66"/>
      <c r="M68" s="66"/>
      <c r="N68" s="67"/>
      <c r="O68" s="67"/>
      <c r="P68" s="67"/>
      <c r="Q68" s="67"/>
      <c r="R68" s="67"/>
      <c r="S68" s="67"/>
      <c r="T68" s="67"/>
      <c r="U68" s="67"/>
      <c r="V68" s="67"/>
      <c r="W68" s="67"/>
      <c r="X68" s="66"/>
      <c r="Y68" s="66"/>
      <c r="Z68" s="66"/>
      <c r="AA68" s="66"/>
      <c r="AB68" s="66"/>
      <c r="AC68" s="68"/>
      <c r="AD68" s="66"/>
      <c r="AE68" s="66"/>
      <c r="AF68" s="66"/>
    </row>
    <row r="69" spans="1:32" customFormat="1" x14ac:dyDescent="0.3">
      <c r="A69" s="66"/>
      <c r="B69" s="66"/>
      <c r="C69" s="66"/>
      <c r="D69" s="66"/>
      <c r="E69" s="66"/>
      <c r="F69" s="66"/>
      <c r="G69" s="66"/>
      <c r="H69" s="66"/>
      <c r="I69" s="66"/>
      <c r="J69" s="66"/>
      <c r="K69" s="66"/>
      <c r="L69" s="66"/>
      <c r="M69" s="66"/>
      <c r="N69" s="67"/>
      <c r="O69" s="67"/>
      <c r="P69" s="67"/>
      <c r="Q69" s="67"/>
      <c r="R69" s="67"/>
      <c r="S69" s="67"/>
      <c r="T69" s="67"/>
      <c r="U69" s="67"/>
      <c r="V69" s="67"/>
      <c r="W69" s="67"/>
      <c r="X69" s="66"/>
      <c r="Y69" s="66"/>
      <c r="Z69" s="66"/>
      <c r="AA69" s="66"/>
      <c r="AB69" s="66"/>
      <c r="AC69" s="68"/>
      <c r="AD69" s="66"/>
      <c r="AE69" s="66"/>
      <c r="AF69" s="66"/>
    </row>
    <row r="70" spans="1:32" customFormat="1" x14ac:dyDescent="0.3">
      <c r="A70" s="66"/>
      <c r="B70" s="66"/>
      <c r="C70" s="66"/>
      <c r="D70" s="66"/>
      <c r="E70" s="66"/>
      <c r="F70" s="66"/>
      <c r="G70" s="66"/>
      <c r="H70" s="66"/>
      <c r="I70" s="66"/>
      <c r="J70" s="66"/>
      <c r="K70" s="66"/>
      <c r="L70" s="66"/>
      <c r="M70" s="66"/>
      <c r="N70" s="67"/>
      <c r="O70" s="67"/>
      <c r="P70" s="67"/>
      <c r="Q70" s="67"/>
      <c r="R70" s="67"/>
      <c r="S70" s="67"/>
      <c r="T70" s="67"/>
      <c r="U70" s="67"/>
      <c r="V70" s="67"/>
      <c r="W70" s="67"/>
      <c r="X70" s="66"/>
      <c r="Y70" s="66"/>
      <c r="Z70" s="66"/>
      <c r="AA70" s="66"/>
      <c r="AB70" s="66"/>
      <c r="AC70" s="68"/>
      <c r="AD70" s="66"/>
      <c r="AE70" s="66"/>
      <c r="AF70" s="66"/>
    </row>
    <row r="71" spans="1:32" customFormat="1" x14ac:dyDescent="0.3">
      <c r="A71" s="66"/>
      <c r="B71" s="66"/>
      <c r="C71" s="66"/>
      <c r="D71" s="66"/>
      <c r="E71" s="66"/>
      <c r="F71" s="66"/>
      <c r="G71" s="66"/>
      <c r="H71" s="66"/>
      <c r="I71" s="66"/>
      <c r="J71" s="66"/>
      <c r="K71" s="66"/>
      <c r="L71" s="66"/>
      <c r="M71" s="66"/>
      <c r="N71" s="67"/>
      <c r="O71" s="67"/>
      <c r="P71" s="67"/>
      <c r="Q71" s="67"/>
      <c r="R71" s="67"/>
      <c r="S71" s="67"/>
      <c r="T71" s="67"/>
      <c r="U71" s="67"/>
      <c r="V71" s="67"/>
      <c r="W71" s="67"/>
      <c r="X71" s="66"/>
      <c r="Y71" s="66"/>
      <c r="Z71" s="66"/>
      <c r="AA71" s="66"/>
      <c r="AB71" s="66"/>
      <c r="AC71" s="68"/>
      <c r="AD71" s="66"/>
      <c r="AE71" s="66"/>
      <c r="AF71" s="66"/>
    </row>
    <row r="72" spans="1:32" customFormat="1" x14ac:dyDescent="0.3">
      <c r="A72" s="66"/>
      <c r="B72" s="66"/>
      <c r="C72" s="66"/>
      <c r="D72" s="66"/>
      <c r="E72" s="66"/>
      <c r="F72" s="66"/>
      <c r="G72" s="66"/>
      <c r="H72" s="66"/>
      <c r="I72" s="66"/>
      <c r="J72" s="66"/>
      <c r="K72" s="66"/>
      <c r="L72" s="66"/>
      <c r="M72" s="66"/>
      <c r="N72" s="67"/>
      <c r="O72" s="67"/>
      <c r="P72" s="67"/>
      <c r="Q72" s="67"/>
      <c r="R72" s="67"/>
      <c r="S72" s="67"/>
      <c r="T72" s="67"/>
      <c r="U72" s="67"/>
      <c r="V72" s="67"/>
      <c r="W72" s="67"/>
      <c r="X72" s="66"/>
      <c r="Y72" s="66"/>
      <c r="Z72" s="66"/>
      <c r="AA72" s="66"/>
      <c r="AB72" s="66"/>
      <c r="AC72" s="68"/>
      <c r="AD72" s="66"/>
      <c r="AE72" s="66"/>
      <c r="AF72" s="66"/>
    </row>
    <row r="73" spans="1:32" customFormat="1" x14ac:dyDescent="0.3">
      <c r="A73" s="66"/>
      <c r="B73" s="66"/>
      <c r="C73" s="66"/>
      <c r="D73" s="66"/>
      <c r="E73" s="66"/>
      <c r="F73" s="66"/>
      <c r="G73" s="66"/>
      <c r="H73" s="66"/>
      <c r="I73" s="66"/>
      <c r="J73" s="66"/>
      <c r="K73" s="66"/>
      <c r="L73" s="66"/>
      <c r="M73" s="66"/>
      <c r="N73" s="67"/>
      <c r="O73" s="67"/>
      <c r="P73" s="67"/>
      <c r="Q73" s="67"/>
      <c r="R73" s="67"/>
      <c r="S73" s="67"/>
      <c r="T73" s="67"/>
      <c r="U73" s="67"/>
      <c r="V73" s="67"/>
      <c r="W73" s="67"/>
      <c r="X73" s="66"/>
      <c r="Y73" s="66"/>
      <c r="Z73" s="66"/>
      <c r="AA73" s="66"/>
      <c r="AB73" s="66"/>
      <c r="AC73" s="68"/>
      <c r="AD73" s="66"/>
      <c r="AE73" s="66"/>
      <c r="AF73" s="66"/>
    </row>
    <row r="74" spans="1:32" customFormat="1" x14ac:dyDescent="0.3">
      <c r="A74" s="66"/>
      <c r="B74" s="66"/>
      <c r="C74" s="66"/>
      <c r="D74" s="66"/>
      <c r="E74" s="66"/>
      <c r="F74" s="66"/>
      <c r="G74" s="66"/>
      <c r="H74" s="66"/>
      <c r="I74" s="66"/>
      <c r="J74" s="66"/>
      <c r="K74" s="66"/>
      <c r="L74" s="66"/>
      <c r="M74" s="66"/>
      <c r="N74" s="67"/>
      <c r="O74" s="67"/>
      <c r="P74" s="67"/>
      <c r="Q74" s="67"/>
      <c r="R74" s="67"/>
      <c r="S74" s="67"/>
      <c r="T74" s="67"/>
      <c r="U74" s="67"/>
      <c r="V74" s="67"/>
      <c r="W74" s="67"/>
      <c r="X74" s="66"/>
      <c r="Y74" s="66"/>
      <c r="Z74" s="66"/>
      <c r="AA74" s="66"/>
      <c r="AB74" s="66"/>
      <c r="AC74" s="68"/>
      <c r="AD74" s="66"/>
      <c r="AE74" s="66"/>
      <c r="AF74" s="66"/>
    </row>
    <row r="75" spans="1:32" customFormat="1" x14ac:dyDescent="0.3">
      <c r="A75" s="66"/>
      <c r="B75" s="66"/>
      <c r="C75" s="66"/>
      <c r="D75" s="66"/>
      <c r="E75" s="66"/>
      <c r="F75" s="66"/>
      <c r="G75" s="66"/>
      <c r="H75" s="66"/>
      <c r="I75" s="66"/>
      <c r="J75" s="66"/>
      <c r="K75" s="66"/>
      <c r="L75" s="66"/>
      <c r="M75" s="66"/>
      <c r="N75" s="67"/>
      <c r="O75" s="67"/>
      <c r="P75" s="67"/>
      <c r="Q75" s="67"/>
      <c r="R75" s="67"/>
      <c r="S75" s="67"/>
      <c r="T75" s="67"/>
      <c r="U75" s="67"/>
      <c r="V75" s="67"/>
      <c r="W75" s="67"/>
      <c r="X75" s="66"/>
      <c r="Y75" s="66"/>
      <c r="Z75" s="66"/>
      <c r="AA75" s="66"/>
      <c r="AB75" s="66"/>
      <c r="AC75" s="68"/>
      <c r="AD75" s="66"/>
      <c r="AE75" s="66"/>
      <c r="AF75" s="66"/>
    </row>
    <row r="76" spans="1:32" customFormat="1" x14ac:dyDescent="0.3">
      <c r="A76" s="66"/>
      <c r="B76" s="66"/>
      <c r="C76" s="66"/>
      <c r="D76" s="66"/>
      <c r="E76" s="66"/>
      <c r="F76" s="66"/>
      <c r="G76" s="66"/>
      <c r="H76" s="66"/>
      <c r="I76" s="66"/>
      <c r="J76" s="66"/>
      <c r="K76" s="66"/>
      <c r="L76" s="66"/>
      <c r="M76" s="66"/>
      <c r="N76" s="67"/>
      <c r="O76" s="67"/>
      <c r="P76" s="67"/>
      <c r="Q76" s="67"/>
      <c r="R76" s="67"/>
      <c r="S76" s="67"/>
      <c r="T76" s="67"/>
      <c r="U76" s="67"/>
      <c r="V76" s="67"/>
      <c r="W76" s="67"/>
      <c r="X76" s="66"/>
      <c r="Y76" s="66"/>
      <c r="Z76" s="66"/>
      <c r="AA76" s="66"/>
      <c r="AB76" s="66"/>
      <c r="AC76" s="68"/>
      <c r="AD76" s="66"/>
      <c r="AE76" s="66"/>
      <c r="AF76" s="66"/>
    </row>
    <row r="77" spans="1:32" customFormat="1" x14ac:dyDescent="0.3">
      <c r="A77" s="66"/>
      <c r="B77" s="66"/>
      <c r="C77" s="66"/>
      <c r="D77" s="66"/>
      <c r="E77" s="66"/>
      <c r="F77" s="66"/>
      <c r="G77" s="66"/>
      <c r="H77" s="66"/>
      <c r="I77" s="66"/>
      <c r="J77" s="66"/>
      <c r="K77" s="66"/>
      <c r="L77" s="66"/>
      <c r="M77" s="66"/>
      <c r="N77" s="67"/>
      <c r="O77" s="67"/>
      <c r="P77" s="67"/>
      <c r="Q77" s="67"/>
      <c r="R77" s="67"/>
      <c r="S77" s="67"/>
      <c r="T77" s="67"/>
      <c r="U77" s="67"/>
      <c r="V77" s="67"/>
      <c r="W77" s="67"/>
      <c r="X77" s="66"/>
      <c r="Y77" s="66"/>
      <c r="Z77" s="66"/>
      <c r="AA77" s="66"/>
      <c r="AB77" s="66"/>
      <c r="AC77" s="68"/>
      <c r="AD77" s="66"/>
      <c r="AE77" s="66"/>
      <c r="AF77" s="66"/>
    </row>
    <row r="78" spans="1:32" customFormat="1" x14ac:dyDescent="0.3">
      <c r="A78" s="66"/>
      <c r="B78" s="66"/>
      <c r="C78" s="66"/>
      <c r="D78" s="66"/>
      <c r="E78" s="66"/>
      <c r="F78" s="66"/>
      <c r="G78" s="66"/>
      <c r="H78" s="66"/>
      <c r="I78" s="66"/>
      <c r="J78" s="66"/>
      <c r="K78" s="66"/>
      <c r="L78" s="66"/>
      <c r="M78" s="66"/>
      <c r="N78" s="67"/>
      <c r="O78" s="67"/>
      <c r="P78" s="67"/>
      <c r="Q78" s="67"/>
      <c r="R78" s="67"/>
      <c r="S78" s="67"/>
      <c r="T78" s="67"/>
      <c r="U78" s="67"/>
      <c r="V78" s="67"/>
      <c r="W78" s="67"/>
      <c r="X78" s="66"/>
      <c r="Y78" s="66"/>
      <c r="Z78" s="66"/>
      <c r="AA78" s="66"/>
      <c r="AB78" s="66"/>
      <c r="AC78" s="68"/>
      <c r="AD78" s="66"/>
      <c r="AE78" s="66"/>
      <c r="AF78" s="66"/>
    </row>
    <row r="79" spans="1:32" customFormat="1" x14ac:dyDescent="0.3">
      <c r="A79" s="66"/>
      <c r="B79" s="66"/>
      <c r="C79" s="66"/>
      <c r="D79" s="66"/>
      <c r="E79" s="66"/>
      <c r="F79" s="66"/>
      <c r="G79" s="66"/>
      <c r="H79" s="66"/>
      <c r="I79" s="66"/>
      <c r="J79" s="66"/>
      <c r="K79" s="66"/>
      <c r="L79" s="66"/>
      <c r="M79" s="66"/>
      <c r="N79" s="67"/>
      <c r="O79" s="67"/>
      <c r="P79" s="67"/>
      <c r="Q79" s="67"/>
      <c r="R79" s="67"/>
      <c r="S79" s="67"/>
      <c r="T79" s="67"/>
      <c r="U79" s="67"/>
      <c r="V79" s="67"/>
      <c r="W79" s="67"/>
      <c r="X79" s="66"/>
      <c r="Y79" s="66"/>
      <c r="Z79" s="66"/>
      <c r="AA79" s="66"/>
      <c r="AB79" s="66"/>
      <c r="AC79" s="68"/>
      <c r="AD79" s="66"/>
      <c r="AE79" s="66"/>
      <c r="AF79" s="66"/>
    </row>
    <row r="80" spans="1:32" customFormat="1" x14ac:dyDescent="0.3">
      <c r="A80" s="66"/>
      <c r="B80" s="66"/>
      <c r="C80" s="66"/>
      <c r="D80" s="66"/>
      <c r="E80" s="66"/>
      <c r="F80" s="66"/>
      <c r="G80" s="66"/>
      <c r="H80" s="66"/>
      <c r="I80" s="66"/>
      <c r="J80" s="66"/>
      <c r="K80" s="66"/>
      <c r="L80" s="66"/>
      <c r="M80" s="66"/>
      <c r="N80" s="67"/>
      <c r="O80" s="67"/>
      <c r="P80" s="67"/>
      <c r="Q80" s="67"/>
      <c r="R80" s="67"/>
      <c r="S80" s="67"/>
      <c r="T80" s="67"/>
      <c r="U80" s="67"/>
      <c r="V80" s="67"/>
      <c r="W80" s="67"/>
      <c r="X80" s="66"/>
      <c r="Y80" s="66"/>
      <c r="Z80" s="66"/>
      <c r="AA80" s="66"/>
      <c r="AB80" s="66"/>
      <c r="AC80" s="68"/>
      <c r="AD80" s="66"/>
      <c r="AE80" s="66"/>
      <c r="AF80" s="66"/>
    </row>
    <row r="81" spans="1:32" customFormat="1" x14ac:dyDescent="0.3">
      <c r="A81" s="66"/>
      <c r="B81" s="66"/>
      <c r="C81" s="66"/>
      <c r="D81" s="66"/>
      <c r="E81" s="66"/>
      <c r="F81" s="66"/>
      <c r="G81" s="66"/>
      <c r="H81" s="66"/>
      <c r="I81" s="66"/>
      <c r="J81" s="66"/>
      <c r="K81" s="66"/>
      <c r="L81" s="66"/>
      <c r="M81" s="66"/>
      <c r="N81" s="67"/>
      <c r="O81" s="67"/>
      <c r="P81" s="67"/>
      <c r="Q81" s="67"/>
      <c r="R81" s="67"/>
      <c r="S81" s="67"/>
      <c r="T81" s="67"/>
      <c r="U81" s="67"/>
      <c r="V81" s="67"/>
      <c r="W81" s="67"/>
      <c r="X81" s="66"/>
      <c r="Y81" s="66"/>
      <c r="Z81" s="66"/>
      <c r="AA81" s="66"/>
      <c r="AB81" s="66"/>
      <c r="AC81" s="68"/>
      <c r="AD81" s="66"/>
      <c r="AE81" s="66"/>
      <c r="AF81" s="66"/>
    </row>
    <row r="82" spans="1:32" customFormat="1" x14ac:dyDescent="0.3">
      <c r="A82" s="66"/>
      <c r="B82" s="66"/>
      <c r="C82" s="66"/>
      <c r="D82" s="66"/>
      <c r="E82" s="66"/>
      <c r="F82" s="66"/>
      <c r="G82" s="66"/>
      <c r="H82" s="66"/>
      <c r="I82" s="66"/>
      <c r="J82" s="66"/>
      <c r="K82" s="66"/>
      <c r="L82" s="66"/>
      <c r="M82" s="66"/>
      <c r="N82" s="67"/>
      <c r="O82" s="67"/>
      <c r="P82" s="67"/>
      <c r="Q82" s="67"/>
      <c r="R82" s="67"/>
      <c r="S82" s="67"/>
      <c r="T82" s="67"/>
      <c r="U82" s="67"/>
      <c r="V82" s="67"/>
      <c r="W82" s="67"/>
      <c r="X82" s="66"/>
      <c r="Y82" s="66"/>
      <c r="Z82" s="66"/>
      <c r="AA82" s="66"/>
      <c r="AB82" s="66"/>
      <c r="AC82" s="68"/>
      <c r="AD82" s="66"/>
      <c r="AE82" s="66"/>
      <c r="AF82" s="66"/>
    </row>
    <row r="83" spans="1:32" customFormat="1" x14ac:dyDescent="0.3">
      <c r="A83" s="66"/>
      <c r="B83" s="66"/>
      <c r="C83" s="66"/>
      <c r="D83" s="66"/>
      <c r="E83" s="66"/>
      <c r="F83" s="66"/>
      <c r="G83" s="66"/>
      <c r="H83" s="66"/>
      <c r="I83" s="66"/>
      <c r="J83" s="66"/>
      <c r="K83" s="66"/>
      <c r="L83" s="66"/>
      <c r="M83" s="66"/>
      <c r="N83" s="67"/>
      <c r="O83" s="67"/>
      <c r="P83" s="67"/>
      <c r="Q83" s="67"/>
      <c r="R83" s="67"/>
      <c r="S83" s="67"/>
      <c r="T83" s="67"/>
      <c r="U83" s="67"/>
      <c r="V83" s="67"/>
      <c r="W83" s="67"/>
      <c r="X83" s="66"/>
      <c r="Y83" s="66"/>
      <c r="Z83" s="66"/>
      <c r="AA83" s="66"/>
      <c r="AB83" s="66"/>
      <c r="AC83" s="68"/>
      <c r="AD83" s="66"/>
      <c r="AE83" s="66"/>
      <c r="AF83" s="66"/>
    </row>
    <row r="84" spans="1:32" customFormat="1" x14ac:dyDescent="0.3">
      <c r="A84" s="66"/>
      <c r="B84" s="66"/>
      <c r="C84" s="66"/>
      <c r="D84" s="66"/>
      <c r="E84" s="66"/>
      <c r="F84" s="66"/>
      <c r="G84" s="66"/>
      <c r="H84" s="66"/>
      <c r="I84" s="66"/>
      <c r="J84" s="66"/>
      <c r="K84" s="66"/>
      <c r="L84" s="66"/>
      <c r="M84" s="66"/>
      <c r="N84" s="67"/>
      <c r="O84" s="67"/>
      <c r="P84" s="67"/>
      <c r="Q84" s="67"/>
      <c r="R84" s="67"/>
      <c r="S84" s="67"/>
      <c r="T84" s="67"/>
      <c r="U84" s="67"/>
      <c r="V84" s="67"/>
      <c r="W84" s="67"/>
      <c r="X84" s="66"/>
      <c r="Y84" s="66"/>
      <c r="Z84" s="66"/>
      <c r="AA84" s="66"/>
      <c r="AB84" s="66"/>
      <c r="AC84" s="68"/>
      <c r="AD84" s="66"/>
      <c r="AE84" s="66"/>
      <c r="AF84" s="66"/>
    </row>
    <row r="85" spans="1:32" customFormat="1" x14ac:dyDescent="0.3">
      <c r="A85" s="66"/>
      <c r="B85" s="66"/>
      <c r="C85" s="66"/>
      <c r="D85" s="66"/>
      <c r="E85" s="66"/>
      <c r="F85" s="66"/>
      <c r="G85" s="66"/>
      <c r="H85" s="66"/>
      <c r="I85" s="66"/>
      <c r="J85" s="66"/>
      <c r="K85" s="66"/>
      <c r="L85" s="66"/>
      <c r="M85" s="66"/>
      <c r="N85" s="67"/>
      <c r="O85" s="67"/>
      <c r="P85" s="67"/>
      <c r="Q85" s="67"/>
      <c r="R85" s="67"/>
      <c r="S85" s="67"/>
      <c r="T85" s="67"/>
      <c r="U85" s="67"/>
      <c r="V85" s="67"/>
      <c r="W85" s="67"/>
      <c r="X85" s="66"/>
      <c r="Y85" s="66"/>
      <c r="Z85" s="66"/>
      <c r="AA85" s="66"/>
      <c r="AB85" s="66"/>
      <c r="AC85" s="68"/>
      <c r="AD85" s="66"/>
      <c r="AE85" s="66"/>
      <c r="AF85" s="66"/>
    </row>
    <row r="86" spans="1:32" customFormat="1" x14ac:dyDescent="0.3">
      <c r="A86" s="66"/>
      <c r="B86" s="66"/>
      <c r="C86" s="66"/>
      <c r="D86" s="66"/>
      <c r="E86" s="66"/>
      <c r="F86" s="66"/>
      <c r="G86" s="66"/>
      <c r="H86" s="66"/>
      <c r="I86" s="66"/>
      <c r="J86" s="66"/>
      <c r="K86" s="66"/>
      <c r="L86" s="66"/>
      <c r="M86" s="66"/>
      <c r="N86" s="67"/>
      <c r="O86" s="67"/>
      <c r="P86" s="67"/>
      <c r="Q86" s="67"/>
      <c r="R86" s="67"/>
      <c r="S86" s="67"/>
      <c r="T86" s="67"/>
      <c r="U86" s="67"/>
      <c r="V86" s="67"/>
      <c r="W86" s="67"/>
      <c r="X86" s="66"/>
      <c r="Y86" s="66"/>
      <c r="Z86" s="66"/>
      <c r="AA86" s="66"/>
      <c r="AB86" s="66"/>
      <c r="AC86" s="68"/>
      <c r="AD86" s="66"/>
      <c r="AE86" s="66"/>
      <c r="AF86" s="66"/>
    </row>
    <row r="87" spans="1:32" customFormat="1" x14ac:dyDescent="0.3">
      <c r="A87" s="66"/>
      <c r="B87" s="66"/>
      <c r="C87" s="66"/>
      <c r="D87" s="66"/>
      <c r="E87" s="66"/>
      <c r="F87" s="66"/>
      <c r="G87" s="66"/>
      <c r="H87" s="66"/>
      <c r="I87" s="66"/>
      <c r="J87" s="66"/>
      <c r="K87" s="66"/>
      <c r="L87" s="66"/>
      <c r="M87" s="66"/>
      <c r="N87" s="67"/>
      <c r="O87" s="67"/>
      <c r="P87" s="67"/>
      <c r="Q87" s="67"/>
      <c r="R87" s="67"/>
      <c r="S87" s="67"/>
      <c r="T87" s="67"/>
      <c r="U87" s="67"/>
      <c r="V87" s="67"/>
      <c r="W87" s="67"/>
      <c r="X87" s="66"/>
      <c r="Y87" s="66"/>
      <c r="Z87" s="66"/>
      <c r="AA87" s="66"/>
      <c r="AB87" s="66"/>
      <c r="AC87" s="68"/>
      <c r="AD87" s="66"/>
      <c r="AE87" s="66"/>
      <c r="AF87" s="66"/>
    </row>
    <row r="88" spans="1:32" customFormat="1" x14ac:dyDescent="0.3">
      <c r="A88" s="66"/>
      <c r="B88" s="66"/>
      <c r="C88" s="66"/>
      <c r="D88" s="66"/>
      <c r="E88" s="66"/>
      <c r="F88" s="66"/>
      <c r="G88" s="66"/>
      <c r="H88" s="66"/>
      <c r="I88" s="66"/>
      <c r="J88" s="66"/>
      <c r="K88" s="66"/>
      <c r="L88" s="66"/>
      <c r="M88" s="66"/>
      <c r="N88" s="67"/>
      <c r="O88" s="67"/>
      <c r="P88" s="67"/>
      <c r="Q88" s="67"/>
      <c r="R88" s="67"/>
      <c r="S88" s="67"/>
      <c r="T88" s="67"/>
      <c r="U88" s="67"/>
      <c r="V88" s="67"/>
      <c r="W88" s="67"/>
      <c r="X88" s="66"/>
      <c r="Y88" s="66"/>
      <c r="Z88" s="66"/>
      <c r="AA88" s="66"/>
      <c r="AB88" s="66"/>
      <c r="AC88" s="68"/>
      <c r="AD88" s="66"/>
      <c r="AE88" s="66"/>
      <c r="AF88" s="66"/>
    </row>
    <row r="89" spans="1:32" customFormat="1" x14ac:dyDescent="0.3">
      <c r="A89" s="66"/>
      <c r="B89" s="66"/>
      <c r="C89" s="66"/>
      <c r="D89" s="66"/>
      <c r="E89" s="66"/>
      <c r="F89" s="66"/>
      <c r="G89" s="66"/>
      <c r="H89" s="66"/>
      <c r="I89" s="66"/>
      <c r="J89" s="66"/>
      <c r="K89" s="66"/>
      <c r="L89" s="66"/>
      <c r="M89" s="66"/>
      <c r="N89" s="67"/>
      <c r="O89" s="67"/>
      <c r="P89" s="67"/>
      <c r="Q89" s="67"/>
      <c r="R89" s="67"/>
      <c r="S89" s="67"/>
      <c r="T89" s="67"/>
      <c r="U89" s="67"/>
      <c r="V89" s="67"/>
      <c r="W89" s="67"/>
      <c r="X89" s="66"/>
      <c r="Y89" s="66"/>
      <c r="Z89" s="66"/>
      <c r="AA89" s="66"/>
      <c r="AB89" s="66"/>
      <c r="AC89" s="68"/>
      <c r="AD89" s="66"/>
      <c r="AE89" s="66"/>
      <c r="AF89" s="66"/>
    </row>
    <row r="90" spans="1:32" customFormat="1" x14ac:dyDescent="0.3">
      <c r="A90" s="66"/>
      <c r="B90" s="66"/>
      <c r="C90" s="66"/>
      <c r="D90" s="66"/>
      <c r="E90" s="66"/>
      <c r="F90" s="66"/>
      <c r="G90" s="66"/>
      <c r="H90" s="66"/>
      <c r="I90" s="66"/>
      <c r="J90" s="66"/>
      <c r="K90" s="66"/>
      <c r="L90" s="66"/>
      <c r="M90" s="66"/>
      <c r="N90" s="67"/>
      <c r="O90" s="67"/>
      <c r="P90" s="67"/>
      <c r="Q90" s="67"/>
      <c r="R90" s="67"/>
      <c r="S90" s="67"/>
      <c r="T90" s="67"/>
      <c r="U90" s="67"/>
      <c r="V90" s="67"/>
      <c r="W90" s="67"/>
      <c r="X90" s="66"/>
      <c r="Y90" s="66"/>
      <c r="Z90" s="66"/>
      <c r="AA90" s="66"/>
      <c r="AB90" s="66"/>
      <c r="AC90" s="68"/>
      <c r="AD90" s="66"/>
      <c r="AE90" s="66"/>
      <c r="AF90" s="66"/>
    </row>
    <row r="91" spans="1:32" customFormat="1" x14ac:dyDescent="0.3">
      <c r="A91" s="66"/>
      <c r="B91" s="66"/>
      <c r="C91" s="66"/>
      <c r="D91" s="66"/>
      <c r="E91" s="66"/>
      <c r="F91" s="66"/>
      <c r="G91" s="66"/>
      <c r="H91" s="66"/>
      <c r="I91" s="66"/>
      <c r="J91" s="66"/>
      <c r="K91" s="66"/>
      <c r="L91" s="66"/>
      <c r="M91" s="66"/>
      <c r="N91" s="67"/>
      <c r="O91" s="67"/>
      <c r="P91" s="67"/>
      <c r="Q91" s="67"/>
      <c r="R91" s="67"/>
      <c r="S91" s="67"/>
      <c r="T91" s="67"/>
      <c r="U91" s="67"/>
      <c r="V91" s="67"/>
      <c r="W91" s="67"/>
      <c r="X91" s="66"/>
      <c r="Y91" s="66"/>
      <c r="Z91" s="66"/>
      <c r="AA91" s="66"/>
      <c r="AB91" s="66"/>
      <c r="AC91" s="68"/>
      <c r="AD91" s="66"/>
      <c r="AE91" s="66"/>
      <c r="AF91" s="66"/>
    </row>
    <row r="92" spans="1:32" customFormat="1" x14ac:dyDescent="0.3">
      <c r="A92" s="66"/>
      <c r="B92" s="66"/>
      <c r="C92" s="66"/>
      <c r="D92" s="66"/>
      <c r="E92" s="66"/>
      <c r="F92" s="66"/>
      <c r="G92" s="66"/>
      <c r="H92" s="66"/>
      <c r="I92" s="66"/>
      <c r="J92" s="66"/>
      <c r="K92" s="66"/>
      <c r="L92" s="66"/>
      <c r="M92" s="66"/>
      <c r="N92" s="67"/>
      <c r="O92" s="67"/>
      <c r="P92" s="67"/>
      <c r="Q92" s="67"/>
      <c r="R92" s="67"/>
      <c r="S92" s="67"/>
      <c r="T92" s="67"/>
      <c r="U92" s="67"/>
      <c r="V92" s="67"/>
      <c r="W92" s="67"/>
      <c r="X92" s="66"/>
      <c r="Y92" s="66"/>
      <c r="Z92" s="66"/>
      <c r="AA92" s="66"/>
      <c r="AB92" s="66"/>
      <c r="AC92" s="68"/>
      <c r="AD92" s="66"/>
      <c r="AE92" s="66"/>
      <c r="AF92" s="66"/>
    </row>
    <row r="93" spans="1:32" customFormat="1" x14ac:dyDescent="0.3">
      <c r="A93" s="66"/>
      <c r="B93" s="66"/>
      <c r="C93" s="66"/>
      <c r="D93" s="66"/>
      <c r="E93" s="66"/>
      <c r="F93" s="66"/>
      <c r="G93" s="66"/>
      <c r="H93" s="66"/>
      <c r="I93" s="66"/>
      <c r="J93" s="66"/>
      <c r="K93" s="66"/>
      <c r="L93" s="66"/>
      <c r="M93" s="66"/>
      <c r="N93" s="67"/>
      <c r="O93" s="67"/>
      <c r="P93" s="67"/>
      <c r="Q93" s="67"/>
      <c r="R93" s="67"/>
      <c r="S93" s="67"/>
      <c r="T93" s="67"/>
      <c r="U93" s="67"/>
      <c r="V93" s="67"/>
      <c r="W93" s="67"/>
      <c r="X93" s="66"/>
      <c r="Y93" s="66"/>
      <c r="Z93" s="66"/>
      <c r="AA93" s="66"/>
      <c r="AB93" s="66"/>
      <c r="AC93" s="68"/>
      <c r="AD93" s="66"/>
      <c r="AE93" s="66"/>
      <c r="AF93" s="66"/>
    </row>
    <row r="94" spans="1:32" customFormat="1" x14ac:dyDescent="0.3">
      <c r="A94" s="66"/>
      <c r="B94" s="66"/>
      <c r="C94" s="66"/>
      <c r="D94" s="66"/>
      <c r="E94" s="66"/>
      <c r="F94" s="66"/>
      <c r="G94" s="66"/>
      <c r="H94" s="66"/>
      <c r="I94" s="66"/>
      <c r="J94" s="66"/>
      <c r="K94" s="66"/>
      <c r="L94" s="66"/>
      <c r="M94" s="66"/>
      <c r="N94" s="67"/>
      <c r="O94" s="67"/>
      <c r="P94" s="67"/>
      <c r="Q94" s="67"/>
      <c r="R94" s="67"/>
      <c r="S94" s="67"/>
      <c r="T94" s="67"/>
      <c r="U94" s="67"/>
      <c r="V94" s="67"/>
      <c r="W94" s="67"/>
      <c r="X94" s="66"/>
      <c r="Y94" s="66"/>
      <c r="Z94" s="66"/>
      <c r="AA94" s="66"/>
      <c r="AB94" s="66"/>
      <c r="AC94" s="68"/>
      <c r="AD94" s="66"/>
      <c r="AE94" s="66"/>
      <c r="AF94" s="66"/>
    </row>
    <row r="95" spans="1:32" customFormat="1" x14ac:dyDescent="0.3">
      <c r="A95" s="66"/>
      <c r="B95" s="66"/>
      <c r="C95" s="66"/>
      <c r="D95" s="66"/>
      <c r="E95" s="66"/>
      <c r="F95" s="66"/>
      <c r="G95" s="66"/>
      <c r="H95" s="66"/>
      <c r="I95" s="66"/>
      <c r="J95" s="66"/>
      <c r="K95" s="66"/>
      <c r="L95" s="66"/>
      <c r="M95" s="66"/>
      <c r="N95" s="67"/>
      <c r="O95" s="67"/>
      <c r="P95" s="67"/>
      <c r="Q95" s="67"/>
      <c r="R95" s="67"/>
      <c r="S95" s="67"/>
      <c r="T95" s="67"/>
      <c r="U95" s="67"/>
      <c r="V95" s="67"/>
      <c r="W95" s="67"/>
      <c r="X95" s="66"/>
      <c r="Y95" s="66"/>
      <c r="Z95" s="66"/>
      <c r="AA95" s="66"/>
      <c r="AB95" s="66"/>
      <c r="AC95" s="68"/>
      <c r="AD95" s="66"/>
      <c r="AE95" s="66"/>
      <c r="AF95" s="66"/>
    </row>
    <row r="96" spans="1:32" customFormat="1" x14ac:dyDescent="0.3">
      <c r="A96" s="66"/>
      <c r="B96" s="66"/>
      <c r="C96" s="66"/>
      <c r="D96" s="66"/>
      <c r="E96" s="66"/>
      <c r="F96" s="66"/>
      <c r="G96" s="66"/>
      <c r="H96" s="66"/>
      <c r="I96" s="66"/>
      <c r="J96" s="66"/>
      <c r="K96" s="66"/>
      <c r="L96" s="66"/>
      <c r="M96" s="66"/>
      <c r="N96" s="67"/>
      <c r="O96" s="67"/>
      <c r="P96" s="67"/>
      <c r="Q96" s="67"/>
      <c r="R96" s="67"/>
      <c r="S96" s="67"/>
      <c r="T96" s="67"/>
      <c r="U96" s="67"/>
      <c r="V96" s="67"/>
      <c r="W96" s="67"/>
      <c r="X96" s="66"/>
      <c r="Y96" s="66"/>
      <c r="Z96" s="66"/>
      <c r="AA96" s="66"/>
      <c r="AB96" s="66"/>
      <c r="AC96" s="68"/>
      <c r="AD96" s="66"/>
      <c r="AE96" s="66"/>
      <c r="AF96" s="66"/>
    </row>
    <row r="97" spans="1:32" customFormat="1" x14ac:dyDescent="0.3">
      <c r="A97" s="66"/>
      <c r="B97" s="66"/>
      <c r="C97" s="66"/>
      <c r="D97" s="66"/>
      <c r="E97" s="66"/>
      <c r="F97" s="66"/>
      <c r="G97" s="66"/>
      <c r="H97" s="66"/>
      <c r="I97" s="66"/>
      <c r="J97" s="66"/>
      <c r="K97" s="66"/>
      <c r="L97" s="66"/>
      <c r="M97" s="66"/>
      <c r="N97" s="67"/>
      <c r="O97" s="67"/>
      <c r="P97" s="67"/>
      <c r="Q97" s="67"/>
      <c r="R97" s="67"/>
      <c r="S97" s="67"/>
      <c r="T97" s="67"/>
      <c r="U97" s="67"/>
      <c r="V97" s="67"/>
      <c r="W97" s="67"/>
      <c r="X97" s="66"/>
      <c r="Y97" s="66"/>
      <c r="Z97" s="66"/>
      <c r="AA97" s="66"/>
      <c r="AB97" s="66"/>
      <c r="AC97" s="68"/>
      <c r="AD97" s="66"/>
      <c r="AE97" s="66"/>
      <c r="AF97" s="66"/>
    </row>
    <row r="98" spans="1:32" customFormat="1" x14ac:dyDescent="0.3">
      <c r="A98" s="66"/>
      <c r="B98" s="66"/>
      <c r="C98" s="66"/>
      <c r="D98" s="66"/>
      <c r="E98" s="66"/>
      <c r="F98" s="66"/>
      <c r="G98" s="66"/>
      <c r="H98" s="66"/>
      <c r="I98" s="66"/>
      <c r="J98" s="66"/>
      <c r="K98" s="66"/>
      <c r="L98" s="66"/>
      <c r="M98" s="66"/>
      <c r="N98" s="67"/>
      <c r="O98" s="67"/>
      <c r="P98" s="67"/>
      <c r="Q98" s="67"/>
      <c r="R98" s="67"/>
      <c r="S98" s="67"/>
      <c r="T98" s="67"/>
      <c r="U98" s="67"/>
      <c r="V98" s="67"/>
      <c r="W98" s="67"/>
      <c r="X98" s="66"/>
      <c r="Y98" s="66"/>
      <c r="Z98" s="66"/>
      <c r="AA98" s="66"/>
      <c r="AB98" s="66"/>
      <c r="AC98" s="68"/>
      <c r="AD98" s="66"/>
      <c r="AE98" s="66"/>
      <c r="AF98" s="66"/>
    </row>
    <row r="99" spans="1:32" customFormat="1" x14ac:dyDescent="0.3">
      <c r="A99" s="66"/>
      <c r="B99" s="66"/>
      <c r="C99" s="66"/>
      <c r="D99" s="66"/>
      <c r="E99" s="66"/>
      <c r="F99" s="66"/>
      <c r="G99" s="66"/>
      <c r="H99" s="66"/>
      <c r="I99" s="66"/>
      <c r="J99" s="66"/>
      <c r="K99" s="66"/>
      <c r="L99" s="66"/>
      <c r="M99" s="66"/>
      <c r="N99" s="67"/>
      <c r="O99" s="67"/>
      <c r="P99" s="67"/>
      <c r="Q99" s="67"/>
      <c r="R99" s="67"/>
      <c r="S99" s="67"/>
      <c r="T99" s="67"/>
      <c r="U99" s="67"/>
      <c r="V99" s="67"/>
      <c r="W99" s="67"/>
      <c r="X99" s="66"/>
      <c r="Y99" s="66"/>
      <c r="Z99" s="66"/>
      <c r="AA99" s="66"/>
      <c r="AB99" s="66"/>
      <c r="AC99" s="68"/>
      <c r="AD99" s="66"/>
      <c r="AE99" s="66"/>
      <c r="AF99" s="66"/>
    </row>
    <row r="100" spans="1:32" customFormat="1" x14ac:dyDescent="0.3">
      <c r="A100" s="66"/>
      <c r="B100" s="66"/>
      <c r="C100" s="66"/>
      <c r="D100" s="66"/>
      <c r="E100" s="66"/>
      <c r="F100" s="66"/>
      <c r="G100" s="66"/>
      <c r="H100" s="66"/>
      <c r="I100" s="66"/>
      <c r="J100" s="66"/>
      <c r="K100" s="66"/>
      <c r="L100" s="66"/>
      <c r="M100" s="66"/>
      <c r="N100" s="67"/>
      <c r="O100" s="67"/>
      <c r="P100" s="67"/>
      <c r="Q100" s="67"/>
      <c r="R100" s="67"/>
      <c r="S100" s="67"/>
      <c r="T100" s="67"/>
      <c r="U100" s="67"/>
      <c r="V100" s="67"/>
      <c r="W100" s="67"/>
      <c r="X100" s="66"/>
      <c r="Y100" s="66"/>
      <c r="Z100" s="66"/>
      <c r="AA100" s="66"/>
      <c r="AB100" s="66"/>
      <c r="AC100" s="68"/>
      <c r="AD100" s="66"/>
      <c r="AE100" s="66"/>
      <c r="AF100" s="66"/>
    </row>
    <row r="101" spans="1:32" customFormat="1" x14ac:dyDescent="0.3">
      <c r="A101" s="66"/>
      <c r="B101" s="66"/>
      <c r="C101" s="66"/>
      <c r="D101" s="66"/>
      <c r="E101" s="66"/>
      <c r="F101" s="66"/>
      <c r="G101" s="66"/>
      <c r="H101" s="66"/>
      <c r="I101" s="66"/>
      <c r="J101" s="66"/>
      <c r="K101" s="66"/>
      <c r="L101" s="66"/>
      <c r="M101" s="66"/>
      <c r="N101" s="67"/>
      <c r="O101" s="67"/>
      <c r="P101" s="67"/>
      <c r="Q101" s="67"/>
      <c r="R101" s="67"/>
      <c r="S101" s="67"/>
      <c r="T101" s="67"/>
      <c r="U101" s="67"/>
      <c r="V101" s="67"/>
      <c r="W101" s="67"/>
      <c r="X101" s="66"/>
      <c r="Y101" s="66"/>
      <c r="Z101" s="66"/>
      <c r="AA101" s="66"/>
      <c r="AB101" s="66"/>
      <c r="AC101" s="68"/>
      <c r="AD101" s="66"/>
      <c r="AE101" s="66"/>
      <c r="AF101" s="66"/>
    </row>
    <row r="102" spans="1:32" customFormat="1" x14ac:dyDescent="0.3">
      <c r="A102" s="66"/>
      <c r="B102" s="66"/>
      <c r="C102" s="66"/>
      <c r="D102" s="66"/>
      <c r="E102" s="66"/>
      <c r="F102" s="66"/>
      <c r="G102" s="66"/>
      <c r="H102" s="66"/>
      <c r="I102" s="66"/>
      <c r="J102" s="66"/>
      <c r="K102" s="66"/>
      <c r="L102" s="66"/>
      <c r="M102" s="66"/>
      <c r="N102" s="67"/>
      <c r="O102" s="67"/>
      <c r="P102" s="67"/>
      <c r="Q102" s="67"/>
      <c r="R102" s="67"/>
      <c r="S102" s="67"/>
      <c r="T102" s="67"/>
      <c r="U102" s="67"/>
      <c r="V102" s="67"/>
      <c r="W102" s="67"/>
      <c r="X102" s="66"/>
      <c r="Y102" s="66"/>
      <c r="Z102" s="66"/>
      <c r="AA102" s="66"/>
      <c r="AB102" s="66"/>
      <c r="AC102" s="68"/>
      <c r="AD102" s="66"/>
      <c r="AE102" s="66"/>
      <c r="AF102" s="66"/>
    </row>
    <row r="103" spans="1:32" customFormat="1" x14ac:dyDescent="0.3">
      <c r="A103" s="66"/>
      <c r="B103" s="66"/>
      <c r="C103" s="66"/>
      <c r="D103" s="66"/>
      <c r="E103" s="66"/>
      <c r="F103" s="66"/>
      <c r="G103" s="66"/>
      <c r="H103" s="66"/>
      <c r="I103" s="66"/>
      <c r="J103" s="66"/>
      <c r="K103" s="66"/>
      <c r="L103" s="66"/>
      <c r="M103" s="66"/>
      <c r="N103" s="67"/>
      <c r="O103" s="67"/>
      <c r="P103" s="67"/>
      <c r="Q103" s="67"/>
      <c r="R103" s="67"/>
      <c r="S103" s="67"/>
      <c r="T103" s="67"/>
      <c r="U103" s="67"/>
      <c r="V103" s="67"/>
      <c r="W103" s="67"/>
      <c r="X103" s="66"/>
      <c r="Y103" s="66"/>
      <c r="Z103" s="66"/>
      <c r="AA103" s="66"/>
      <c r="AB103" s="66"/>
      <c r="AC103" s="68"/>
      <c r="AD103" s="66"/>
      <c r="AE103" s="66"/>
      <c r="AF103" s="66"/>
    </row>
  </sheetData>
  <sheetProtection deleteColumns="0"/>
  <protectedRanges>
    <protectedRange algorithmName="SHA-512" hashValue="LUw2SFeAC7q3Svf3eznrGweEAYtL4mA6H69RtWeNxnfjVQfVkXNesZ85VM/aDbOkd3FbYD+uMrEe8XKBNMgpSA==" saltValue="5EVpQPJUwwZgWC9LGlUILQ==" spinCount="100000" sqref="H2:AA17 F2:F17" name="Range1"/>
  </protectedRanges>
  <conditionalFormatting sqref="B2:G17">
    <cfRule type="containsText" dxfId="8" priority="2" operator="containsText" text="SUB_BOOKING">
      <formula>NOT(ISERROR(SEARCH("SUB_BOOKING",B2)))</formula>
    </cfRule>
  </conditionalFormatting>
  <conditionalFormatting sqref="L2:L6">
    <cfRule type="duplicateValues" dxfId="7" priority="1"/>
  </conditionalFormatting>
  <conditionalFormatting sqref="L2:L17">
    <cfRule type="duplicateValues" dxfId="6" priority="6"/>
  </conditionalFormatting>
  <pageMargins left="0.7" right="0.7" top="0.75" bottom="0.75" header="0.3" footer="0.3"/>
  <pageSetup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DFFED8-2095-4232-BDB4-D4CC215AE797}">
  <sheetPr codeName="Sheet3">
    <tabColor rgb="FF00B0F0"/>
  </sheetPr>
  <dimension ref="A1:AE4"/>
  <sheetViews>
    <sheetView zoomScaleNormal="100" workbookViewId="0">
      <selection activeCell="H1" sqref="H1:H1048576"/>
    </sheetView>
  </sheetViews>
  <sheetFormatPr defaultRowHeight="14.4" x14ac:dyDescent="0.3"/>
  <cols>
    <col min="2" max="2" width="15.88671875" hidden="1" customWidth="1"/>
    <col min="3" max="3" width="14.33203125" hidden="1" customWidth="1"/>
    <col min="4" max="4" width="10.109375" hidden="1" customWidth="1"/>
    <col min="5" max="5" width="13.33203125" customWidth="1"/>
    <col min="6" max="6" width="10.44140625" customWidth="1"/>
    <col min="7" max="7" width="11.5546875" customWidth="1"/>
    <col min="8" max="8" width="12.88671875" customWidth="1"/>
    <col min="9" max="9" width="10.44140625" customWidth="1"/>
    <col min="10" max="14" width="11.5546875" style="11" customWidth="1"/>
    <col min="15" max="17" width="12.33203125" style="11" customWidth="1"/>
    <col min="18" max="19" width="13.88671875" style="11" customWidth="1"/>
    <col min="20" max="24" width="13.88671875" customWidth="1"/>
    <col min="25" max="25" width="18.33203125" bestFit="1" customWidth="1"/>
    <col min="26" max="26" width="13.33203125" style="1" customWidth="1"/>
    <col min="27" max="27" width="14.6640625" customWidth="1"/>
    <col min="28" max="28" width="25.44140625" customWidth="1"/>
    <col min="29" max="29" width="14.6640625" customWidth="1"/>
  </cols>
  <sheetData>
    <row r="1" spans="1:31" ht="53.4" customHeight="1" x14ac:dyDescent="0.3">
      <c r="A1" s="13" t="s">
        <v>0</v>
      </c>
      <c r="B1" s="33" t="s">
        <v>252</v>
      </c>
      <c r="C1" s="33" t="s">
        <v>253</v>
      </c>
      <c r="D1" s="33" t="s">
        <v>262</v>
      </c>
      <c r="E1" s="18" t="s">
        <v>196</v>
      </c>
      <c r="F1" s="34" t="s">
        <v>261</v>
      </c>
      <c r="G1" s="34" t="s">
        <v>250</v>
      </c>
      <c r="H1" s="18" t="s">
        <v>251</v>
      </c>
      <c r="I1" s="18" t="s">
        <v>192</v>
      </c>
      <c r="J1" s="18" t="s">
        <v>249</v>
      </c>
      <c r="K1" s="18" t="s">
        <v>260</v>
      </c>
      <c r="L1" s="35" t="s">
        <v>266</v>
      </c>
      <c r="M1" s="36" t="s">
        <v>255</v>
      </c>
      <c r="N1" s="10" t="s">
        <v>256</v>
      </c>
      <c r="O1" s="36" t="s">
        <v>257</v>
      </c>
      <c r="P1" s="10" t="s">
        <v>258</v>
      </c>
      <c r="Q1" s="36" t="s">
        <v>259</v>
      </c>
      <c r="R1" s="10" t="s">
        <v>263</v>
      </c>
      <c r="S1" s="1" t="s">
        <v>242</v>
      </c>
      <c r="T1" s="10" t="s">
        <v>264</v>
      </c>
      <c r="U1" s="1" t="s">
        <v>243</v>
      </c>
      <c r="V1" s="1" t="s">
        <v>265</v>
      </c>
      <c r="W1" s="10" t="s">
        <v>244</v>
      </c>
      <c r="X1" s="10" t="s">
        <v>245</v>
      </c>
      <c r="Y1" s="10" t="s">
        <v>246</v>
      </c>
      <c r="Z1" s="10" t="s">
        <v>247</v>
      </c>
      <c r="AA1" s="13" t="s">
        <v>254</v>
      </c>
      <c r="AB1" s="29" t="s">
        <v>267</v>
      </c>
      <c r="AC1" s="30" t="s">
        <v>193</v>
      </c>
      <c r="AD1" s="30" t="s">
        <v>194</v>
      </c>
      <c r="AE1" s="30" t="s">
        <v>195</v>
      </c>
    </row>
    <row r="2" spans="1:31" x14ac:dyDescent="0.3">
      <c r="A2" s="37">
        <v>1</v>
      </c>
      <c r="B2" s="38">
        <f>COUNTIF($J$2:J2,J2)</f>
        <v>0</v>
      </c>
      <c r="C2" s="39" t="str" cm="1">
        <f t="array" ref="C2">IF(Table1[[#This Row],[INV QTY]]=1,_xlfn.TEXTJOIN(",",TRUE,IF(J2=J2:J15,I2:I15,"")),"")</f>
        <v/>
      </c>
      <c r="D2" s="40" t="str" cm="1">
        <f t="array" ref="D2">IF(Table1[[#This Row],[INV QTY]]=1,_xlfn.TEXTJOIN(CHAR(10),TRUE,IF(J2=J2:J15,E2:E15,"")),"")</f>
        <v/>
      </c>
      <c r="E2" s="41" t="s">
        <v>268</v>
      </c>
      <c r="F2" s="42" t="s">
        <v>248</v>
      </c>
      <c r="G2" s="41">
        <v>1</v>
      </c>
      <c r="H2" s="41"/>
      <c r="I2" s="41"/>
      <c r="J2" s="41"/>
      <c r="K2" s="43"/>
      <c r="L2" s="44"/>
      <c r="M2" s="45"/>
      <c r="N2" s="46"/>
      <c r="O2" s="45"/>
      <c r="P2" s="46"/>
      <c r="Q2" s="47"/>
      <c r="R2" s="48"/>
      <c r="S2" s="49"/>
      <c r="T2" s="48"/>
      <c r="U2" s="49"/>
      <c r="V2" s="48"/>
      <c r="W2" s="46"/>
      <c r="X2" s="50"/>
      <c r="Y2" s="46"/>
      <c r="Z2" s="50"/>
      <c r="AA2" s="51" t="str">
        <f>IF(Table1[[#This Row],[INV QTY]]=1,CONCATENATE("ITEM : "&amp;Table1[[#This Row],['#ITEM-01]],CHAR(10),Table1[[#This Row],['#ITEM-02]],CHAR(10),"COMPOSITION : "&amp;Table1[[#This Row],['#COMPOSITION-01]],CHAR(10),Table1[[#This Row],['#COMPOSITION-02]],CHAR(10),"ORDER NO : "&amp;CHAR(10),#REF!,CHAR(10),CHAR(10),"S/C NO : "&amp;Table1[[#This Row],['#S/C]],CHAR(10),"S/C DT : "&amp;TEXT(Table1[[#This Row],['#S/C DT]],"DD-MM-YYYY"),CHAR(10),"EXP NO : "&amp;Table1[[#This Row],['#EXP NO]],CHAR(10),"EXP DT : "&amp;TEXT(Table1[[#This Row],['#EXP DT]],"DD-MM-YYYY"),CHAR(10),"HS CODE : "&amp;Table1[[#This Row],[HS CODE-01]]&amp;IF(Table1[[#This Row],['#CAT-01]]&lt;&gt;"","      CAT : ","")&amp;Table1[[#This Row],['#CAT-01]],CHAR(10),IF(Table1[[#This Row],[HS CODE-02]]&lt;&gt;"","HS CODE : ","")&amp;Table1[[#This Row],[HS CODE-02]]&amp;IF(Table1[[#This Row],['#CAT-02]]&lt;&gt;"","      CAT : ","")&amp;Table1[[#This Row],['#CAT-02]],CHAR(10),IF(Table1[[#This Row],[HS CODE-03]]&lt;&gt;"","HS CODE : ","")&amp;Table1[[#This Row],[HS CODE-03]]&amp;IF(Table1[[#This Row],['#CAT-03]]&lt;&gt;"","      CAT : ","")&amp;Table1[[#This Row],['#CAT-03]]),"")</f>
        <v/>
      </c>
      <c r="AB2" s="31"/>
      <c r="AC2" s="30"/>
      <c r="AD2" s="31"/>
      <c r="AE2" s="31"/>
    </row>
    <row r="3" spans="1:31" x14ac:dyDescent="0.3">
      <c r="A3" s="37">
        <v>2</v>
      </c>
      <c r="B3" s="38">
        <f>COUNTIF($J$2:J3,J3)</f>
        <v>0</v>
      </c>
      <c r="C3" s="39" t="str" cm="1">
        <f t="array" ref="C3">IF(Table1[[#This Row],[INV QTY]]=1,_xlfn.TEXTJOIN(",",TRUE,IF(J3=J3:J16,I3:I16,"")),"")</f>
        <v/>
      </c>
      <c r="D3" s="40" t="str" cm="1">
        <f t="array" ref="D3">IF(Table1[[#This Row],[INV QTY]]=1,_xlfn.TEXTJOIN(CHAR(10),TRUE,IF(J3=J3:J16,E3:E16,"")),"")</f>
        <v/>
      </c>
      <c r="E3" s="41" t="s">
        <v>268</v>
      </c>
      <c r="F3" s="42" t="s">
        <v>269</v>
      </c>
      <c r="G3" s="41">
        <v>2</v>
      </c>
      <c r="H3" s="41"/>
      <c r="I3" s="41"/>
      <c r="J3" s="41"/>
      <c r="K3" s="43"/>
      <c r="L3" s="44"/>
      <c r="M3" s="45"/>
      <c r="N3" s="46"/>
      <c r="O3" s="45"/>
      <c r="P3" s="46"/>
      <c r="Q3" s="47"/>
      <c r="R3" s="48"/>
      <c r="S3" s="49"/>
      <c r="T3" s="48"/>
      <c r="U3" s="49"/>
      <c r="V3" s="48"/>
      <c r="W3" s="46"/>
      <c r="X3" s="50"/>
      <c r="Y3" s="46"/>
      <c r="Z3" s="50"/>
      <c r="AA3" s="51" t="str">
        <f>IF(Table1[[#This Row],[INV QTY]]=1,CONCATENATE("ITEM : "&amp;Table1[[#This Row],['#ITEM-01]],CHAR(10),Table1[[#This Row],['#ITEM-02]],CHAR(10),"COMPOSITION : "&amp;Table1[[#This Row],['#COMPOSITION-01]],CHAR(10),Table1[[#This Row],['#COMPOSITION-02]],CHAR(10),"ORDER NO : "&amp;CHAR(10),#REF!,CHAR(10),CHAR(10),"S/C NO : "&amp;Table1[[#This Row],['#S/C]],CHAR(10),"S/C DT : "&amp;TEXT(Table1[[#This Row],['#S/C DT]],"DD-MM-YYYY"),CHAR(10),"EXP NO : "&amp;Table1[[#This Row],['#EXP NO]],CHAR(10),"EXP DT : "&amp;TEXT(Table1[[#This Row],['#EXP DT]],"DD-MM-YYYY"),CHAR(10),"HS CODE : "&amp;Table1[[#This Row],[HS CODE-01]]&amp;IF(Table1[[#This Row],['#CAT-01]]&lt;&gt;"","      CAT : ","")&amp;Table1[[#This Row],['#CAT-01]],CHAR(10),IF(Table1[[#This Row],[HS CODE-02]]&lt;&gt;"","HS CODE : ","")&amp;Table1[[#This Row],[HS CODE-02]]&amp;IF(Table1[[#This Row],['#CAT-02]]&lt;&gt;"","      CAT : ","")&amp;Table1[[#This Row],['#CAT-02]],CHAR(10),IF(Table1[[#This Row],[HS CODE-03]]&lt;&gt;"","HS CODE : ","")&amp;Table1[[#This Row],[HS CODE-03]]&amp;IF(Table1[[#This Row],['#CAT-03]]&lt;&gt;"","      CAT : ","")&amp;Table1[[#This Row],['#CAT-03]]),"")</f>
        <v/>
      </c>
      <c r="AB3" s="31"/>
      <c r="AC3" s="30"/>
      <c r="AD3" s="31"/>
      <c r="AE3" s="31"/>
    </row>
    <row r="4" spans="1:31" x14ac:dyDescent="0.3">
      <c r="A4" s="37">
        <v>3</v>
      </c>
      <c r="B4" s="38">
        <f>COUNTIF($J$2:J4,J4)</f>
        <v>0</v>
      </c>
      <c r="C4" s="39" t="str" cm="1">
        <f t="array" ref="C4">IF(Table1[[#This Row],[INV QTY]]=1,_xlfn.TEXTJOIN(",",TRUE,IF(J4=J4:J17,I4:I17,"")),"")</f>
        <v/>
      </c>
      <c r="D4" s="40" t="str" cm="1">
        <f t="array" ref="D4">IF(Table1[[#This Row],[INV QTY]]=1,_xlfn.TEXTJOIN(CHAR(10),TRUE,IF(J4=J4:J17,E4:E17,"")),"")</f>
        <v/>
      </c>
      <c r="E4" s="41" t="s">
        <v>268</v>
      </c>
      <c r="F4" s="42" t="s">
        <v>270</v>
      </c>
      <c r="G4" s="41">
        <v>3</v>
      </c>
      <c r="H4" s="41"/>
      <c r="I4" s="41"/>
      <c r="J4" s="41"/>
      <c r="K4" s="43"/>
      <c r="L4" s="44"/>
      <c r="M4" s="45"/>
      <c r="N4" s="46"/>
      <c r="O4" s="45"/>
      <c r="P4" s="46"/>
      <c r="Q4" s="47"/>
      <c r="R4" s="48"/>
      <c r="S4" s="49"/>
      <c r="T4" s="48"/>
      <c r="U4" s="49"/>
      <c r="V4" s="48"/>
      <c r="W4" s="46"/>
      <c r="X4" s="50"/>
      <c r="Y4" s="46"/>
      <c r="Z4" s="50"/>
      <c r="AA4" s="51" t="str">
        <f>IF(Table1[[#This Row],[INV QTY]]=1,CONCATENATE("ITEM : "&amp;Table1[[#This Row],['#ITEM-01]],CHAR(10),Table1[[#This Row],['#ITEM-02]],CHAR(10),"COMPOSITION : "&amp;Table1[[#This Row],['#COMPOSITION-01]],CHAR(10),Table1[[#This Row],['#COMPOSITION-02]],CHAR(10),"ORDER NO : "&amp;CHAR(10),#REF!,CHAR(10),CHAR(10),"S/C NO : "&amp;Table1[[#This Row],['#S/C]],CHAR(10),"S/C DT : "&amp;TEXT(Table1[[#This Row],['#S/C DT]],"DD-MM-YYYY"),CHAR(10),"EXP NO : "&amp;Table1[[#This Row],['#EXP NO]],CHAR(10),"EXP DT : "&amp;TEXT(Table1[[#This Row],['#EXP DT]],"DD-MM-YYYY"),CHAR(10),"HS CODE : "&amp;Table1[[#This Row],[HS CODE-01]]&amp;IF(Table1[[#This Row],['#CAT-01]]&lt;&gt;"","      CAT : ","")&amp;Table1[[#This Row],['#CAT-01]],CHAR(10),IF(Table1[[#This Row],[HS CODE-02]]&lt;&gt;"","HS CODE : ","")&amp;Table1[[#This Row],[HS CODE-02]]&amp;IF(Table1[[#This Row],['#CAT-02]]&lt;&gt;"","      CAT : ","")&amp;Table1[[#This Row],['#CAT-02]],CHAR(10),IF(Table1[[#This Row],[HS CODE-03]]&lt;&gt;"","HS CODE : ","")&amp;Table1[[#This Row],[HS CODE-03]]&amp;IF(Table1[[#This Row],['#CAT-03]]&lt;&gt;"","      CAT : ","")&amp;Table1[[#This Row],['#CAT-03]]),"")</f>
        <v/>
      </c>
      <c r="AB4" s="31"/>
      <c r="AC4" s="30"/>
      <c r="AD4" s="31"/>
      <c r="AE4" s="31"/>
    </row>
  </sheetData>
  <protectedRanges>
    <protectedRange algorithmName="SHA-512" hashValue="LUw2SFeAC7q3Svf3eznrGweEAYtL4mA6H69RtWeNxnfjVQfVkXNesZ85VM/aDbOkd3FbYD+uMrEe8XKBNMgpSA==" saltValue="5EVpQPJUwwZgWC9LGlUILQ==" spinCount="100000" sqref="E2:Z4" name="Range1_1"/>
  </protectedRanges>
  <phoneticPr fontId="4" type="noConversion"/>
  <conditionalFormatting sqref="B2:D2">
    <cfRule type="containsText" dxfId="5" priority="1" operator="containsText" text="SUB_BOOKING">
      <formula>NOT(ISERROR(SEARCH("SUB_BOOKING",B2)))</formula>
    </cfRule>
  </conditionalFormatting>
  <conditionalFormatting sqref="B3:D4">
    <cfRule type="containsText" dxfId="4" priority="2" operator="containsText" text="SUB_BOOKING">
      <formula>NOT(ISERROR(SEARCH("SUB_BOOKING",B3)))</formula>
    </cfRule>
  </conditionalFormatting>
  <pageMargins left="0.7" right="0.7" top="0.75" bottom="0.75" header="0.3" footer="0.3"/>
  <pageSetup orientation="portrait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EF1B8A-16CF-44CA-A5EF-197F8D4D0867}">
  <sheetPr codeName="Sheet4">
    <tabColor rgb="FFFFFF00"/>
  </sheetPr>
  <dimension ref="A1:AC132"/>
  <sheetViews>
    <sheetView workbookViewId="0">
      <selection activeCell="D2" sqref="D2:D18"/>
    </sheetView>
  </sheetViews>
  <sheetFormatPr defaultRowHeight="14.4" x14ac:dyDescent="0.3"/>
  <cols>
    <col min="1" max="1" width="9.6640625" customWidth="1"/>
    <col min="2" max="2" width="14.33203125" customWidth="1"/>
    <col min="3" max="3" width="12.44140625" customWidth="1"/>
    <col min="4" max="4" width="12.33203125" bestFit="1" customWidth="1"/>
    <col min="5" max="5" width="15" bestFit="1" customWidth="1"/>
    <col min="6" max="6" width="16.33203125" bestFit="1" customWidth="1"/>
    <col min="7" max="7" width="12.44140625" bestFit="1" customWidth="1"/>
    <col min="8" max="8" width="13" bestFit="1" customWidth="1"/>
    <col min="9" max="9" width="12.33203125" bestFit="1" customWidth="1"/>
    <col min="10" max="10" width="45.5546875" bestFit="1" customWidth="1"/>
    <col min="11" max="11" width="14" customWidth="1"/>
    <col min="13" max="13" width="13.5546875" bestFit="1" customWidth="1"/>
    <col min="15" max="15" width="11.6640625" customWidth="1"/>
    <col min="16" max="16" width="13.6640625" customWidth="1"/>
  </cols>
  <sheetData>
    <row r="1" spans="1:29" ht="43.2" x14ac:dyDescent="0.3">
      <c r="A1" s="2" t="s">
        <v>0</v>
      </c>
      <c r="B1" s="2" t="s">
        <v>222</v>
      </c>
      <c r="C1" s="17" t="s">
        <v>223</v>
      </c>
      <c r="D1" s="2" t="s">
        <v>197</v>
      </c>
      <c r="E1" s="2" t="s">
        <v>198</v>
      </c>
      <c r="F1" s="2" t="s">
        <v>199</v>
      </c>
      <c r="G1" s="2" t="s">
        <v>200</v>
      </c>
      <c r="H1" s="2" t="s">
        <v>201</v>
      </c>
      <c r="I1" s="2" t="s">
        <v>202</v>
      </c>
      <c r="J1" s="2" t="s">
        <v>203</v>
      </c>
      <c r="K1" s="2" t="s">
        <v>204</v>
      </c>
      <c r="L1" s="2" t="s">
        <v>205</v>
      </c>
      <c r="M1" s="2" t="s">
        <v>206</v>
      </c>
      <c r="N1" s="2" t="s">
        <v>207</v>
      </c>
      <c r="O1" s="2" t="s">
        <v>208</v>
      </c>
      <c r="P1" s="2" t="s">
        <v>209</v>
      </c>
      <c r="Q1" s="2" t="s">
        <v>1</v>
      </c>
      <c r="R1" s="2" t="s">
        <v>210</v>
      </c>
      <c r="S1" s="2" t="s">
        <v>211</v>
      </c>
      <c r="T1" s="2" t="s">
        <v>212</v>
      </c>
      <c r="U1" s="2" t="s">
        <v>213</v>
      </c>
      <c r="V1" s="2" t="s">
        <v>214</v>
      </c>
      <c r="W1" s="2" t="s">
        <v>215</v>
      </c>
      <c r="X1" s="2" t="s">
        <v>216</v>
      </c>
      <c r="Y1" s="2" t="s">
        <v>217</v>
      </c>
      <c r="Z1" s="2" t="s">
        <v>218</v>
      </c>
      <c r="AA1" s="2" t="s">
        <v>219</v>
      </c>
      <c r="AB1" s="2" t="s">
        <v>220</v>
      </c>
      <c r="AC1" s="2" t="s">
        <v>221</v>
      </c>
    </row>
    <row r="2" spans="1:29" x14ac:dyDescent="0.3">
      <c r="A2" s="1">
        <v>1</v>
      </c>
      <c r="B2" t="str">
        <f>LEFT(Table16[[#This Row],[PO number ]],6)&amp;"-"&amp;LEFT(Table16[[#This Row],[SKU/Item]],2)</f>
        <v>-</v>
      </c>
      <c r="C2" s="16" t="str">
        <f t="shared" ref="C2:C33" si="0">"FREE_JONE"</f>
        <v>FREE_JONE</v>
      </c>
      <c r="D2">
        <v>837859</v>
      </c>
      <c r="E2" s="14"/>
      <c r="F2" s="14"/>
      <c r="M2" s="12"/>
      <c r="AC2" s="15"/>
    </row>
    <row r="3" spans="1:29" x14ac:dyDescent="0.3">
      <c r="A3" s="1">
        <v>2</v>
      </c>
      <c r="B3" t="str">
        <f>LEFT(Table16[[#This Row],[PO number ]],6)&amp;"-"&amp;LEFT(Table16[[#This Row],[SKU/Item]],2)</f>
        <v>-</v>
      </c>
      <c r="C3" s="16" t="str">
        <f t="shared" si="0"/>
        <v>FREE_JONE</v>
      </c>
      <c r="D3">
        <v>842648</v>
      </c>
      <c r="E3" s="14"/>
      <c r="F3" s="14"/>
      <c r="M3" s="12"/>
      <c r="AC3" s="15"/>
    </row>
    <row r="4" spans="1:29" x14ac:dyDescent="0.3">
      <c r="A4" s="1">
        <v>3</v>
      </c>
      <c r="B4" t="str">
        <f>LEFT(Table16[[#This Row],[PO number ]],6)&amp;"-"&amp;LEFT(Table16[[#This Row],[SKU/Item]],2)</f>
        <v>-</v>
      </c>
      <c r="C4" s="16" t="str">
        <f t="shared" si="0"/>
        <v>FREE_JONE</v>
      </c>
      <c r="D4">
        <v>842648</v>
      </c>
      <c r="E4" s="14"/>
      <c r="F4" s="14"/>
      <c r="M4" s="12"/>
      <c r="AC4" s="15"/>
    </row>
    <row r="5" spans="1:29" x14ac:dyDescent="0.3">
      <c r="A5" s="1">
        <v>4</v>
      </c>
      <c r="B5" t="str">
        <f>LEFT(Table16[[#This Row],[PO number ]],6)&amp;"-"&amp;LEFT(Table16[[#This Row],[SKU/Item]],2)</f>
        <v>-</v>
      </c>
      <c r="C5" s="16" t="str">
        <f t="shared" si="0"/>
        <v>FREE_JONE</v>
      </c>
      <c r="D5">
        <v>842648</v>
      </c>
      <c r="E5" s="14"/>
      <c r="F5" s="14"/>
      <c r="M5" s="12"/>
      <c r="AC5" s="15"/>
    </row>
    <row r="6" spans="1:29" x14ac:dyDescent="0.3">
      <c r="A6" s="1">
        <v>5</v>
      </c>
      <c r="B6" t="str">
        <f>LEFT(Table16[[#This Row],[PO number ]],6)&amp;"-"&amp;LEFT(Table16[[#This Row],[SKU/Item]],2)</f>
        <v>-</v>
      </c>
      <c r="C6" s="16" t="str">
        <f t="shared" si="0"/>
        <v>FREE_JONE</v>
      </c>
      <c r="D6">
        <v>842648</v>
      </c>
      <c r="E6" s="14"/>
      <c r="F6" s="14"/>
      <c r="M6" s="12"/>
      <c r="AC6" s="15"/>
    </row>
    <row r="7" spans="1:29" x14ac:dyDescent="0.3">
      <c r="A7" s="1">
        <v>6</v>
      </c>
      <c r="B7" t="str">
        <f>LEFT(Table16[[#This Row],[PO number ]],6)&amp;"-"&amp;LEFT(Table16[[#This Row],[SKU/Item]],2)</f>
        <v>-</v>
      </c>
      <c r="C7" s="16" t="str">
        <f t="shared" si="0"/>
        <v>FREE_JONE</v>
      </c>
      <c r="D7">
        <v>842648</v>
      </c>
      <c r="E7" s="14"/>
      <c r="F7" s="14"/>
      <c r="M7" s="12"/>
      <c r="AC7" s="15"/>
    </row>
    <row r="8" spans="1:29" x14ac:dyDescent="0.3">
      <c r="A8" s="1">
        <v>7</v>
      </c>
      <c r="B8" t="str">
        <f>LEFT(Table16[[#This Row],[PO number ]],6)&amp;"-"&amp;LEFT(Table16[[#This Row],[SKU/Item]],2)</f>
        <v>-</v>
      </c>
      <c r="C8" s="16" t="str">
        <f t="shared" si="0"/>
        <v>FREE_JONE</v>
      </c>
      <c r="D8">
        <v>842648</v>
      </c>
      <c r="E8" s="14"/>
      <c r="F8" s="14"/>
      <c r="M8" s="12"/>
      <c r="AC8" s="15"/>
    </row>
    <row r="9" spans="1:29" x14ac:dyDescent="0.3">
      <c r="A9" s="1">
        <v>8</v>
      </c>
      <c r="B9" t="str">
        <f>LEFT(Table16[[#This Row],[PO number ]],6)&amp;"-"&amp;LEFT(Table16[[#This Row],[SKU/Item]],2)</f>
        <v>-</v>
      </c>
      <c r="C9" s="16" t="str">
        <f t="shared" si="0"/>
        <v>FREE_JONE</v>
      </c>
      <c r="D9">
        <v>842648</v>
      </c>
      <c r="E9" s="14"/>
      <c r="F9" s="14"/>
      <c r="M9" s="12"/>
      <c r="AC9" s="15"/>
    </row>
    <row r="10" spans="1:29" x14ac:dyDescent="0.3">
      <c r="A10" s="1">
        <v>9</v>
      </c>
      <c r="B10" t="str">
        <f>LEFT(Table16[[#This Row],[PO number ]],6)&amp;"-"&amp;LEFT(Table16[[#This Row],[SKU/Item]],2)</f>
        <v>-</v>
      </c>
      <c r="C10" s="16" t="str">
        <f t="shared" si="0"/>
        <v>FREE_JONE</v>
      </c>
      <c r="D10">
        <v>842648</v>
      </c>
      <c r="E10" s="14"/>
      <c r="F10" s="14"/>
      <c r="M10" s="12"/>
      <c r="AC10" s="15"/>
    </row>
    <row r="11" spans="1:29" x14ac:dyDescent="0.3">
      <c r="A11" s="1">
        <v>10</v>
      </c>
      <c r="B11" t="str">
        <f>LEFT(Table16[[#This Row],[PO number ]],6)&amp;"-"&amp;LEFT(Table16[[#This Row],[SKU/Item]],2)</f>
        <v>-</v>
      </c>
      <c r="C11" s="16" t="str">
        <f t="shared" si="0"/>
        <v>FREE_JONE</v>
      </c>
      <c r="D11">
        <v>842648</v>
      </c>
      <c r="E11" s="14"/>
      <c r="F11" s="14"/>
      <c r="M11" s="12"/>
      <c r="AC11" s="15"/>
    </row>
    <row r="12" spans="1:29" x14ac:dyDescent="0.3">
      <c r="A12" s="1">
        <v>11</v>
      </c>
      <c r="B12" t="str">
        <f>LEFT(Table16[[#This Row],[PO number ]],6)&amp;"-"&amp;LEFT(Table16[[#This Row],[SKU/Item]],2)</f>
        <v>-</v>
      </c>
      <c r="C12" s="16" t="str">
        <f t="shared" si="0"/>
        <v>FREE_JONE</v>
      </c>
      <c r="D12">
        <v>842648</v>
      </c>
      <c r="E12" s="14"/>
      <c r="F12" s="14"/>
      <c r="M12" s="12"/>
      <c r="AC12" s="15"/>
    </row>
    <row r="13" spans="1:29" x14ac:dyDescent="0.3">
      <c r="A13" s="1">
        <v>12</v>
      </c>
      <c r="B13" t="str">
        <f>LEFT(Table16[[#This Row],[PO number ]],6)&amp;"-"&amp;LEFT(Table16[[#This Row],[SKU/Item]],2)</f>
        <v>-</v>
      </c>
      <c r="C13" s="16" t="str">
        <f t="shared" si="0"/>
        <v>FREE_JONE</v>
      </c>
      <c r="D13">
        <v>842648</v>
      </c>
      <c r="E13" s="14"/>
      <c r="F13" s="14"/>
      <c r="M13" s="12"/>
      <c r="AC13" s="15"/>
    </row>
    <row r="14" spans="1:29" x14ac:dyDescent="0.3">
      <c r="A14" s="1">
        <v>13</v>
      </c>
      <c r="B14" t="str">
        <f>LEFT(Table16[[#This Row],[PO number ]],6)&amp;"-"&amp;LEFT(Table16[[#This Row],[SKU/Item]],2)</f>
        <v>-</v>
      </c>
      <c r="C14" s="16" t="str">
        <f t="shared" si="0"/>
        <v>FREE_JONE</v>
      </c>
      <c r="D14">
        <v>842648</v>
      </c>
      <c r="E14" s="14"/>
      <c r="F14" s="14"/>
      <c r="M14" s="12"/>
      <c r="AC14" s="15"/>
    </row>
    <row r="15" spans="1:29" x14ac:dyDescent="0.3">
      <c r="A15" s="1">
        <v>14</v>
      </c>
      <c r="B15" t="str">
        <f>LEFT(Table16[[#This Row],[PO number ]],6)&amp;"-"&amp;LEFT(Table16[[#This Row],[SKU/Item]],2)</f>
        <v>-</v>
      </c>
      <c r="C15" s="16" t="str">
        <f t="shared" si="0"/>
        <v>FREE_JONE</v>
      </c>
      <c r="D15">
        <v>842648</v>
      </c>
      <c r="E15" s="14"/>
      <c r="F15" s="14"/>
      <c r="M15" s="12"/>
      <c r="AC15" s="15"/>
    </row>
    <row r="16" spans="1:29" x14ac:dyDescent="0.3">
      <c r="A16" s="1">
        <v>15</v>
      </c>
      <c r="B16" t="str">
        <f>LEFT(Table16[[#This Row],[PO number ]],6)&amp;"-"&amp;LEFT(Table16[[#This Row],[SKU/Item]],2)</f>
        <v>-</v>
      </c>
      <c r="C16" s="16" t="str">
        <f t="shared" si="0"/>
        <v>FREE_JONE</v>
      </c>
      <c r="D16">
        <v>842648</v>
      </c>
      <c r="E16" s="14"/>
      <c r="F16" s="14"/>
      <c r="M16" s="12"/>
      <c r="AC16" s="15"/>
    </row>
    <row r="17" spans="1:29" x14ac:dyDescent="0.3">
      <c r="A17" s="1">
        <v>16</v>
      </c>
      <c r="B17" t="str">
        <f>LEFT(Table16[[#This Row],[PO number ]],6)&amp;"-"&amp;LEFT(Table16[[#This Row],[SKU/Item]],2)</f>
        <v>-</v>
      </c>
      <c r="C17" s="16" t="str">
        <f t="shared" si="0"/>
        <v>FREE_JONE</v>
      </c>
      <c r="D17">
        <v>842648</v>
      </c>
      <c r="E17" s="14"/>
      <c r="F17" s="14"/>
      <c r="M17" s="12"/>
      <c r="AC17" s="15"/>
    </row>
    <row r="18" spans="1:29" x14ac:dyDescent="0.3">
      <c r="A18" s="1">
        <v>17</v>
      </c>
      <c r="B18" t="str">
        <f>LEFT(Table16[[#This Row],[PO number ]],6)&amp;"-"&amp;LEFT(Table16[[#This Row],[SKU/Item]],2)</f>
        <v>-</v>
      </c>
      <c r="C18" s="16" t="str">
        <f t="shared" si="0"/>
        <v>FREE_JONE</v>
      </c>
      <c r="D18">
        <v>842648</v>
      </c>
      <c r="E18" s="14"/>
      <c r="F18" s="14"/>
      <c r="M18" s="12"/>
      <c r="AC18" s="15"/>
    </row>
    <row r="19" spans="1:29" x14ac:dyDescent="0.3">
      <c r="A19" s="1">
        <v>18</v>
      </c>
      <c r="B19" t="str">
        <f>LEFT(Table16[[#This Row],[PO number ]],6)&amp;"-"&amp;LEFT(Table16[[#This Row],[SKU/Item]],2)</f>
        <v>-</v>
      </c>
      <c r="C19" s="16" t="str">
        <f t="shared" si="0"/>
        <v>FREE_JONE</v>
      </c>
      <c r="E19" s="14"/>
      <c r="F19" s="14"/>
      <c r="M19" s="12"/>
      <c r="AC19" s="15"/>
    </row>
    <row r="20" spans="1:29" x14ac:dyDescent="0.3">
      <c r="A20" s="1">
        <v>19</v>
      </c>
      <c r="B20" t="str">
        <f>LEFT(Table16[[#This Row],[PO number ]],6)&amp;"-"&amp;LEFT(Table16[[#This Row],[SKU/Item]],2)</f>
        <v>-</v>
      </c>
      <c r="C20" s="16" t="str">
        <f t="shared" si="0"/>
        <v>FREE_JONE</v>
      </c>
      <c r="E20" s="14"/>
      <c r="F20" s="14"/>
      <c r="M20" s="12"/>
      <c r="AC20" s="15"/>
    </row>
    <row r="21" spans="1:29" x14ac:dyDescent="0.3">
      <c r="A21" s="1">
        <v>20</v>
      </c>
      <c r="B21" t="str">
        <f>LEFT(Table16[[#This Row],[PO number ]],6)&amp;"-"&amp;LEFT(Table16[[#This Row],[SKU/Item]],2)</f>
        <v>-</v>
      </c>
      <c r="C21" s="16" t="str">
        <f t="shared" si="0"/>
        <v>FREE_JONE</v>
      </c>
      <c r="E21" s="14"/>
      <c r="F21" s="14"/>
      <c r="M21" s="12"/>
      <c r="AC21" s="15"/>
    </row>
    <row r="22" spans="1:29" x14ac:dyDescent="0.3">
      <c r="A22" s="1">
        <v>21</v>
      </c>
      <c r="B22" t="str">
        <f>LEFT(Table16[[#This Row],[PO number ]],6)&amp;"-"&amp;LEFT(Table16[[#This Row],[SKU/Item]],2)</f>
        <v>-</v>
      </c>
      <c r="C22" s="16" t="str">
        <f t="shared" si="0"/>
        <v>FREE_JONE</v>
      </c>
      <c r="E22" s="14"/>
      <c r="F22" s="14"/>
      <c r="M22" s="12"/>
      <c r="AC22" s="15"/>
    </row>
    <row r="23" spans="1:29" x14ac:dyDescent="0.3">
      <c r="A23" s="1">
        <v>22</v>
      </c>
      <c r="B23" t="str">
        <f>LEFT(Table16[[#This Row],[PO number ]],6)&amp;"-"&amp;LEFT(Table16[[#This Row],[SKU/Item]],2)</f>
        <v>-</v>
      </c>
      <c r="C23" s="16" t="str">
        <f t="shared" si="0"/>
        <v>FREE_JONE</v>
      </c>
      <c r="E23" s="14"/>
      <c r="F23" s="14"/>
      <c r="M23" s="12"/>
      <c r="AC23" s="15"/>
    </row>
    <row r="24" spans="1:29" x14ac:dyDescent="0.3">
      <c r="A24" s="1">
        <v>23</v>
      </c>
      <c r="B24" t="str">
        <f>LEFT(Table16[[#This Row],[PO number ]],6)&amp;"-"&amp;LEFT(Table16[[#This Row],[SKU/Item]],2)</f>
        <v>-</v>
      </c>
      <c r="C24" s="16" t="str">
        <f t="shared" si="0"/>
        <v>FREE_JONE</v>
      </c>
      <c r="E24" s="14"/>
      <c r="F24" s="14"/>
      <c r="M24" s="12"/>
      <c r="AC24" s="15"/>
    </row>
    <row r="25" spans="1:29" x14ac:dyDescent="0.3">
      <c r="A25" s="1">
        <v>24</v>
      </c>
      <c r="B25" t="str">
        <f>LEFT(Table16[[#This Row],[PO number ]],6)&amp;"-"&amp;LEFT(Table16[[#This Row],[SKU/Item]],2)</f>
        <v>-</v>
      </c>
      <c r="C25" s="16" t="str">
        <f t="shared" si="0"/>
        <v>FREE_JONE</v>
      </c>
      <c r="E25" s="14"/>
      <c r="F25" s="14"/>
      <c r="M25" s="12"/>
      <c r="AC25" s="15"/>
    </row>
    <row r="26" spans="1:29" x14ac:dyDescent="0.3">
      <c r="A26" s="1">
        <v>25</v>
      </c>
      <c r="B26" t="str">
        <f>LEFT(Table16[[#This Row],[PO number ]],6)&amp;"-"&amp;LEFT(Table16[[#This Row],[SKU/Item]],2)</f>
        <v>-</v>
      </c>
      <c r="C26" s="16" t="str">
        <f t="shared" si="0"/>
        <v>FREE_JONE</v>
      </c>
      <c r="E26" s="14"/>
      <c r="F26" s="14"/>
      <c r="M26" s="12"/>
      <c r="AC26" s="15"/>
    </row>
    <row r="27" spans="1:29" x14ac:dyDescent="0.3">
      <c r="A27" s="1">
        <v>26</v>
      </c>
      <c r="B27" t="str">
        <f>LEFT(Table16[[#This Row],[PO number ]],6)&amp;"-"&amp;LEFT(Table16[[#This Row],[SKU/Item]],2)</f>
        <v>-</v>
      </c>
      <c r="C27" s="16" t="str">
        <f t="shared" si="0"/>
        <v>FREE_JONE</v>
      </c>
      <c r="E27" s="14"/>
      <c r="F27" s="14"/>
      <c r="M27" s="12"/>
      <c r="AC27" s="15"/>
    </row>
    <row r="28" spans="1:29" x14ac:dyDescent="0.3">
      <c r="A28" s="1">
        <v>27</v>
      </c>
      <c r="B28" t="str">
        <f>LEFT(Table16[[#This Row],[PO number ]],6)&amp;"-"&amp;LEFT(Table16[[#This Row],[SKU/Item]],2)</f>
        <v>-</v>
      </c>
      <c r="C28" s="16" t="str">
        <f t="shared" si="0"/>
        <v>FREE_JONE</v>
      </c>
      <c r="E28" s="14"/>
      <c r="F28" s="14"/>
      <c r="M28" s="12"/>
      <c r="AC28" s="15"/>
    </row>
    <row r="29" spans="1:29" x14ac:dyDescent="0.3">
      <c r="A29" s="1">
        <v>28</v>
      </c>
      <c r="B29" t="str">
        <f>LEFT(Table16[[#This Row],[PO number ]],6)&amp;"-"&amp;LEFT(Table16[[#This Row],[SKU/Item]],2)</f>
        <v>-</v>
      </c>
      <c r="C29" s="16" t="str">
        <f t="shared" si="0"/>
        <v>FREE_JONE</v>
      </c>
      <c r="E29" s="14"/>
      <c r="F29" s="14"/>
      <c r="M29" s="12"/>
      <c r="AC29" s="15"/>
    </row>
    <row r="30" spans="1:29" x14ac:dyDescent="0.3">
      <c r="A30" s="1">
        <v>29</v>
      </c>
      <c r="B30" t="str">
        <f>LEFT(Table16[[#This Row],[PO number ]],6)&amp;"-"&amp;LEFT(Table16[[#This Row],[SKU/Item]],2)</f>
        <v>-</v>
      </c>
      <c r="C30" s="16" t="str">
        <f t="shared" si="0"/>
        <v>FREE_JONE</v>
      </c>
      <c r="E30" s="14"/>
      <c r="F30" s="14"/>
      <c r="M30" s="12"/>
      <c r="AC30" s="15"/>
    </row>
    <row r="31" spans="1:29" x14ac:dyDescent="0.3">
      <c r="A31" s="1">
        <v>30</v>
      </c>
      <c r="B31" t="str">
        <f>LEFT(Table16[[#This Row],[PO number ]],6)&amp;"-"&amp;LEFT(Table16[[#This Row],[SKU/Item]],2)</f>
        <v>-</v>
      </c>
      <c r="C31" s="16" t="str">
        <f t="shared" si="0"/>
        <v>FREE_JONE</v>
      </c>
      <c r="E31" s="14"/>
      <c r="F31" s="14"/>
      <c r="M31" s="12"/>
      <c r="AC31" s="15"/>
    </row>
    <row r="32" spans="1:29" x14ac:dyDescent="0.3">
      <c r="A32" s="1">
        <v>31</v>
      </c>
      <c r="B32" t="str">
        <f>LEFT(Table16[[#This Row],[PO number ]],6)&amp;"-"&amp;LEFT(Table16[[#This Row],[SKU/Item]],2)</f>
        <v>-</v>
      </c>
      <c r="C32" s="16" t="str">
        <f t="shared" si="0"/>
        <v>FREE_JONE</v>
      </c>
      <c r="E32" s="14"/>
      <c r="F32" s="14"/>
      <c r="M32" s="12"/>
      <c r="AC32" s="15"/>
    </row>
    <row r="33" spans="1:29" x14ac:dyDescent="0.3">
      <c r="A33" s="1">
        <v>32</v>
      </c>
      <c r="B33" t="str">
        <f>LEFT(Table16[[#This Row],[PO number ]],6)&amp;"-"&amp;LEFT(Table16[[#This Row],[SKU/Item]],2)</f>
        <v>-</v>
      </c>
      <c r="C33" s="16" t="str">
        <f t="shared" si="0"/>
        <v>FREE_JONE</v>
      </c>
      <c r="E33" s="14"/>
      <c r="F33" s="14"/>
      <c r="M33" s="12"/>
      <c r="AC33" s="15"/>
    </row>
    <row r="34" spans="1:29" x14ac:dyDescent="0.3">
      <c r="A34" s="1">
        <v>33</v>
      </c>
      <c r="B34" t="str">
        <f>LEFT(Table16[[#This Row],[PO number ]],6)&amp;"-"&amp;LEFT(Table16[[#This Row],[SKU/Item]],2)</f>
        <v>-</v>
      </c>
      <c r="C34" s="16" t="str">
        <f t="shared" ref="C34:C65" si="1">"FREE_JONE"</f>
        <v>FREE_JONE</v>
      </c>
      <c r="E34" s="14"/>
      <c r="F34" s="14"/>
      <c r="M34" s="12"/>
      <c r="AC34" s="15"/>
    </row>
    <row r="35" spans="1:29" x14ac:dyDescent="0.3">
      <c r="A35" s="1">
        <v>34</v>
      </c>
      <c r="B35" t="str">
        <f>LEFT(Table16[[#This Row],[PO number ]],6)&amp;"-"&amp;LEFT(Table16[[#This Row],[SKU/Item]],2)</f>
        <v>-</v>
      </c>
      <c r="C35" s="16" t="str">
        <f t="shared" si="1"/>
        <v>FREE_JONE</v>
      </c>
      <c r="E35" s="14"/>
      <c r="F35" s="14"/>
      <c r="M35" s="12"/>
      <c r="AC35" s="15"/>
    </row>
    <row r="36" spans="1:29" x14ac:dyDescent="0.3">
      <c r="A36" s="1">
        <v>35</v>
      </c>
      <c r="B36" t="str">
        <f>LEFT(Table16[[#This Row],[PO number ]],6)&amp;"-"&amp;LEFT(Table16[[#This Row],[SKU/Item]],2)</f>
        <v>-</v>
      </c>
      <c r="C36" s="16" t="str">
        <f t="shared" si="1"/>
        <v>FREE_JONE</v>
      </c>
      <c r="E36" s="14"/>
      <c r="F36" s="14"/>
      <c r="M36" s="12"/>
      <c r="AC36" s="15"/>
    </row>
    <row r="37" spans="1:29" x14ac:dyDescent="0.3">
      <c r="A37" s="1">
        <v>36</v>
      </c>
      <c r="B37" t="str">
        <f>LEFT(Table16[[#This Row],[PO number ]],6)&amp;"-"&amp;LEFT(Table16[[#This Row],[SKU/Item]],2)</f>
        <v>-</v>
      </c>
      <c r="C37" s="16" t="str">
        <f t="shared" si="1"/>
        <v>FREE_JONE</v>
      </c>
      <c r="E37" s="14"/>
      <c r="F37" s="14"/>
      <c r="M37" s="12"/>
      <c r="AC37" s="15"/>
    </row>
    <row r="38" spans="1:29" x14ac:dyDescent="0.3">
      <c r="A38" s="1">
        <v>37</v>
      </c>
      <c r="B38" t="str">
        <f>LEFT(Table16[[#This Row],[PO number ]],6)&amp;"-"&amp;LEFT(Table16[[#This Row],[SKU/Item]],2)</f>
        <v>-</v>
      </c>
      <c r="C38" s="16" t="str">
        <f t="shared" si="1"/>
        <v>FREE_JONE</v>
      </c>
      <c r="E38" s="14"/>
      <c r="F38" s="14"/>
      <c r="M38" s="12"/>
      <c r="AC38" s="15"/>
    </row>
    <row r="39" spans="1:29" x14ac:dyDescent="0.3">
      <c r="A39" s="1">
        <v>38</v>
      </c>
      <c r="B39" t="str">
        <f>LEFT(Table16[[#This Row],[PO number ]],6)&amp;"-"&amp;LEFT(Table16[[#This Row],[SKU/Item]],2)</f>
        <v>-</v>
      </c>
      <c r="C39" s="16" t="str">
        <f t="shared" si="1"/>
        <v>FREE_JONE</v>
      </c>
      <c r="E39" s="14"/>
      <c r="F39" s="14"/>
      <c r="M39" s="12"/>
      <c r="AC39" s="15"/>
    </row>
    <row r="40" spans="1:29" x14ac:dyDescent="0.3">
      <c r="A40" s="1">
        <v>39</v>
      </c>
      <c r="B40" t="str">
        <f>LEFT(Table16[[#This Row],[PO number ]],6)&amp;"-"&amp;LEFT(Table16[[#This Row],[SKU/Item]],2)</f>
        <v>-</v>
      </c>
      <c r="C40" s="16" t="str">
        <f t="shared" si="1"/>
        <v>FREE_JONE</v>
      </c>
      <c r="E40" s="14"/>
      <c r="F40" s="14"/>
      <c r="M40" s="12"/>
      <c r="AC40" s="15"/>
    </row>
    <row r="41" spans="1:29" x14ac:dyDescent="0.3">
      <c r="A41" s="1">
        <v>40</v>
      </c>
      <c r="B41" t="str">
        <f>LEFT(Table16[[#This Row],[PO number ]],6)&amp;"-"&amp;LEFT(Table16[[#This Row],[SKU/Item]],2)</f>
        <v>-</v>
      </c>
      <c r="C41" s="16" t="str">
        <f t="shared" si="1"/>
        <v>FREE_JONE</v>
      </c>
      <c r="E41" s="14"/>
      <c r="F41" s="14"/>
      <c r="M41" s="12"/>
      <c r="AC41" s="15"/>
    </row>
    <row r="42" spans="1:29" x14ac:dyDescent="0.3">
      <c r="A42" s="1">
        <v>41</v>
      </c>
      <c r="B42" t="str">
        <f>LEFT(Table16[[#This Row],[PO number ]],6)&amp;"-"&amp;LEFT(Table16[[#This Row],[SKU/Item]],2)</f>
        <v>-</v>
      </c>
      <c r="C42" s="16" t="str">
        <f t="shared" si="1"/>
        <v>FREE_JONE</v>
      </c>
      <c r="E42" s="14"/>
      <c r="F42" s="14"/>
      <c r="M42" s="12"/>
      <c r="AC42" s="15"/>
    </row>
    <row r="43" spans="1:29" x14ac:dyDescent="0.3">
      <c r="A43" s="1">
        <v>42</v>
      </c>
      <c r="B43" t="str">
        <f>LEFT(Table16[[#This Row],[PO number ]],6)&amp;"-"&amp;LEFT(Table16[[#This Row],[SKU/Item]],2)</f>
        <v>-</v>
      </c>
      <c r="C43" s="16" t="str">
        <f t="shared" si="1"/>
        <v>FREE_JONE</v>
      </c>
      <c r="E43" s="14"/>
      <c r="F43" s="14"/>
      <c r="M43" s="12"/>
      <c r="AC43" s="15"/>
    </row>
    <row r="44" spans="1:29" x14ac:dyDescent="0.3">
      <c r="A44" s="1">
        <v>43</v>
      </c>
      <c r="B44" t="str">
        <f>LEFT(Table16[[#This Row],[PO number ]],6)&amp;"-"&amp;LEFT(Table16[[#This Row],[SKU/Item]],2)</f>
        <v>-</v>
      </c>
      <c r="C44" s="16" t="str">
        <f t="shared" si="1"/>
        <v>FREE_JONE</v>
      </c>
      <c r="E44" s="14"/>
      <c r="F44" s="14"/>
      <c r="M44" s="12"/>
      <c r="AC44" s="15"/>
    </row>
    <row r="45" spans="1:29" x14ac:dyDescent="0.3">
      <c r="A45" s="1">
        <v>44</v>
      </c>
      <c r="B45" t="str">
        <f>LEFT(Table16[[#This Row],[PO number ]],6)&amp;"-"&amp;LEFT(Table16[[#This Row],[SKU/Item]],2)</f>
        <v>-</v>
      </c>
      <c r="C45" s="16" t="str">
        <f t="shared" si="1"/>
        <v>FREE_JONE</v>
      </c>
      <c r="E45" s="14"/>
      <c r="F45" s="14"/>
      <c r="M45" s="12"/>
      <c r="AC45" s="15"/>
    </row>
    <row r="46" spans="1:29" x14ac:dyDescent="0.3">
      <c r="A46" s="1">
        <v>45</v>
      </c>
      <c r="B46" t="str">
        <f>LEFT(Table16[[#This Row],[PO number ]],6)&amp;"-"&amp;LEFT(Table16[[#This Row],[SKU/Item]],2)</f>
        <v>-</v>
      </c>
      <c r="C46" s="16" t="str">
        <f t="shared" si="1"/>
        <v>FREE_JONE</v>
      </c>
      <c r="E46" s="14"/>
      <c r="F46" s="14"/>
      <c r="M46" s="12"/>
      <c r="AC46" s="15"/>
    </row>
    <row r="47" spans="1:29" x14ac:dyDescent="0.3">
      <c r="A47" s="1">
        <v>46</v>
      </c>
      <c r="B47" t="str">
        <f>LEFT(Table16[[#This Row],[PO number ]],6)&amp;"-"&amp;LEFT(Table16[[#This Row],[SKU/Item]],2)</f>
        <v>-</v>
      </c>
      <c r="C47" s="16" t="str">
        <f t="shared" si="1"/>
        <v>FREE_JONE</v>
      </c>
      <c r="E47" s="14"/>
      <c r="F47" s="14"/>
      <c r="M47" s="12"/>
      <c r="AC47" s="15"/>
    </row>
    <row r="48" spans="1:29" x14ac:dyDescent="0.3">
      <c r="A48" s="1">
        <v>47</v>
      </c>
      <c r="B48" t="str">
        <f>LEFT(Table16[[#This Row],[PO number ]],6)&amp;"-"&amp;LEFT(Table16[[#This Row],[SKU/Item]],2)</f>
        <v>-</v>
      </c>
      <c r="C48" s="16" t="str">
        <f t="shared" si="1"/>
        <v>FREE_JONE</v>
      </c>
      <c r="E48" s="14"/>
      <c r="F48" s="14"/>
      <c r="M48" s="12"/>
      <c r="AC48" s="15"/>
    </row>
    <row r="49" spans="1:29" x14ac:dyDescent="0.3">
      <c r="A49" s="1">
        <v>48</v>
      </c>
      <c r="B49" t="str">
        <f>LEFT(Table16[[#This Row],[PO number ]],6)&amp;"-"&amp;LEFT(Table16[[#This Row],[SKU/Item]],2)</f>
        <v>-</v>
      </c>
      <c r="C49" s="16" t="str">
        <f t="shared" si="1"/>
        <v>FREE_JONE</v>
      </c>
      <c r="E49" s="14"/>
      <c r="F49" s="14"/>
      <c r="M49" s="12"/>
      <c r="AC49" s="15"/>
    </row>
    <row r="50" spans="1:29" x14ac:dyDescent="0.3">
      <c r="A50" s="1">
        <v>49</v>
      </c>
      <c r="B50" t="str">
        <f>LEFT(Table16[[#This Row],[PO number ]],6)&amp;"-"&amp;LEFT(Table16[[#This Row],[SKU/Item]],2)</f>
        <v>-</v>
      </c>
      <c r="C50" s="16" t="str">
        <f t="shared" si="1"/>
        <v>FREE_JONE</v>
      </c>
      <c r="E50" s="14"/>
      <c r="F50" s="14"/>
      <c r="M50" s="12"/>
      <c r="AC50" s="15"/>
    </row>
    <row r="51" spans="1:29" x14ac:dyDescent="0.3">
      <c r="A51" s="1">
        <v>50</v>
      </c>
      <c r="B51" t="str">
        <f>LEFT(Table16[[#This Row],[PO number ]],6)&amp;"-"&amp;LEFT(Table16[[#This Row],[SKU/Item]],2)</f>
        <v>-</v>
      </c>
      <c r="C51" s="16" t="str">
        <f t="shared" si="1"/>
        <v>FREE_JONE</v>
      </c>
      <c r="E51" s="14"/>
      <c r="F51" s="14"/>
      <c r="M51" s="12"/>
      <c r="AC51" s="15"/>
    </row>
    <row r="52" spans="1:29" x14ac:dyDescent="0.3">
      <c r="A52" s="1">
        <v>51</v>
      </c>
      <c r="B52" t="str">
        <f>LEFT(Table16[[#This Row],[PO number ]],6)&amp;"-"&amp;LEFT(Table16[[#This Row],[SKU/Item]],2)</f>
        <v>-</v>
      </c>
      <c r="C52" s="16" t="str">
        <f t="shared" si="1"/>
        <v>FREE_JONE</v>
      </c>
      <c r="E52" s="14"/>
      <c r="F52" s="14"/>
      <c r="M52" s="12"/>
      <c r="AC52" s="15"/>
    </row>
    <row r="53" spans="1:29" x14ac:dyDescent="0.3">
      <c r="A53" s="1">
        <v>52</v>
      </c>
      <c r="B53" t="str">
        <f>LEFT(Table16[[#This Row],[PO number ]],6)&amp;"-"&amp;LEFT(Table16[[#This Row],[SKU/Item]],2)</f>
        <v>-</v>
      </c>
      <c r="C53" s="16" t="str">
        <f t="shared" si="1"/>
        <v>FREE_JONE</v>
      </c>
      <c r="E53" s="14"/>
      <c r="F53" s="14"/>
      <c r="M53" s="12"/>
      <c r="AC53" s="15"/>
    </row>
    <row r="54" spans="1:29" x14ac:dyDescent="0.3">
      <c r="A54" s="1">
        <v>53</v>
      </c>
      <c r="B54" t="str">
        <f>LEFT(Table16[[#This Row],[PO number ]],6)&amp;"-"&amp;LEFT(Table16[[#This Row],[SKU/Item]],2)</f>
        <v>-</v>
      </c>
      <c r="C54" s="16" t="str">
        <f t="shared" si="1"/>
        <v>FREE_JONE</v>
      </c>
      <c r="E54" s="14"/>
      <c r="F54" s="14"/>
      <c r="M54" s="12"/>
      <c r="AC54" s="15"/>
    </row>
    <row r="55" spans="1:29" x14ac:dyDescent="0.3">
      <c r="A55" s="1">
        <v>54</v>
      </c>
      <c r="B55" t="str">
        <f>LEFT(Table16[[#This Row],[PO number ]],6)&amp;"-"&amp;LEFT(Table16[[#This Row],[SKU/Item]],2)</f>
        <v>-</v>
      </c>
      <c r="C55" s="16" t="str">
        <f t="shared" si="1"/>
        <v>FREE_JONE</v>
      </c>
      <c r="E55" s="14"/>
      <c r="F55" s="14"/>
      <c r="M55" s="12"/>
      <c r="AC55" s="15"/>
    </row>
    <row r="56" spans="1:29" x14ac:dyDescent="0.3">
      <c r="A56" s="1">
        <v>55</v>
      </c>
      <c r="B56" t="str">
        <f>LEFT(Table16[[#This Row],[PO number ]],6)&amp;"-"&amp;LEFT(Table16[[#This Row],[SKU/Item]],2)</f>
        <v>-</v>
      </c>
      <c r="C56" s="16" t="str">
        <f t="shared" si="1"/>
        <v>FREE_JONE</v>
      </c>
      <c r="E56" s="14"/>
      <c r="F56" s="14"/>
      <c r="M56" s="12"/>
      <c r="AC56" s="15"/>
    </row>
    <row r="57" spans="1:29" x14ac:dyDescent="0.3">
      <c r="A57" s="1">
        <v>56</v>
      </c>
      <c r="B57" t="str">
        <f>LEFT(Table16[[#This Row],[PO number ]],6)&amp;"-"&amp;LEFT(Table16[[#This Row],[SKU/Item]],2)</f>
        <v>-</v>
      </c>
      <c r="C57" s="16" t="str">
        <f t="shared" si="1"/>
        <v>FREE_JONE</v>
      </c>
      <c r="E57" s="14"/>
      <c r="F57" s="14"/>
      <c r="M57" s="12"/>
      <c r="AC57" s="15"/>
    </row>
    <row r="58" spans="1:29" x14ac:dyDescent="0.3">
      <c r="A58" s="1">
        <v>57</v>
      </c>
      <c r="B58" t="str">
        <f>LEFT(Table16[[#This Row],[PO number ]],6)&amp;"-"&amp;LEFT(Table16[[#This Row],[SKU/Item]],2)</f>
        <v>-</v>
      </c>
      <c r="C58" s="16" t="str">
        <f t="shared" si="1"/>
        <v>FREE_JONE</v>
      </c>
      <c r="E58" s="14"/>
      <c r="F58" s="14"/>
      <c r="M58" s="12"/>
      <c r="AC58" s="15"/>
    </row>
    <row r="59" spans="1:29" x14ac:dyDescent="0.3">
      <c r="A59" s="1">
        <v>58</v>
      </c>
      <c r="B59" t="str">
        <f>LEFT(Table16[[#This Row],[PO number ]],6)&amp;"-"&amp;LEFT(Table16[[#This Row],[SKU/Item]],2)</f>
        <v>-</v>
      </c>
      <c r="C59" s="16" t="str">
        <f t="shared" si="1"/>
        <v>FREE_JONE</v>
      </c>
      <c r="E59" s="14"/>
      <c r="F59" s="14"/>
      <c r="M59" s="12"/>
      <c r="AC59" s="15"/>
    </row>
    <row r="60" spans="1:29" x14ac:dyDescent="0.3">
      <c r="A60" s="1">
        <v>59</v>
      </c>
      <c r="B60" t="str">
        <f>LEFT(Table16[[#This Row],[PO number ]],6)&amp;"-"&amp;LEFT(Table16[[#This Row],[SKU/Item]],2)</f>
        <v>-</v>
      </c>
      <c r="C60" s="16" t="str">
        <f t="shared" si="1"/>
        <v>FREE_JONE</v>
      </c>
      <c r="E60" s="14"/>
      <c r="F60" s="14"/>
      <c r="M60" s="12"/>
      <c r="AC60" s="15"/>
    </row>
    <row r="61" spans="1:29" x14ac:dyDescent="0.3">
      <c r="A61" s="1">
        <v>60</v>
      </c>
      <c r="B61" t="str">
        <f>LEFT(Table16[[#This Row],[PO number ]],6)&amp;"-"&amp;LEFT(Table16[[#This Row],[SKU/Item]],2)</f>
        <v>-</v>
      </c>
      <c r="C61" s="16" t="str">
        <f t="shared" si="1"/>
        <v>FREE_JONE</v>
      </c>
      <c r="E61" s="14"/>
      <c r="F61" s="14"/>
      <c r="M61" s="12"/>
      <c r="AC61" s="15"/>
    </row>
    <row r="62" spans="1:29" x14ac:dyDescent="0.3">
      <c r="A62" s="1">
        <v>61</v>
      </c>
      <c r="B62" t="str">
        <f>LEFT(Table16[[#This Row],[PO number ]],6)&amp;"-"&amp;LEFT(Table16[[#This Row],[SKU/Item]],2)</f>
        <v>-</v>
      </c>
      <c r="C62" s="16" t="str">
        <f t="shared" si="1"/>
        <v>FREE_JONE</v>
      </c>
      <c r="E62" s="14"/>
      <c r="F62" s="14"/>
      <c r="M62" s="12"/>
      <c r="AC62" s="15"/>
    </row>
    <row r="63" spans="1:29" x14ac:dyDescent="0.3">
      <c r="A63" s="1">
        <v>62</v>
      </c>
      <c r="B63" t="str">
        <f>LEFT(Table16[[#This Row],[PO number ]],6)&amp;"-"&amp;LEFT(Table16[[#This Row],[SKU/Item]],2)</f>
        <v>-</v>
      </c>
      <c r="C63" s="16" t="str">
        <f t="shared" si="1"/>
        <v>FREE_JONE</v>
      </c>
      <c r="E63" s="14"/>
      <c r="F63" s="14"/>
      <c r="M63" s="12"/>
      <c r="AC63" s="15"/>
    </row>
    <row r="64" spans="1:29" x14ac:dyDescent="0.3">
      <c r="A64" s="1">
        <v>63</v>
      </c>
      <c r="B64" t="str">
        <f>LEFT(Table16[[#This Row],[PO number ]],6)&amp;"-"&amp;LEFT(Table16[[#This Row],[SKU/Item]],2)</f>
        <v>-</v>
      </c>
      <c r="C64" s="16" t="str">
        <f t="shared" si="1"/>
        <v>FREE_JONE</v>
      </c>
      <c r="E64" s="14"/>
      <c r="F64" s="14"/>
      <c r="M64" s="12"/>
      <c r="AC64" s="15"/>
    </row>
    <row r="65" spans="1:29" x14ac:dyDescent="0.3">
      <c r="A65" s="1">
        <v>64</v>
      </c>
      <c r="B65" t="str">
        <f>LEFT(Table16[[#This Row],[PO number ]],6)&amp;"-"&amp;LEFT(Table16[[#This Row],[SKU/Item]],2)</f>
        <v>-</v>
      </c>
      <c r="C65" s="16" t="str">
        <f t="shared" si="1"/>
        <v>FREE_JONE</v>
      </c>
      <c r="E65" s="14"/>
      <c r="F65" s="14"/>
      <c r="M65" s="12"/>
      <c r="AC65" s="15"/>
    </row>
    <row r="66" spans="1:29" x14ac:dyDescent="0.3">
      <c r="A66" s="1">
        <v>65</v>
      </c>
      <c r="B66" t="str">
        <f>LEFT(Table16[[#This Row],[PO number ]],6)&amp;"-"&amp;LEFT(Table16[[#This Row],[SKU/Item]],2)</f>
        <v>-</v>
      </c>
      <c r="C66" s="16" t="str">
        <f t="shared" ref="C66:C97" si="2">"FREE_JONE"</f>
        <v>FREE_JONE</v>
      </c>
      <c r="E66" s="14"/>
      <c r="F66" s="14"/>
      <c r="M66" s="12"/>
      <c r="AC66" s="15"/>
    </row>
    <row r="67" spans="1:29" x14ac:dyDescent="0.3">
      <c r="A67" s="1">
        <v>66</v>
      </c>
      <c r="B67" t="str">
        <f>LEFT(Table16[[#This Row],[PO number ]],6)&amp;"-"&amp;LEFT(Table16[[#This Row],[SKU/Item]],2)</f>
        <v>-</v>
      </c>
      <c r="C67" s="16" t="str">
        <f t="shared" si="2"/>
        <v>FREE_JONE</v>
      </c>
      <c r="E67" s="14"/>
      <c r="F67" s="14"/>
      <c r="M67" s="12"/>
      <c r="AC67" s="15"/>
    </row>
    <row r="68" spans="1:29" x14ac:dyDescent="0.3">
      <c r="A68" s="1">
        <v>67</v>
      </c>
      <c r="B68" t="str">
        <f>LEFT(Table16[[#This Row],[PO number ]],6)&amp;"-"&amp;LEFT(Table16[[#This Row],[SKU/Item]],2)</f>
        <v>-</v>
      </c>
      <c r="C68" s="16" t="str">
        <f t="shared" si="2"/>
        <v>FREE_JONE</v>
      </c>
      <c r="E68" s="14"/>
      <c r="F68" s="14"/>
      <c r="M68" s="12"/>
      <c r="AC68" s="15"/>
    </row>
    <row r="69" spans="1:29" x14ac:dyDescent="0.3">
      <c r="A69" s="1">
        <v>68</v>
      </c>
      <c r="B69" t="str">
        <f>LEFT(Table16[[#This Row],[PO number ]],6)&amp;"-"&amp;LEFT(Table16[[#This Row],[SKU/Item]],2)</f>
        <v>-</v>
      </c>
      <c r="C69" s="16" t="str">
        <f t="shared" si="2"/>
        <v>FREE_JONE</v>
      </c>
      <c r="E69" s="14"/>
      <c r="F69" s="14"/>
      <c r="M69" s="12"/>
      <c r="AC69" s="15"/>
    </row>
    <row r="70" spans="1:29" x14ac:dyDescent="0.3">
      <c r="A70" s="1">
        <v>69</v>
      </c>
      <c r="B70" t="str">
        <f>LEFT(Table16[[#This Row],[PO number ]],6)&amp;"-"&amp;LEFT(Table16[[#This Row],[SKU/Item]],2)</f>
        <v>-</v>
      </c>
      <c r="C70" s="16" t="str">
        <f t="shared" si="2"/>
        <v>FREE_JONE</v>
      </c>
      <c r="E70" s="14"/>
      <c r="F70" s="14"/>
      <c r="M70" s="12"/>
      <c r="AC70" s="15"/>
    </row>
    <row r="71" spans="1:29" x14ac:dyDescent="0.3">
      <c r="A71" s="1">
        <v>70</v>
      </c>
      <c r="B71" t="str">
        <f>LEFT(Table16[[#This Row],[PO number ]],6)&amp;"-"&amp;LEFT(Table16[[#This Row],[SKU/Item]],2)</f>
        <v>-</v>
      </c>
      <c r="C71" s="16" t="str">
        <f t="shared" si="2"/>
        <v>FREE_JONE</v>
      </c>
      <c r="E71" s="14"/>
      <c r="F71" s="14"/>
      <c r="M71" s="12"/>
      <c r="AC71" s="15"/>
    </row>
    <row r="72" spans="1:29" x14ac:dyDescent="0.3">
      <c r="A72" s="1">
        <v>71</v>
      </c>
      <c r="B72" t="str">
        <f>LEFT(Table16[[#This Row],[PO number ]],6)&amp;"-"&amp;LEFT(Table16[[#This Row],[SKU/Item]],2)</f>
        <v>-</v>
      </c>
      <c r="C72" s="16" t="str">
        <f t="shared" si="2"/>
        <v>FREE_JONE</v>
      </c>
      <c r="E72" s="14"/>
      <c r="F72" s="14"/>
      <c r="M72" s="12"/>
      <c r="AC72" s="15"/>
    </row>
    <row r="73" spans="1:29" x14ac:dyDescent="0.3">
      <c r="A73" s="1">
        <v>72</v>
      </c>
      <c r="B73" t="str">
        <f>LEFT(Table16[[#This Row],[PO number ]],6)&amp;"-"&amp;LEFT(Table16[[#This Row],[SKU/Item]],2)</f>
        <v>-</v>
      </c>
      <c r="C73" s="16" t="str">
        <f t="shared" si="2"/>
        <v>FREE_JONE</v>
      </c>
      <c r="E73" s="14"/>
      <c r="F73" s="14"/>
      <c r="M73" s="12"/>
      <c r="AC73" s="15"/>
    </row>
    <row r="74" spans="1:29" x14ac:dyDescent="0.3">
      <c r="A74" s="1">
        <v>73</v>
      </c>
      <c r="B74" t="str">
        <f>LEFT(Table16[[#This Row],[PO number ]],6)&amp;"-"&amp;LEFT(Table16[[#This Row],[SKU/Item]],2)</f>
        <v>-</v>
      </c>
      <c r="C74" s="16" t="str">
        <f t="shared" si="2"/>
        <v>FREE_JONE</v>
      </c>
      <c r="E74" s="14"/>
      <c r="F74" s="14"/>
      <c r="M74" s="12"/>
      <c r="AC74" s="15"/>
    </row>
    <row r="75" spans="1:29" x14ac:dyDescent="0.3">
      <c r="A75" s="1">
        <v>74</v>
      </c>
      <c r="B75" t="str">
        <f>LEFT(Table16[[#This Row],[PO number ]],6)&amp;"-"&amp;LEFT(Table16[[#This Row],[SKU/Item]],2)</f>
        <v>-</v>
      </c>
      <c r="C75" s="16" t="str">
        <f t="shared" si="2"/>
        <v>FREE_JONE</v>
      </c>
      <c r="E75" s="14"/>
      <c r="F75" s="14"/>
      <c r="M75" s="12"/>
      <c r="AC75" s="15"/>
    </row>
    <row r="76" spans="1:29" x14ac:dyDescent="0.3">
      <c r="A76" s="1">
        <v>75</v>
      </c>
      <c r="B76" t="str">
        <f>LEFT(Table16[[#This Row],[PO number ]],6)&amp;"-"&amp;LEFT(Table16[[#This Row],[SKU/Item]],2)</f>
        <v>-</v>
      </c>
      <c r="C76" s="16" t="str">
        <f t="shared" si="2"/>
        <v>FREE_JONE</v>
      </c>
      <c r="E76" s="14"/>
      <c r="F76" s="14"/>
      <c r="M76" s="12"/>
      <c r="AC76" s="15"/>
    </row>
    <row r="77" spans="1:29" x14ac:dyDescent="0.3">
      <c r="A77" s="1">
        <v>76</v>
      </c>
      <c r="B77" t="str">
        <f>LEFT(Table16[[#This Row],[PO number ]],6)&amp;"-"&amp;LEFT(Table16[[#This Row],[SKU/Item]],2)</f>
        <v>-</v>
      </c>
      <c r="C77" s="16" t="str">
        <f t="shared" si="2"/>
        <v>FREE_JONE</v>
      </c>
      <c r="E77" s="14"/>
      <c r="F77" s="14"/>
      <c r="M77" s="12"/>
      <c r="AC77" s="15"/>
    </row>
    <row r="78" spans="1:29" x14ac:dyDescent="0.3">
      <c r="A78" s="1">
        <v>77</v>
      </c>
      <c r="B78" t="str">
        <f>LEFT(Table16[[#This Row],[PO number ]],6)&amp;"-"&amp;LEFT(Table16[[#This Row],[SKU/Item]],2)</f>
        <v>-</v>
      </c>
      <c r="C78" s="16" t="str">
        <f t="shared" si="2"/>
        <v>FREE_JONE</v>
      </c>
      <c r="E78" s="14"/>
      <c r="F78" s="14"/>
      <c r="M78" s="12"/>
      <c r="AC78" s="15"/>
    </row>
    <row r="79" spans="1:29" x14ac:dyDescent="0.3">
      <c r="A79" s="1">
        <v>78</v>
      </c>
      <c r="B79" t="str">
        <f>LEFT(Table16[[#This Row],[PO number ]],6)&amp;"-"&amp;LEFT(Table16[[#This Row],[SKU/Item]],2)</f>
        <v>-</v>
      </c>
      <c r="C79" s="16" t="str">
        <f t="shared" si="2"/>
        <v>FREE_JONE</v>
      </c>
      <c r="E79" s="14"/>
      <c r="F79" s="14"/>
      <c r="M79" s="12"/>
      <c r="AC79" s="15"/>
    </row>
    <row r="80" spans="1:29" x14ac:dyDescent="0.3">
      <c r="A80" s="1">
        <v>79</v>
      </c>
      <c r="B80" t="str">
        <f>LEFT(Table16[[#This Row],[PO number ]],6)&amp;"-"&amp;LEFT(Table16[[#This Row],[SKU/Item]],2)</f>
        <v>-</v>
      </c>
      <c r="C80" s="16" t="str">
        <f t="shared" si="2"/>
        <v>FREE_JONE</v>
      </c>
      <c r="E80" s="14"/>
      <c r="F80" s="14"/>
      <c r="M80" s="12"/>
      <c r="AC80" s="15"/>
    </row>
    <row r="81" spans="1:29" x14ac:dyDescent="0.3">
      <c r="A81" s="1">
        <v>80</v>
      </c>
      <c r="B81" t="str">
        <f>LEFT(Table16[[#This Row],[PO number ]],6)&amp;"-"&amp;LEFT(Table16[[#This Row],[SKU/Item]],2)</f>
        <v>-</v>
      </c>
      <c r="C81" s="16" t="str">
        <f t="shared" si="2"/>
        <v>FREE_JONE</v>
      </c>
      <c r="E81" s="14"/>
      <c r="F81" s="14"/>
      <c r="M81" s="12"/>
      <c r="AC81" s="15"/>
    </row>
    <row r="82" spans="1:29" x14ac:dyDescent="0.3">
      <c r="A82" s="1">
        <v>81</v>
      </c>
      <c r="B82" t="str">
        <f>LEFT(Table16[[#This Row],[PO number ]],6)&amp;"-"&amp;LEFT(Table16[[#This Row],[SKU/Item]],2)</f>
        <v>-</v>
      </c>
      <c r="C82" s="16" t="str">
        <f t="shared" si="2"/>
        <v>FREE_JONE</v>
      </c>
      <c r="E82" s="14"/>
      <c r="F82" s="14"/>
      <c r="M82" s="12"/>
      <c r="AC82" s="15"/>
    </row>
    <row r="83" spans="1:29" x14ac:dyDescent="0.3">
      <c r="A83" s="1">
        <v>82</v>
      </c>
      <c r="B83" t="str">
        <f>LEFT(Table16[[#This Row],[PO number ]],6)&amp;"-"&amp;LEFT(Table16[[#This Row],[SKU/Item]],2)</f>
        <v>-</v>
      </c>
      <c r="C83" s="16" t="str">
        <f t="shared" si="2"/>
        <v>FREE_JONE</v>
      </c>
      <c r="E83" s="14"/>
      <c r="F83" s="14"/>
      <c r="M83" s="12"/>
      <c r="AC83" s="15"/>
    </row>
    <row r="84" spans="1:29" x14ac:dyDescent="0.3">
      <c r="A84" s="1">
        <v>83</v>
      </c>
      <c r="B84" t="str">
        <f>LEFT(Table16[[#This Row],[PO number ]],6)&amp;"-"&amp;LEFT(Table16[[#This Row],[SKU/Item]],2)</f>
        <v>-</v>
      </c>
      <c r="C84" s="16" t="str">
        <f t="shared" si="2"/>
        <v>FREE_JONE</v>
      </c>
      <c r="E84" s="14"/>
      <c r="F84" s="14"/>
      <c r="M84" s="12"/>
      <c r="AC84" s="15"/>
    </row>
    <row r="85" spans="1:29" x14ac:dyDescent="0.3">
      <c r="A85" s="1">
        <v>84</v>
      </c>
      <c r="B85" t="str">
        <f>LEFT(Table16[[#This Row],[PO number ]],6)&amp;"-"&amp;LEFT(Table16[[#This Row],[SKU/Item]],2)</f>
        <v>-</v>
      </c>
      <c r="C85" s="16" t="str">
        <f t="shared" si="2"/>
        <v>FREE_JONE</v>
      </c>
      <c r="E85" s="14"/>
      <c r="F85" s="14"/>
      <c r="M85" s="12"/>
      <c r="AC85" s="15"/>
    </row>
    <row r="86" spans="1:29" x14ac:dyDescent="0.3">
      <c r="A86" s="1">
        <v>85</v>
      </c>
      <c r="B86" t="str">
        <f>LEFT(Table16[[#This Row],[PO number ]],6)&amp;"-"&amp;LEFT(Table16[[#This Row],[SKU/Item]],2)</f>
        <v>-</v>
      </c>
      <c r="C86" s="16" t="str">
        <f t="shared" si="2"/>
        <v>FREE_JONE</v>
      </c>
      <c r="E86" s="14"/>
      <c r="F86" s="14"/>
      <c r="M86" s="12"/>
      <c r="AC86" s="15"/>
    </row>
    <row r="87" spans="1:29" x14ac:dyDescent="0.3">
      <c r="A87" s="1">
        <v>86</v>
      </c>
      <c r="B87" t="str">
        <f>LEFT(Table16[[#This Row],[PO number ]],6)&amp;"-"&amp;LEFT(Table16[[#This Row],[SKU/Item]],2)</f>
        <v>-</v>
      </c>
      <c r="C87" s="16" t="str">
        <f t="shared" si="2"/>
        <v>FREE_JONE</v>
      </c>
      <c r="E87" s="14"/>
      <c r="F87" s="14"/>
      <c r="M87" s="12"/>
      <c r="AC87" s="15"/>
    </row>
    <row r="88" spans="1:29" x14ac:dyDescent="0.3">
      <c r="A88" s="1">
        <v>87</v>
      </c>
      <c r="B88" t="str">
        <f>LEFT(Table16[[#This Row],[PO number ]],6)&amp;"-"&amp;LEFT(Table16[[#This Row],[SKU/Item]],2)</f>
        <v>-</v>
      </c>
      <c r="C88" s="16" t="str">
        <f t="shared" si="2"/>
        <v>FREE_JONE</v>
      </c>
      <c r="E88" s="14"/>
      <c r="F88" s="14"/>
      <c r="M88" s="12"/>
      <c r="AC88" s="15"/>
    </row>
    <row r="89" spans="1:29" x14ac:dyDescent="0.3">
      <c r="A89" s="1">
        <v>88</v>
      </c>
      <c r="B89" t="str">
        <f>LEFT(Table16[[#This Row],[PO number ]],6)&amp;"-"&amp;LEFT(Table16[[#This Row],[SKU/Item]],2)</f>
        <v>-</v>
      </c>
      <c r="C89" s="16" t="str">
        <f t="shared" si="2"/>
        <v>FREE_JONE</v>
      </c>
      <c r="E89" s="14"/>
      <c r="F89" s="14"/>
      <c r="M89" s="12"/>
      <c r="AC89" s="15"/>
    </row>
    <row r="90" spans="1:29" x14ac:dyDescent="0.3">
      <c r="A90" s="1">
        <v>89</v>
      </c>
      <c r="B90" t="str">
        <f>LEFT(Table16[[#This Row],[PO number ]],6)&amp;"-"&amp;LEFT(Table16[[#This Row],[SKU/Item]],2)</f>
        <v>-</v>
      </c>
      <c r="C90" s="16" t="str">
        <f t="shared" si="2"/>
        <v>FREE_JONE</v>
      </c>
      <c r="E90" s="14"/>
      <c r="F90" s="14"/>
      <c r="M90" s="12"/>
      <c r="AC90" s="15"/>
    </row>
    <row r="91" spans="1:29" x14ac:dyDescent="0.3">
      <c r="A91" s="1">
        <v>90</v>
      </c>
      <c r="B91" t="str">
        <f>LEFT(Table16[[#This Row],[PO number ]],6)&amp;"-"&amp;LEFT(Table16[[#This Row],[SKU/Item]],2)</f>
        <v>-</v>
      </c>
      <c r="C91" s="16" t="str">
        <f t="shared" si="2"/>
        <v>FREE_JONE</v>
      </c>
      <c r="E91" s="14"/>
      <c r="F91" s="14"/>
      <c r="M91" s="12"/>
      <c r="AC91" s="15"/>
    </row>
    <row r="92" spans="1:29" x14ac:dyDescent="0.3">
      <c r="A92" s="1">
        <v>91</v>
      </c>
      <c r="B92" t="str">
        <f>LEFT(Table16[[#This Row],[PO number ]],6)&amp;"-"&amp;LEFT(Table16[[#This Row],[SKU/Item]],2)</f>
        <v>-</v>
      </c>
      <c r="C92" s="16" t="str">
        <f t="shared" si="2"/>
        <v>FREE_JONE</v>
      </c>
      <c r="E92" s="14"/>
      <c r="F92" s="14"/>
      <c r="M92" s="12"/>
      <c r="AC92" s="15"/>
    </row>
    <row r="93" spans="1:29" x14ac:dyDescent="0.3">
      <c r="A93" s="1">
        <v>92</v>
      </c>
      <c r="B93" t="str">
        <f>LEFT(Table16[[#This Row],[PO number ]],6)&amp;"-"&amp;LEFT(Table16[[#This Row],[SKU/Item]],2)</f>
        <v>-</v>
      </c>
      <c r="C93" s="16" t="str">
        <f t="shared" si="2"/>
        <v>FREE_JONE</v>
      </c>
      <c r="E93" s="14"/>
      <c r="F93" s="14"/>
      <c r="M93" s="12"/>
      <c r="AC93" s="15"/>
    </row>
    <row r="94" spans="1:29" x14ac:dyDescent="0.3">
      <c r="A94" s="1">
        <v>93</v>
      </c>
      <c r="B94" t="str">
        <f>LEFT(Table16[[#This Row],[PO number ]],6)&amp;"-"&amp;LEFT(Table16[[#This Row],[SKU/Item]],2)</f>
        <v>-</v>
      </c>
      <c r="C94" s="16" t="str">
        <f t="shared" si="2"/>
        <v>FREE_JONE</v>
      </c>
      <c r="E94" s="14"/>
      <c r="F94" s="14"/>
      <c r="M94" s="12"/>
      <c r="AC94" s="15"/>
    </row>
    <row r="95" spans="1:29" x14ac:dyDescent="0.3">
      <c r="A95" s="1">
        <v>94</v>
      </c>
      <c r="B95" t="str">
        <f>LEFT(Table16[[#This Row],[PO number ]],6)&amp;"-"&amp;LEFT(Table16[[#This Row],[SKU/Item]],2)</f>
        <v>-</v>
      </c>
      <c r="C95" s="16" t="str">
        <f t="shared" si="2"/>
        <v>FREE_JONE</v>
      </c>
      <c r="E95" s="14"/>
      <c r="F95" s="14"/>
      <c r="M95" s="12"/>
      <c r="AC95" s="15"/>
    </row>
    <row r="96" spans="1:29" x14ac:dyDescent="0.3">
      <c r="A96" s="1">
        <v>95</v>
      </c>
      <c r="B96" t="str">
        <f>LEFT(Table16[[#This Row],[PO number ]],6)&amp;"-"&amp;LEFT(Table16[[#This Row],[SKU/Item]],2)</f>
        <v>-</v>
      </c>
      <c r="C96" s="16" t="str">
        <f t="shared" si="2"/>
        <v>FREE_JONE</v>
      </c>
      <c r="E96" s="14"/>
      <c r="F96" s="14"/>
      <c r="M96" s="12"/>
      <c r="AC96" s="15"/>
    </row>
    <row r="97" spans="1:29" x14ac:dyDescent="0.3">
      <c r="A97" s="1">
        <v>96</v>
      </c>
      <c r="B97" t="str">
        <f>LEFT(Table16[[#This Row],[PO number ]],6)&amp;"-"&amp;LEFT(Table16[[#This Row],[SKU/Item]],2)</f>
        <v>-</v>
      </c>
      <c r="C97" s="16" t="str">
        <f t="shared" si="2"/>
        <v>FREE_JONE</v>
      </c>
      <c r="E97" s="14"/>
      <c r="F97" s="14"/>
      <c r="M97" s="12"/>
      <c r="AC97" s="15"/>
    </row>
    <row r="98" spans="1:29" x14ac:dyDescent="0.3">
      <c r="A98" s="1">
        <v>97</v>
      </c>
      <c r="B98" t="str">
        <f>LEFT(Table16[[#This Row],[PO number ]],6)&amp;"-"&amp;LEFT(Table16[[#This Row],[SKU/Item]],2)</f>
        <v>-</v>
      </c>
      <c r="C98" s="16" t="str">
        <f t="shared" ref="C98:C132" si="3">"FREE_JONE"</f>
        <v>FREE_JONE</v>
      </c>
      <c r="E98" s="14"/>
      <c r="F98" s="14"/>
      <c r="M98" s="12"/>
      <c r="AC98" s="15"/>
    </row>
    <row r="99" spans="1:29" x14ac:dyDescent="0.3">
      <c r="A99" s="1">
        <v>98</v>
      </c>
      <c r="B99" t="str">
        <f>LEFT(Table16[[#This Row],[PO number ]],6)&amp;"-"&amp;LEFT(Table16[[#This Row],[SKU/Item]],2)</f>
        <v>-</v>
      </c>
      <c r="C99" s="16" t="str">
        <f t="shared" si="3"/>
        <v>FREE_JONE</v>
      </c>
      <c r="E99" s="14"/>
      <c r="F99" s="14"/>
      <c r="M99" s="12"/>
      <c r="AC99" s="15"/>
    </row>
    <row r="100" spans="1:29" x14ac:dyDescent="0.3">
      <c r="A100" s="1">
        <v>99</v>
      </c>
      <c r="B100" t="str">
        <f>LEFT(Table16[[#This Row],[PO number ]],6)&amp;"-"&amp;LEFT(Table16[[#This Row],[SKU/Item]],2)</f>
        <v>-</v>
      </c>
      <c r="C100" s="16" t="str">
        <f t="shared" si="3"/>
        <v>FREE_JONE</v>
      </c>
      <c r="E100" s="14"/>
      <c r="F100" s="14"/>
      <c r="M100" s="12"/>
      <c r="AC100" s="15"/>
    </row>
    <row r="101" spans="1:29" x14ac:dyDescent="0.3">
      <c r="A101" s="1">
        <v>100</v>
      </c>
      <c r="B101" t="str">
        <f>LEFT(Table16[[#This Row],[PO number ]],6)&amp;"-"&amp;LEFT(Table16[[#This Row],[SKU/Item]],2)</f>
        <v>-</v>
      </c>
      <c r="C101" s="16" t="str">
        <f t="shared" si="3"/>
        <v>FREE_JONE</v>
      </c>
      <c r="E101" s="14"/>
      <c r="F101" s="14"/>
      <c r="M101" s="12"/>
      <c r="AC101" s="15"/>
    </row>
    <row r="102" spans="1:29" x14ac:dyDescent="0.3">
      <c r="A102" s="1">
        <v>101</v>
      </c>
      <c r="B102" t="str">
        <f>LEFT(Table16[[#This Row],[PO number ]],6)&amp;"-"&amp;LEFT(Table16[[#This Row],[SKU/Item]],2)</f>
        <v>-</v>
      </c>
      <c r="C102" s="16" t="str">
        <f t="shared" si="3"/>
        <v>FREE_JONE</v>
      </c>
      <c r="E102" s="14"/>
      <c r="F102" s="14"/>
      <c r="M102" s="12"/>
      <c r="AC102" s="15"/>
    </row>
    <row r="103" spans="1:29" x14ac:dyDescent="0.3">
      <c r="A103" s="1">
        <v>102</v>
      </c>
      <c r="B103" t="str">
        <f>LEFT(Table16[[#This Row],[PO number ]],6)&amp;"-"&amp;LEFT(Table16[[#This Row],[SKU/Item]],2)</f>
        <v>-</v>
      </c>
      <c r="C103" s="16" t="str">
        <f t="shared" si="3"/>
        <v>FREE_JONE</v>
      </c>
      <c r="E103" s="14"/>
      <c r="F103" s="14"/>
      <c r="M103" s="12"/>
      <c r="AC103" s="15"/>
    </row>
    <row r="104" spans="1:29" x14ac:dyDescent="0.3">
      <c r="A104" s="1">
        <v>103</v>
      </c>
      <c r="B104" t="str">
        <f>LEFT(Table16[[#This Row],[PO number ]],6)&amp;"-"&amp;LEFT(Table16[[#This Row],[SKU/Item]],2)</f>
        <v>-</v>
      </c>
      <c r="C104" s="16" t="str">
        <f t="shared" si="3"/>
        <v>FREE_JONE</v>
      </c>
      <c r="E104" s="14"/>
      <c r="F104" s="14"/>
      <c r="M104" s="12"/>
      <c r="AC104" s="15"/>
    </row>
    <row r="105" spans="1:29" x14ac:dyDescent="0.3">
      <c r="A105" s="1">
        <v>104</v>
      </c>
      <c r="B105" t="str">
        <f>LEFT(Table16[[#This Row],[PO number ]],6)&amp;"-"&amp;LEFT(Table16[[#This Row],[SKU/Item]],2)</f>
        <v>-</v>
      </c>
      <c r="C105" s="16" t="str">
        <f t="shared" si="3"/>
        <v>FREE_JONE</v>
      </c>
      <c r="E105" s="14"/>
      <c r="F105" s="14"/>
      <c r="M105" s="12"/>
      <c r="AC105" s="15"/>
    </row>
    <row r="106" spans="1:29" x14ac:dyDescent="0.3">
      <c r="A106" s="1">
        <v>105</v>
      </c>
      <c r="B106" t="str">
        <f>LEFT(Table16[[#This Row],[PO number ]],6)&amp;"-"&amp;LEFT(Table16[[#This Row],[SKU/Item]],2)</f>
        <v>-</v>
      </c>
      <c r="C106" s="16" t="str">
        <f t="shared" si="3"/>
        <v>FREE_JONE</v>
      </c>
      <c r="E106" s="14"/>
      <c r="F106" s="14"/>
      <c r="M106" s="12"/>
      <c r="AC106" s="15"/>
    </row>
    <row r="107" spans="1:29" x14ac:dyDescent="0.3">
      <c r="A107" s="1">
        <v>106</v>
      </c>
      <c r="B107" t="str">
        <f>LEFT(Table16[[#This Row],[PO number ]],6)&amp;"-"&amp;LEFT(Table16[[#This Row],[SKU/Item]],2)</f>
        <v>-</v>
      </c>
      <c r="C107" s="16" t="str">
        <f t="shared" si="3"/>
        <v>FREE_JONE</v>
      </c>
      <c r="E107" s="14"/>
      <c r="F107" s="14"/>
      <c r="M107" s="12"/>
      <c r="AC107" s="15"/>
    </row>
    <row r="108" spans="1:29" x14ac:dyDescent="0.3">
      <c r="A108" s="1">
        <v>107</v>
      </c>
      <c r="B108" t="str">
        <f>LEFT(Table16[[#This Row],[PO number ]],6)&amp;"-"&amp;LEFT(Table16[[#This Row],[SKU/Item]],2)</f>
        <v>-</v>
      </c>
      <c r="C108" s="16" t="str">
        <f t="shared" si="3"/>
        <v>FREE_JONE</v>
      </c>
      <c r="E108" s="14"/>
      <c r="F108" s="14"/>
      <c r="M108" s="12"/>
      <c r="AC108" s="15"/>
    </row>
    <row r="109" spans="1:29" x14ac:dyDescent="0.3">
      <c r="A109" s="1">
        <v>108</v>
      </c>
      <c r="B109" t="str">
        <f>LEFT(Table16[[#This Row],[PO number ]],6)&amp;"-"&amp;LEFT(Table16[[#This Row],[SKU/Item]],2)</f>
        <v>-</v>
      </c>
      <c r="C109" s="16" t="str">
        <f t="shared" si="3"/>
        <v>FREE_JONE</v>
      </c>
      <c r="E109" s="14"/>
      <c r="F109" s="14"/>
      <c r="M109" s="12"/>
      <c r="AC109" s="15"/>
    </row>
    <row r="110" spans="1:29" x14ac:dyDescent="0.3">
      <c r="A110" s="1">
        <v>109</v>
      </c>
      <c r="B110" t="str">
        <f>LEFT(Table16[[#This Row],[PO number ]],6)&amp;"-"&amp;LEFT(Table16[[#This Row],[SKU/Item]],2)</f>
        <v>-</v>
      </c>
      <c r="C110" s="16" t="str">
        <f t="shared" si="3"/>
        <v>FREE_JONE</v>
      </c>
      <c r="E110" s="14"/>
      <c r="F110" s="14"/>
      <c r="M110" s="12"/>
      <c r="AC110" s="15"/>
    </row>
    <row r="111" spans="1:29" x14ac:dyDescent="0.3">
      <c r="A111" s="1">
        <v>110</v>
      </c>
      <c r="B111" t="str">
        <f>LEFT(Table16[[#This Row],[PO number ]],6)&amp;"-"&amp;LEFT(Table16[[#This Row],[SKU/Item]],2)</f>
        <v>-</v>
      </c>
      <c r="C111" s="16" t="str">
        <f t="shared" si="3"/>
        <v>FREE_JONE</v>
      </c>
      <c r="E111" s="14"/>
      <c r="F111" s="14"/>
      <c r="M111" s="12"/>
      <c r="AC111" s="15"/>
    </row>
    <row r="112" spans="1:29" x14ac:dyDescent="0.3">
      <c r="A112" s="1">
        <v>111</v>
      </c>
      <c r="B112" t="str">
        <f>LEFT(Table16[[#This Row],[PO number ]],6)&amp;"-"&amp;LEFT(Table16[[#This Row],[SKU/Item]],2)</f>
        <v>-</v>
      </c>
      <c r="C112" s="16" t="str">
        <f t="shared" si="3"/>
        <v>FREE_JONE</v>
      </c>
      <c r="E112" s="14"/>
      <c r="F112" s="14"/>
      <c r="M112" s="12"/>
      <c r="AC112" s="15"/>
    </row>
    <row r="113" spans="1:29" x14ac:dyDescent="0.3">
      <c r="A113" s="1">
        <v>112</v>
      </c>
      <c r="B113" t="str">
        <f>LEFT(Table16[[#This Row],[PO number ]],6)&amp;"-"&amp;LEFT(Table16[[#This Row],[SKU/Item]],2)</f>
        <v>-</v>
      </c>
      <c r="C113" s="16" t="str">
        <f t="shared" si="3"/>
        <v>FREE_JONE</v>
      </c>
      <c r="E113" s="14"/>
      <c r="F113" s="14"/>
      <c r="M113" s="12"/>
      <c r="AC113" s="15"/>
    </row>
    <row r="114" spans="1:29" x14ac:dyDescent="0.3">
      <c r="A114" s="1">
        <v>113</v>
      </c>
      <c r="B114" t="str">
        <f>LEFT(Table16[[#This Row],[PO number ]],6)&amp;"-"&amp;LEFT(Table16[[#This Row],[SKU/Item]],2)</f>
        <v>-</v>
      </c>
      <c r="C114" s="16" t="str">
        <f t="shared" si="3"/>
        <v>FREE_JONE</v>
      </c>
      <c r="E114" s="14"/>
      <c r="F114" s="14"/>
      <c r="M114" s="12"/>
      <c r="AC114" s="15"/>
    </row>
    <row r="115" spans="1:29" x14ac:dyDescent="0.3">
      <c r="A115" s="1">
        <v>114</v>
      </c>
      <c r="B115" t="str">
        <f>LEFT(Table16[[#This Row],[PO number ]],6)&amp;"-"&amp;LEFT(Table16[[#This Row],[SKU/Item]],2)</f>
        <v>-</v>
      </c>
      <c r="C115" s="16" t="str">
        <f t="shared" si="3"/>
        <v>FREE_JONE</v>
      </c>
      <c r="E115" s="14"/>
      <c r="F115" s="14"/>
      <c r="M115" s="12"/>
      <c r="AC115" s="15"/>
    </row>
    <row r="116" spans="1:29" x14ac:dyDescent="0.3">
      <c r="A116" s="1">
        <v>115</v>
      </c>
      <c r="B116" t="str">
        <f>LEFT(Table16[[#This Row],[PO number ]],6)&amp;"-"&amp;LEFT(Table16[[#This Row],[SKU/Item]],2)</f>
        <v>-</v>
      </c>
      <c r="C116" s="16" t="str">
        <f t="shared" si="3"/>
        <v>FREE_JONE</v>
      </c>
      <c r="E116" s="14"/>
      <c r="F116" s="14"/>
      <c r="M116" s="12"/>
      <c r="AC116" s="15"/>
    </row>
    <row r="117" spans="1:29" x14ac:dyDescent="0.3">
      <c r="A117" s="1">
        <v>116</v>
      </c>
      <c r="B117" t="str">
        <f>LEFT(Table16[[#This Row],[PO number ]],6)&amp;"-"&amp;LEFT(Table16[[#This Row],[SKU/Item]],2)</f>
        <v>-</v>
      </c>
      <c r="C117" s="16" t="str">
        <f t="shared" si="3"/>
        <v>FREE_JONE</v>
      </c>
      <c r="E117" s="14"/>
      <c r="F117" s="14"/>
      <c r="M117" s="12"/>
      <c r="AC117" s="15"/>
    </row>
    <row r="118" spans="1:29" x14ac:dyDescent="0.3">
      <c r="A118" s="1">
        <v>117</v>
      </c>
      <c r="B118" t="str">
        <f>LEFT(Table16[[#This Row],[PO number ]],6)&amp;"-"&amp;LEFT(Table16[[#This Row],[SKU/Item]],2)</f>
        <v>-</v>
      </c>
      <c r="C118" s="16" t="str">
        <f t="shared" si="3"/>
        <v>FREE_JONE</v>
      </c>
      <c r="E118" s="14"/>
      <c r="F118" s="14"/>
      <c r="M118" s="12"/>
      <c r="AC118" s="15"/>
    </row>
    <row r="119" spans="1:29" x14ac:dyDescent="0.3">
      <c r="A119" s="1">
        <v>118</v>
      </c>
      <c r="B119" t="str">
        <f>LEFT(Table16[[#This Row],[PO number ]],6)&amp;"-"&amp;LEFT(Table16[[#This Row],[SKU/Item]],2)</f>
        <v>-</v>
      </c>
      <c r="C119" s="16" t="str">
        <f t="shared" si="3"/>
        <v>FREE_JONE</v>
      </c>
      <c r="E119" s="14"/>
      <c r="F119" s="14"/>
      <c r="M119" s="12"/>
      <c r="AC119" s="15"/>
    </row>
    <row r="120" spans="1:29" x14ac:dyDescent="0.3">
      <c r="A120" s="1">
        <v>119</v>
      </c>
      <c r="B120" t="str">
        <f>LEFT(Table16[[#This Row],[PO number ]],6)&amp;"-"&amp;LEFT(Table16[[#This Row],[SKU/Item]],2)</f>
        <v>-</v>
      </c>
      <c r="C120" s="16" t="str">
        <f t="shared" si="3"/>
        <v>FREE_JONE</v>
      </c>
      <c r="E120" s="14"/>
      <c r="F120" s="14"/>
      <c r="M120" s="12"/>
      <c r="AC120" s="15"/>
    </row>
    <row r="121" spans="1:29" x14ac:dyDescent="0.3">
      <c r="A121" s="1">
        <v>120</v>
      </c>
      <c r="B121" t="str">
        <f>LEFT(Table16[[#This Row],[PO number ]],6)&amp;"-"&amp;LEFT(Table16[[#This Row],[SKU/Item]],2)</f>
        <v>-</v>
      </c>
      <c r="C121" s="16" t="str">
        <f t="shared" si="3"/>
        <v>FREE_JONE</v>
      </c>
      <c r="E121" s="14"/>
      <c r="F121" s="14"/>
      <c r="M121" s="12"/>
      <c r="AC121" s="15"/>
    </row>
    <row r="122" spans="1:29" x14ac:dyDescent="0.3">
      <c r="A122" s="1">
        <v>121</v>
      </c>
      <c r="B122" t="str">
        <f>LEFT(Table16[[#This Row],[PO number ]],6)&amp;"-"&amp;LEFT(Table16[[#This Row],[SKU/Item]],2)</f>
        <v>-</v>
      </c>
      <c r="C122" s="16" t="str">
        <f t="shared" si="3"/>
        <v>FREE_JONE</v>
      </c>
      <c r="E122" s="14"/>
      <c r="F122" s="14"/>
      <c r="M122" s="12"/>
      <c r="AC122" s="15"/>
    </row>
    <row r="123" spans="1:29" x14ac:dyDescent="0.3">
      <c r="A123" s="1">
        <v>122</v>
      </c>
      <c r="B123" t="str">
        <f>LEFT(Table16[[#This Row],[PO number ]],6)&amp;"-"&amp;LEFT(Table16[[#This Row],[SKU/Item]],2)</f>
        <v>-</v>
      </c>
      <c r="C123" s="16" t="str">
        <f t="shared" si="3"/>
        <v>FREE_JONE</v>
      </c>
      <c r="E123" s="14"/>
      <c r="F123" s="14"/>
      <c r="M123" s="12"/>
      <c r="AC123" s="15"/>
    </row>
    <row r="124" spans="1:29" x14ac:dyDescent="0.3">
      <c r="A124" s="1">
        <v>123</v>
      </c>
      <c r="B124" t="str">
        <f>LEFT(Table16[[#This Row],[PO number ]],6)&amp;"-"&amp;LEFT(Table16[[#This Row],[SKU/Item]],2)</f>
        <v>-</v>
      </c>
      <c r="C124" s="16" t="str">
        <f t="shared" si="3"/>
        <v>FREE_JONE</v>
      </c>
      <c r="E124" s="14"/>
      <c r="F124" s="14"/>
      <c r="M124" s="12"/>
      <c r="AC124" s="15"/>
    </row>
    <row r="125" spans="1:29" x14ac:dyDescent="0.3">
      <c r="A125" s="1">
        <v>124</v>
      </c>
      <c r="B125" t="str">
        <f>LEFT(Table16[[#This Row],[PO number ]],6)&amp;"-"&amp;LEFT(Table16[[#This Row],[SKU/Item]],2)</f>
        <v>-</v>
      </c>
      <c r="C125" s="16" t="str">
        <f t="shared" si="3"/>
        <v>FREE_JONE</v>
      </c>
      <c r="E125" s="14"/>
      <c r="F125" s="14"/>
      <c r="M125" s="12"/>
      <c r="AC125" s="15"/>
    </row>
    <row r="126" spans="1:29" x14ac:dyDescent="0.3">
      <c r="A126" s="1">
        <v>125</v>
      </c>
      <c r="B126" t="str">
        <f>LEFT(Table16[[#This Row],[PO number ]],6)&amp;"-"&amp;LEFT(Table16[[#This Row],[SKU/Item]],2)</f>
        <v>-</v>
      </c>
      <c r="C126" s="16" t="str">
        <f t="shared" si="3"/>
        <v>FREE_JONE</v>
      </c>
      <c r="E126" s="14"/>
      <c r="F126" s="14"/>
      <c r="M126" s="12"/>
      <c r="AC126" s="15"/>
    </row>
    <row r="127" spans="1:29" x14ac:dyDescent="0.3">
      <c r="A127" s="1">
        <v>126</v>
      </c>
      <c r="B127" t="str">
        <f>LEFT(Table16[[#This Row],[PO number ]],6)&amp;"-"&amp;LEFT(Table16[[#This Row],[SKU/Item]],2)</f>
        <v>-</v>
      </c>
      <c r="C127" s="16" t="str">
        <f t="shared" si="3"/>
        <v>FREE_JONE</v>
      </c>
      <c r="E127" s="14"/>
      <c r="F127" s="14"/>
      <c r="M127" s="12"/>
      <c r="AC127" s="15"/>
    </row>
    <row r="128" spans="1:29" x14ac:dyDescent="0.3">
      <c r="A128" s="1">
        <v>127</v>
      </c>
      <c r="B128" t="str">
        <f>LEFT(Table16[[#This Row],[PO number ]],6)&amp;"-"&amp;LEFT(Table16[[#This Row],[SKU/Item]],2)</f>
        <v>-</v>
      </c>
      <c r="C128" s="16" t="str">
        <f t="shared" si="3"/>
        <v>FREE_JONE</v>
      </c>
      <c r="E128" s="14"/>
      <c r="F128" s="14"/>
      <c r="M128" s="12"/>
      <c r="AC128" s="15"/>
    </row>
    <row r="129" spans="1:29" x14ac:dyDescent="0.3">
      <c r="A129" s="1">
        <v>128</v>
      </c>
      <c r="B129" t="str">
        <f>LEFT(Table16[[#This Row],[PO number ]],6)&amp;"-"&amp;LEFT(Table16[[#This Row],[SKU/Item]],2)</f>
        <v>-</v>
      </c>
      <c r="C129" s="16" t="str">
        <f t="shared" si="3"/>
        <v>FREE_JONE</v>
      </c>
      <c r="E129" s="14"/>
      <c r="F129" s="14"/>
      <c r="M129" s="12"/>
      <c r="AC129" s="15"/>
    </row>
    <row r="130" spans="1:29" x14ac:dyDescent="0.3">
      <c r="A130" s="1">
        <v>129</v>
      </c>
      <c r="B130" t="str">
        <f>LEFT(Table16[[#This Row],[PO number ]],6)&amp;"-"&amp;LEFT(Table16[[#This Row],[SKU/Item]],2)</f>
        <v>-</v>
      </c>
      <c r="C130" s="16" t="str">
        <f t="shared" si="3"/>
        <v>FREE_JONE</v>
      </c>
      <c r="E130" s="14"/>
      <c r="F130" s="14"/>
      <c r="M130" s="12"/>
      <c r="AC130" s="15"/>
    </row>
    <row r="131" spans="1:29" x14ac:dyDescent="0.3">
      <c r="A131" s="1">
        <v>130</v>
      </c>
      <c r="B131" t="str">
        <f>LEFT(Table16[[#This Row],[PO number ]],6)&amp;"-"&amp;LEFT(Table16[[#This Row],[SKU/Item]],2)</f>
        <v>-</v>
      </c>
      <c r="C131" s="16" t="str">
        <f t="shared" si="3"/>
        <v>FREE_JONE</v>
      </c>
      <c r="E131" s="14"/>
      <c r="F131" s="14"/>
      <c r="M131" s="12"/>
      <c r="AC131" s="15"/>
    </row>
    <row r="132" spans="1:29" x14ac:dyDescent="0.3">
      <c r="A132" s="1">
        <v>131</v>
      </c>
      <c r="B132" t="str">
        <f>LEFT(Table16[[#This Row],[PO number ]],6)&amp;"-"&amp;LEFT(Table16[[#This Row],[SKU/Item]],2)</f>
        <v>-</v>
      </c>
      <c r="C132" s="16" t="str">
        <f t="shared" si="3"/>
        <v>FREE_JONE</v>
      </c>
      <c r="E132" s="14"/>
      <c r="F132" s="14"/>
      <c r="M132" s="12"/>
      <c r="AC132" s="15"/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BAE0D0-D937-4873-881B-21F16616FEF7}">
  <sheetPr codeName="Sheet5"/>
  <dimension ref="A1:H146"/>
  <sheetViews>
    <sheetView workbookViewId="0">
      <selection activeCell="H1" sqref="H1"/>
    </sheetView>
  </sheetViews>
  <sheetFormatPr defaultRowHeight="14.4" x14ac:dyDescent="0.3"/>
  <cols>
    <col min="1" max="1" width="10.44140625" customWidth="1"/>
    <col min="2" max="2" width="15.5546875" bestFit="1" customWidth="1"/>
    <col min="4" max="4" width="9.5546875" customWidth="1"/>
    <col min="6" max="6" width="13.6640625" customWidth="1"/>
    <col min="8" max="8" width="14.6640625" customWidth="1"/>
  </cols>
  <sheetData>
    <row r="1" spans="1:8" ht="15" thickBot="1" x14ac:dyDescent="0.35">
      <c r="A1" t="s">
        <v>0</v>
      </c>
      <c r="B1" t="s">
        <v>2</v>
      </c>
      <c r="D1" s="7" t="s">
        <v>3</v>
      </c>
      <c r="F1" s="7" t="s">
        <v>4</v>
      </c>
      <c r="H1" t="s">
        <v>191</v>
      </c>
    </row>
    <row r="2" spans="1:8" x14ac:dyDescent="0.3">
      <c r="A2" s="4">
        <v>1</v>
      </c>
      <c r="B2" s="3" t="s">
        <v>5</v>
      </c>
      <c r="D2" s="5" t="s">
        <v>149</v>
      </c>
      <c r="F2" s="5" t="s">
        <v>162</v>
      </c>
      <c r="H2" t="s">
        <v>227</v>
      </c>
    </row>
    <row r="3" spans="1:8" x14ac:dyDescent="0.3">
      <c r="A3" s="4">
        <v>2</v>
      </c>
      <c r="B3" s="3" t="s">
        <v>6</v>
      </c>
      <c r="D3" s="6" t="s">
        <v>150</v>
      </c>
      <c r="F3" s="6" t="s">
        <v>163</v>
      </c>
      <c r="H3" t="s">
        <v>228</v>
      </c>
    </row>
    <row r="4" spans="1:8" x14ac:dyDescent="0.3">
      <c r="A4" s="4">
        <v>3</v>
      </c>
      <c r="B4" s="3" t="s">
        <v>7</v>
      </c>
      <c r="D4" s="5" t="s">
        <v>151</v>
      </c>
      <c r="F4" s="5" t="s">
        <v>164</v>
      </c>
      <c r="H4" t="s">
        <v>229</v>
      </c>
    </row>
    <row r="5" spans="1:8" x14ac:dyDescent="0.3">
      <c r="A5" s="4">
        <v>4</v>
      </c>
      <c r="B5" s="3" t="s">
        <v>8</v>
      </c>
      <c r="D5" s="6" t="s">
        <v>152</v>
      </c>
      <c r="F5" s="6" t="s">
        <v>165</v>
      </c>
      <c r="H5" t="s">
        <v>230</v>
      </c>
    </row>
    <row r="6" spans="1:8" x14ac:dyDescent="0.3">
      <c r="A6" s="4">
        <v>5</v>
      </c>
      <c r="B6" s="3" t="s">
        <v>9</v>
      </c>
      <c r="D6" s="5" t="s">
        <v>153</v>
      </c>
      <c r="F6" s="5" t="s">
        <v>166</v>
      </c>
      <c r="H6" t="s">
        <v>231</v>
      </c>
    </row>
    <row r="7" spans="1:8" x14ac:dyDescent="0.3">
      <c r="A7" s="4">
        <v>6</v>
      </c>
      <c r="B7" s="3" t="s">
        <v>10</v>
      </c>
      <c r="D7" s="6" t="s">
        <v>154</v>
      </c>
      <c r="F7" s="6" t="s">
        <v>167</v>
      </c>
      <c r="H7" t="s">
        <v>232</v>
      </c>
    </row>
    <row r="8" spans="1:8" x14ac:dyDescent="0.3">
      <c r="A8" s="4">
        <v>7</v>
      </c>
      <c r="B8" s="3" t="s">
        <v>11</v>
      </c>
      <c r="D8" s="5" t="s">
        <v>155</v>
      </c>
      <c r="F8" s="5" t="s">
        <v>168</v>
      </c>
      <c r="H8" t="s">
        <v>233</v>
      </c>
    </row>
    <row r="9" spans="1:8" x14ac:dyDescent="0.3">
      <c r="A9" s="4">
        <v>8</v>
      </c>
      <c r="B9" s="3" t="s">
        <v>12</v>
      </c>
      <c r="D9" s="6" t="s">
        <v>156</v>
      </c>
      <c r="F9" s="6" t="s">
        <v>169</v>
      </c>
      <c r="H9" t="s">
        <v>234</v>
      </c>
    </row>
    <row r="10" spans="1:8" x14ac:dyDescent="0.3">
      <c r="A10" s="4">
        <v>9</v>
      </c>
      <c r="B10" s="3" t="s">
        <v>13</v>
      </c>
      <c r="D10" s="5" t="s">
        <v>157</v>
      </c>
      <c r="F10" s="5" t="s">
        <v>170</v>
      </c>
      <c r="H10" t="s">
        <v>235</v>
      </c>
    </row>
    <row r="11" spans="1:8" x14ac:dyDescent="0.3">
      <c r="A11" s="4">
        <v>10</v>
      </c>
      <c r="B11" s="3" t="s">
        <v>14</v>
      </c>
      <c r="D11" s="6" t="s">
        <v>158</v>
      </c>
      <c r="F11" s="6" t="s">
        <v>171</v>
      </c>
      <c r="H11" t="s">
        <v>236</v>
      </c>
    </row>
    <row r="12" spans="1:8" x14ac:dyDescent="0.3">
      <c r="A12" s="4">
        <v>11</v>
      </c>
      <c r="B12" s="3" t="s">
        <v>15</v>
      </c>
      <c r="D12" s="5" t="s">
        <v>159</v>
      </c>
      <c r="F12" s="5" t="s">
        <v>172</v>
      </c>
      <c r="H12" t="s">
        <v>237</v>
      </c>
    </row>
    <row r="13" spans="1:8" x14ac:dyDescent="0.3">
      <c r="A13" s="4">
        <v>12</v>
      </c>
      <c r="B13" s="3" t="s">
        <v>16</v>
      </c>
      <c r="D13" s="6" t="s">
        <v>160</v>
      </c>
      <c r="F13" s="6" t="s">
        <v>173</v>
      </c>
      <c r="H13" t="s">
        <v>238</v>
      </c>
    </row>
    <row r="14" spans="1:8" x14ac:dyDescent="0.3">
      <c r="A14" s="4">
        <v>13</v>
      </c>
      <c r="B14" s="3" t="s">
        <v>17</v>
      </c>
      <c r="D14" s="8" t="s">
        <v>161</v>
      </c>
      <c r="F14" s="5" t="s">
        <v>174</v>
      </c>
      <c r="H14" t="s">
        <v>239</v>
      </c>
    </row>
    <row r="15" spans="1:8" x14ac:dyDescent="0.3">
      <c r="A15" s="4">
        <v>14</v>
      </c>
      <c r="B15" s="3" t="s">
        <v>18</v>
      </c>
      <c r="F15" s="6" t="s">
        <v>175</v>
      </c>
      <c r="H15" t="s">
        <v>240</v>
      </c>
    </row>
    <row r="16" spans="1:8" x14ac:dyDescent="0.3">
      <c r="A16" s="4">
        <v>15</v>
      </c>
      <c r="B16" s="3" t="s">
        <v>19</v>
      </c>
      <c r="F16" s="5" t="s">
        <v>46</v>
      </c>
      <c r="H16" t="s">
        <v>241</v>
      </c>
    </row>
    <row r="17" spans="1:6" x14ac:dyDescent="0.3">
      <c r="A17" s="4">
        <v>16</v>
      </c>
      <c r="B17" s="3" t="s">
        <v>20</v>
      </c>
      <c r="F17" s="6" t="s">
        <v>176</v>
      </c>
    </row>
    <row r="18" spans="1:6" x14ac:dyDescent="0.3">
      <c r="A18" s="4">
        <v>17</v>
      </c>
      <c r="B18" s="3" t="s">
        <v>21</v>
      </c>
      <c r="F18" s="5" t="s">
        <v>177</v>
      </c>
    </row>
    <row r="19" spans="1:6" x14ac:dyDescent="0.3">
      <c r="A19" s="4">
        <v>18</v>
      </c>
      <c r="B19" s="3" t="s">
        <v>22</v>
      </c>
      <c r="F19" s="6" t="s">
        <v>178</v>
      </c>
    </row>
    <row r="20" spans="1:6" x14ac:dyDescent="0.3">
      <c r="A20" s="4">
        <v>19</v>
      </c>
      <c r="B20" s="3" t="s">
        <v>23</v>
      </c>
      <c r="F20" s="5" t="s">
        <v>179</v>
      </c>
    </row>
    <row r="21" spans="1:6" x14ac:dyDescent="0.3">
      <c r="A21" s="4">
        <v>20</v>
      </c>
      <c r="B21" s="3" t="s">
        <v>24</v>
      </c>
      <c r="F21" s="6" t="s">
        <v>180</v>
      </c>
    </row>
    <row r="22" spans="1:6" x14ac:dyDescent="0.3">
      <c r="A22" s="4">
        <v>21</v>
      </c>
      <c r="B22" s="3" t="s">
        <v>25</v>
      </c>
      <c r="F22" s="5" t="s">
        <v>181</v>
      </c>
    </row>
    <row r="23" spans="1:6" x14ac:dyDescent="0.3">
      <c r="A23" s="4">
        <v>22</v>
      </c>
      <c r="B23" s="3" t="s">
        <v>26</v>
      </c>
      <c r="F23" s="6" t="s">
        <v>182</v>
      </c>
    </row>
    <row r="24" spans="1:6" x14ac:dyDescent="0.3">
      <c r="A24" s="4">
        <v>23</v>
      </c>
      <c r="B24" s="3" t="s">
        <v>27</v>
      </c>
      <c r="F24" s="5" t="s">
        <v>183</v>
      </c>
    </row>
    <row r="25" spans="1:6" x14ac:dyDescent="0.3">
      <c r="A25" s="4">
        <v>24</v>
      </c>
      <c r="B25" s="3" t="s">
        <v>28</v>
      </c>
      <c r="F25" s="6" t="s">
        <v>184</v>
      </c>
    </row>
    <row r="26" spans="1:6" x14ac:dyDescent="0.3">
      <c r="A26" s="4">
        <v>25</v>
      </c>
      <c r="B26" s="3" t="s">
        <v>29</v>
      </c>
      <c r="F26" s="5" t="s">
        <v>185</v>
      </c>
    </row>
    <row r="27" spans="1:6" x14ac:dyDescent="0.3">
      <c r="A27" s="4">
        <v>26</v>
      </c>
      <c r="B27" s="3" t="s">
        <v>30</v>
      </c>
      <c r="F27" s="6" t="s">
        <v>186</v>
      </c>
    </row>
    <row r="28" spans="1:6" x14ac:dyDescent="0.3">
      <c r="A28" s="4">
        <v>27</v>
      </c>
      <c r="B28" s="3" t="s">
        <v>31</v>
      </c>
      <c r="F28" s="5" t="s">
        <v>187</v>
      </c>
    </row>
    <row r="29" spans="1:6" x14ac:dyDescent="0.3">
      <c r="A29" s="4">
        <v>28</v>
      </c>
      <c r="B29" s="3" t="s">
        <v>32</v>
      </c>
      <c r="F29" s="6" t="s">
        <v>188</v>
      </c>
    </row>
    <row r="30" spans="1:6" x14ac:dyDescent="0.3">
      <c r="A30" s="4">
        <v>29</v>
      </c>
      <c r="B30" s="3" t="s">
        <v>33</v>
      </c>
      <c r="F30" s="5" t="s">
        <v>189</v>
      </c>
    </row>
    <row r="31" spans="1:6" x14ac:dyDescent="0.3">
      <c r="A31" s="4">
        <v>30</v>
      </c>
      <c r="B31" s="3" t="s">
        <v>34</v>
      </c>
      <c r="F31" s="9" t="s">
        <v>190</v>
      </c>
    </row>
    <row r="32" spans="1:6" x14ac:dyDescent="0.3">
      <c r="A32" s="4">
        <v>31</v>
      </c>
      <c r="B32" s="3" t="s">
        <v>35</v>
      </c>
    </row>
    <row r="33" spans="1:2" x14ac:dyDescent="0.3">
      <c r="A33" s="4">
        <v>32</v>
      </c>
      <c r="B33" s="3" t="s">
        <v>36</v>
      </c>
    </row>
    <row r="34" spans="1:2" x14ac:dyDescent="0.3">
      <c r="A34" s="4">
        <v>33</v>
      </c>
      <c r="B34" s="3" t="s">
        <v>37</v>
      </c>
    </row>
    <row r="35" spans="1:2" x14ac:dyDescent="0.3">
      <c r="A35" s="4">
        <v>34</v>
      </c>
      <c r="B35" s="3" t="s">
        <v>38</v>
      </c>
    </row>
    <row r="36" spans="1:2" x14ac:dyDescent="0.3">
      <c r="A36" s="4">
        <v>35</v>
      </c>
      <c r="B36" s="3" t="s">
        <v>39</v>
      </c>
    </row>
    <row r="37" spans="1:2" x14ac:dyDescent="0.3">
      <c r="A37" s="4">
        <v>36</v>
      </c>
      <c r="B37" s="3" t="s">
        <v>40</v>
      </c>
    </row>
    <row r="38" spans="1:2" x14ac:dyDescent="0.3">
      <c r="A38" s="4">
        <v>37</v>
      </c>
      <c r="B38" s="3" t="s">
        <v>41</v>
      </c>
    </row>
    <row r="39" spans="1:2" x14ac:dyDescent="0.3">
      <c r="A39" s="4">
        <v>38</v>
      </c>
      <c r="B39" s="3" t="s">
        <v>42</v>
      </c>
    </row>
    <row r="40" spans="1:2" x14ac:dyDescent="0.3">
      <c r="A40" s="4">
        <v>39</v>
      </c>
      <c r="B40" s="3" t="s">
        <v>43</v>
      </c>
    </row>
    <row r="41" spans="1:2" x14ac:dyDescent="0.3">
      <c r="A41" s="4">
        <v>40</v>
      </c>
      <c r="B41" s="3" t="s">
        <v>44</v>
      </c>
    </row>
    <row r="42" spans="1:2" x14ac:dyDescent="0.3">
      <c r="A42" s="4">
        <v>41</v>
      </c>
      <c r="B42" s="3" t="s">
        <v>45</v>
      </c>
    </row>
    <row r="43" spans="1:2" x14ac:dyDescent="0.3">
      <c r="A43" s="4">
        <v>42</v>
      </c>
      <c r="B43" s="3" t="s">
        <v>46</v>
      </c>
    </row>
    <row r="44" spans="1:2" x14ac:dyDescent="0.3">
      <c r="A44" s="4">
        <v>43</v>
      </c>
      <c r="B44" s="3" t="s">
        <v>47</v>
      </c>
    </row>
    <row r="45" spans="1:2" x14ac:dyDescent="0.3">
      <c r="A45" s="4">
        <v>44</v>
      </c>
      <c r="B45" s="3" t="s">
        <v>48</v>
      </c>
    </row>
    <row r="46" spans="1:2" x14ac:dyDescent="0.3">
      <c r="A46" s="4">
        <v>45</v>
      </c>
      <c r="B46" s="3" t="s">
        <v>49</v>
      </c>
    </row>
    <row r="47" spans="1:2" x14ac:dyDescent="0.3">
      <c r="A47" s="4">
        <v>46</v>
      </c>
      <c r="B47" s="3" t="s">
        <v>50</v>
      </c>
    </row>
    <row r="48" spans="1:2" x14ac:dyDescent="0.3">
      <c r="A48" s="4">
        <v>47</v>
      </c>
      <c r="B48" s="3" t="s">
        <v>51</v>
      </c>
    </row>
    <row r="49" spans="1:2" x14ac:dyDescent="0.3">
      <c r="A49" s="4">
        <v>48</v>
      </c>
      <c r="B49" s="3" t="s">
        <v>52</v>
      </c>
    </row>
    <row r="50" spans="1:2" x14ac:dyDescent="0.3">
      <c r="A50" s="4">
        <v>49</v>
      </c>
      <c r="B50" s="3" t="s">
        <v>53</v>
      </c>
    </row>
    <row r="51" spans="1:2" x14ac:dyDescent="0.3">
      <c r="A51" s="4">
        <v>50</v>
      </c>
      <c r="B51" s="3" t="s">
        <v>54</v>
      </c>
    </row>
    <row r="52" spans="1:2" x14ac:dyDescent="0.3">
      <c r="A52" s="4">
        <v>51</v>
      </c>
      <c r="B52" s="3" t="s">
        <v>55</v>
      </c>
    </row>
    <row r="53" spans="1:2" x14ac:dyDescent="0.3">
      <c r="A53" s="4">
        <v>52</v>
      </c>
      <c r="B53" s="3" t="s">
        <v>56</v>
      </c>
    </row>
    <row r="54" spans="1:2" x14ac:dyDescent="0.3">
      <c r="A54" s="4">
        <v>53</v>
      </c>
      <c r="B54" s="3" t="s">
        <v>57</v>
      </c>
    </row>
    <row r="55" spans="1:2" x14ac:dyDescent="0.3">
      <c r="A55" s="4">
        <v>54</v>
      </c>
      <c r="B55" s="3" t="s">
        <v>58</v>
      </c>
    </row>
    <row r="56" spans="1:2" x14ac:dyDescent="0.3">
      <c r="A56" s="4">
        <v>55</v>
      </c>
      <c r="B56" s="3" t="s">
        <v>59</v>
      </c>
    </row>
    <row r="57" spans="1:2" x14ac:dyDescent="0.3">
      <c r="A57" s="4">
        <v>56</v>
      </c>
      <c r="B57" s="3" t="s">
        <v>60</v>
      </c>
    </row>
    <row r="58" spans="1:2" x14ac:dyDescent="0.3">
      <c r="A58" s="4">
        <v>57</v>
      </c>
      <c r="B58" s="3" t="s">
        <v>61</v>
      </c>
    </row>
    <row r="59" spans="1:2" x14ac:dyDescent="0.3">
      <c r="A59" s="4">
        <v>58</v>
      </c>
      <c r="B59" s="3" t="s">
        <v>62</v>
      </c>
    </row>
    <row r="60" spans="1:2" x14ac:dyDescent="0.3">
      <c r="A60" s="4">
        <v>59</v>
      </c>
      <c r="B60" s="3" t="s">
        <v>63</v>
      </c>
    </row>
    <row r="61" spans="1:2" x14ac:dyDescent="0.3">
      <c r="A61" s="4">
        <v>60</v>
      </c>
      <c r="B61" s="3" t="s">
        <v>64</v>
      </c>
    </row>
    <row r="62" spans="1:2" x14ac:dyDescent="0.3">
      <c r="A62" s="4">
        <v>61</v>
      </c>
      <c r="B62" s="3" t="s">
        <v>65</v>
      </c>
    </row>
    <row r="63" spans="1:2" x14ac:dyDescent="0.3">
      <c r="A63" s="4">
        <v>62</v>
      </c>
      <c r="B63" s="3" t="s">
        <v>66</v>
      </c>
    </row>
    <row r="64" spans="1:2" x14ac:dyDescent="0.3">
      <c r="A64" s="4">
        <v>63</v>
      </c>
      <c r="B64" s="3" t="s">
        <v>67</v>
      </c>
    </row>
    <row r="65" spans="1:2" x14ac:dyDescent="0.3">
      <c r="A65" s="4">
        <v>64</v>
      </c>
      <c r="B65" s="3" t="s">
        <v>68</v>
      </c>
    </row>
    <row r="66" spans="1:2" x14ac:dyDescent="0.3">
      <c r="A66" s="4">
        <v>65</v>
      </c>
      <c r="B66" s="3" t="s">
        <v>69</v>
      </c>
    </row>
    <row r="67" spans="1:2" x14ac:dyDescent="0.3">
      <c r="A67" s="4">
        <v>66</v>
      </c>
      <c r="B67" s="3" t="s">
        <v>70</v>
      </c>
    </row>
    <row r="68" spans="1:2" x14ac:dyDescent="0.3">
      <c r="A68" s="4">
        <v>67</v>
      </c>
      <c r="B68" s="3" t="s">
        <v>71</v>
      </c>
    </row>
    <row r="69" spans="1:2" x14ac:dyDescent="0.3">
      <c r="A69" s="4">
        <v>68</v>
      </c>
      <c r="B69" s="3" t="s">
        <v>72</v>
      </c>
    </row>
    <row r="70" spans="1:2" x14ac:dyDescent="0.3">
      <c r="A70" s="4">
        <v>69</v>
      </c>
      <c r="B70" s="3" t="s">
        <v>73</v>
      </c>
    </row>
    <row r="71" spans="1:2" x14ac:dyDescent="0.3">
      <c r="A71" s="4">
        <v>70</v>
      </c>
      <c r="B71" s="3" t="s">
        <v>74</v>
      </c>
    </row>
    <row r="72" spans="1:2" x14ac:dyDescent="0.3">
      <c r="A72" s="4">
        <v>71</v>
      </c>
      <c r="B72" s="3" t="s">
        <v>75</v>
      </c>
    </row>
    <row r="73" spans="1:2" x14ac:dyDescent="0.3">
      <c r="A73" s="4">
        <v>72</v>
      </c>
      <c r="B73" s="3" t="s">
        <v>76</v>
      </c>
    </row>
    <row r="74" spans="1:2" x14ac:dyDescent="0.3">
      <c r="A74" s="4">
        <v>73</v>
      </c>
      <c r="B74" s="3" t="s">
        <v>77</v>
      </c>
    </row>
    <row r="75" spans="1:2" x14ac:dyDescent="0.3">
      <c r="A75" s="4">
        <v>74</v>
      </c>
      <c r="B75" s="3" t="s">
        <v>78</v>
      </c>
    </row>
    <row r="76" spans="1:2" x14ac:dyDescent="0.3">
      <c r="A76" s="4">
        <v>75</v>
      </c>
      <c r="B76" s="3" t="s">
        <v>79</v>
      </c>
    </row>
    <row r="77" spans="1:2" x14ac:dyDescent="0.3">
      <c r="A77" s="4">
        <v>76</v>
      </c>
      <c r="B77" s="3" t="s">
        <v>80</v>
      </c>
    </row>
    <row r="78" spans="1:2" x14ac:dyDescent="0.3">
      <c r="A78" s="4">
        <v>77</v>
      </c>
      <c r="B78" s="3" t="s">
        <v>81</v>
      </c>
    </row>
    <row r="79" spans="1:2" x14ac:dyDescent="0.3">
      <c r="A79" s="4">
        <v>78</v>
      </c>
      <c r="B79" s="3" t="s">
        <v>82</v>
      </c>
    </row>
    <row r="80" spans="1:2" x14ac:dyDescent="0.3">
      <c r="A80" s="4">
        <v>79</v>
      </c>
      <c r="B80" s="3" t="s">
        <v>83</v>
      </c>
    </row>
    <row r="81" spans="1:2" x14ac:dyDescent="0.3">
      <c r="A81" s="4">
        <v>80</v>
      </c>
      <c r="B81" s="3" t="s">
        <v>84</v>
      </c>
    </row>
    <row r="82" spans="1:2" x14ac:dyDescent="0.3">
      <c r="A82" s="4">
        <v>81</v>
      </c>
      <c r="B82" s="3" t="s">
        <v>85</v>
      </c>
    </row>
    <row r="83" spans="1:2" x14ac:dyDescent="0.3">
      <c r="A83" s="4">
        <v>82</v>
      </c>
      <c r="B83" s="3" t="s">
        <v>86</v>
      </c>
    </row>
    <row r="84" spans="1:2" x14ac:dyDescent="0.3">
      <c r="A84" s="4">
        <v>83</v>
      </c>
      <c r="B84" s="3" t="s">
        <v>87</v>
      </c>
    </row>
    <row r="85" spans="1:2" x14ac:dyDescent="0.3">
      <c r="A85" s="4">
        <v>84</v>
      </c>
      <c r="B85" s="3" t="s">
        <v>88</v>
      </c>
    </row>
    <row r="86" spans="1:2" x14ac:dyDescent="0.3">
      <c r="A86" s="4">
        <v>85</v>
      </c>
      <c r="B86" s="3" t="s">
        <v>89</v>
      </c>
    </row>
    <row r="87" spans="1:2" x14ac:dyDescent="0.3">
      <c r="A87" s="4">
        <v>86</v>
      </c>
      <c r="B87" s="3" t="s">
        <v>90</v>
      </c>
    </row>
    <row r="88" spans="1:2" x14ac:dyDescent="0.3">
      <c r="A88" s="4">
        <v>87</v>
      </c>
      <c r="B88" s="3" t="s">
        <v>91</v>
      </c>
    </row>
    <row r="89" spans="1:2" x14ac:dyDescent="0.3">
      <c r="A89" s="4">
        <v>88</v>
      </c>
      <c r="B89" s="3" t="s">
        <v>92</v>
      </c>
    </row>
    <row r="90" spans="1:2" x14ac:dyDescent="0.3">
      <c r="A90" s="4">
        <v>89</v>
      </c>
      <c r="B90" s="3" t="s">
        <v>93</v>
      </c>
    </row>
    <row r="91" spans="1:2" x14ac:dyDescent="0.3">
      <c r="A91" s="4">
        <v>90</v>
      </c>
      <c r="B91" s="3" t="s">
        <v>94</v>
      </c>
    </row>
    <row r="92" spans="1:2" x14ac:dyDescent="0.3">
      <c r="A92" s="4">
        <v>91</v>
      </c>
      <c r="B92" s="3" t="s">
        <v>95</v>
      </c>
    </row>
    <row r="93" spans="1:2" x14ac:dyDescent="0.3">
      <c r="A93" s="4">
        <v>92</v>
      </c>
      <c r="B93" s="3" t="s">
        <v>96</v>
      </c>
    </row>
    <row r="94" spans="1:2" x14ac:dyDescent="0.3">
      <c r="A94" s="4">
        <v>93</v>
      </c>
      <c r="B94" s="3" t="s">
        <v>97</v>
      </c>
    </row>
    <row r="95" spans="1:2" x14ac:dyDescent="0.3">
      <c r="A95" s="4">
        <v>94</v>
      </c>
      <c r="B95" s="3" t="s">
        <v>98</v>
      </c>
    </row>
    <row r="96" spans="1:2" x14ac:dyDescent="0.3">
      <c r="A96" s="4">
        <v>95</v>
      </c>
      <c r="B96" s="3" t="s">
        <v>99</v>
      </c>
    </row>
    <row r="97" spans="1:2" x14ac:dyDescent="0.3">
      <c r="A97" s="4">
        <v>96</v>
      </c>
      <c r="B97" s="3" t="s">
        <v>100</v>
      </c>
    </row>
    <row r="98" spans="1:2" x14ac:dyDescent="0.3">
      <c r="A98" s="4">
        <v>97</v>
      </c>
      <c r="B98" s="3" t="s">
        <v>101</v>
      </c>
    </row>
    <row r="99" spans="1:2" x14ac:dyDescent="0.3">
      <c r="A99" s="4">
        <v>98</v>
      </c>
      <c r="B99" s="3" t="s">
        <v>102</v>
      </c>
    </row>
    <row r="100" spans="1:2" x14ac:dyDescent="0.3">
      <c r="A100" s="4">
        <v>99</v>
      </c>
      <c r="B100" s="3" t="s">
        <v>103</v>
      </c>
    </row>
    <row r="101" spans="1:2" x14ac:dyDescent="0.3">
      <c r="A101" s="4">
        <v>100</v>
      </c>
      <c r="B101" s="3" t="s">
        <v>104</v>
      </c>
    </row>
    <row r="102" spans="1:2" x14ac:dyDescent="0.3">
      <c r="A102" s="4">
        <v>101</v>
      </c>
      <c r="B102" s="3" t="s">
        <v>105</v>
      </c>
    </row>
    <row r="103" spans="1:2" x14ac:dyDescent="0.3">
      <c r="A103" s="4">
        <v>102</v>
      </c>
      <c r="B103" s="3" t="s">
        <v>106</v>
      </c>
    </row>
    <row r="104" spans="1:2" x14ac:dyDescent="0.3">
      <c r="A104" s="4">
        <v>103</v>
      </c>
      <c r="B104" s="3" t="s">
        <v>107</v>
      </c>
    </row>
    <row r="105" spans="1:2" x14ac:dyDescent="0.3">
      <c r="A105" s="4">
        <v>104</v>
      </c>
      <c r="B105" s="3" t="s">
        <v>108</v>
      </c>
    </row>
    <row r="106" spans="1:2" x14ac:dyDescent="0.3">
      <c r="A106" s="4">
        <v>105</v>
      </c>
      <c r="B106" s="3" t="s">
        <v>109</v>
      </c>
    </row>
    <row r="107" spans="1:2" x14ac:dyDescent="0.3">
      <c r="A107" s="4">
        <v>106</v>
      </c>
      <c r="B107" s="3" t="s">
        <v>110</v>
      </c>
    </row>
    <row r="108" spans="1:2" x14ac:dyDescent="0.3">
      <c r="A108" s="4">
        <v>107</v>
      </c>
      <c r="B108" s="3" t="s">
        <v>111</v>
      </c>
    </row>
    <row r="109" spans="1:2" x14ac:dyDescent="0.3">
      <c r="A109" s="4">
        <v>108</v>
      </c>
      <c r="B109" s="3" t="s">
        <v>112</v>
      </c>
    </row>
    <row r="110" spans="1:2" x14ac:dyDescent="0.3">
      <c r="A110" s="4">
        <v>109</v>
      </c>
      <c r="B110" s="3" t="s">
        <v>113</v>
      </c>
    </row>
    <row r="111" spans="1:2" x14ac:dyDescent="0.3">
      <c r="A111" s="4">
        <v>110</v>
      </c>
      <c r="B111" s="3" t="s">
        <v>114</v>
      </c>
    </row>
    <row r="112" spans="1:2" x14ac:dyDescent="0.3">
      <c r="A112" s="4">
        <v>111</v>
      </c>
      <c r="B112" s="3" t="s">
        <v>115</v>
      </c>
    </row>
    <row r="113" spans="1:2" x14ac:dyDescent="0.3">
      <c r="A113" s="4">
        <v>112</v>
      </c>
      <c r="B113" s="3" t="s">
        <v>116</v>
      </c>
    </row>
    <row r="114" spans="1:2" x14ac:dyDescent="0.3">
      <c r="A114" s="4">
        <v>113</v>
      </c>
      <c r="B114" s="3" t="s">
        <v>117</v>
      </c>
    </row>
    <row r="115" spans="1:2" x14ac:dyDescent="0.3">
      <c r="A115" s="4">
        <v>114</v>
      </c>
      <c r="B115" s="3" t="s">
        <v>118</v>
      </c>
    </row>
    <row r="116" spans="1:2" x14ac:dyDescent="0.3">
      <c r="A116" s="4">
        <v>115</v>
      </c>
      <c r="B116" s="3" t="s">
        <v>119</v>
      </c>
    </row>
    <row r="117" spans="1:2" x14ac:dyDescent="0.3">
      <c r="A117" s="4">
        <v>116</v>
      </c>
      <c r="B117" s="3" t="s">
        <v>120</v>
      </c>
    </row>
    <row r="118" spans="1:2" x14ac:dyDescent="0.3">
      <c r="A118" s="4">
        <v>117</v>
      </c>
      <c r="B118" s="3" t="s">
        <v>121</v>
      </c>
    </row>
    <row r="119" spans="1:2" x14ac:dyDescent="0.3">
      <c r="A119" s="4">
        <v>118</v>
      </c>
      <c r="B119" s="3" t="s">
        <v>122</v>
      </c>
    </row>
    <row r="120" spans="1:2" x14ac:dyDescent="0.3">
      <c r="A120" s="4">
        <v>119</v>
      </c>
      <c r="B120" s="3" t="s">
        <v>123</v>
      </c>
    </row>
    <row r="121" spans="1:2" x14ac:dyDescent="0.3">
      <c r="A121" s="4">
        <v>120</v>
      </c>
      <c r="B121" s="3" t="s">
        <v>124</v>
      </c>
    </row>
    <row r="122" spans="1:2" x14ac:dyDescent="0.3">
      <c r="A122" s="4">
        <v>121</v>
      </c>
      <c r="B122" s="3" t="s">
        <v>125</v>
      </c>
    </row>
    <row r="123" spans="1:2" x14ac:dyDescent="0.3">
      <c r="A123" s="4">
        <v>122</v>
      </c>
      <c r="B123" s="3" t="s">
        <v>126</v>
      </c>
    </row>
    <row r="124" spans="1:2" x14ac:dyDescent="0.3">
      <c r="A124" s="4">
        <v>123</v>
      </c>
      <c r="B124" s="3" t="s">
        <v>121</v>
      </c>
    </row>
    <row r="125" spans="1:2" x14ac:dyDescent="0.3">
      <c r="A125" s="4">
        <v>124</v>
      </c>
      <c r="B125" s="3" t="s">
        <v>127</v>
      </c>
    </row>
    <row r="126" spans="1:2" x14ac:dyDescent="0.3">
      <c r="A126" s="4">
        <v>125</v>
      </c>
      <c r="B126" s="3" t="s">
        <v>128</v>
      </c>
    </row>
    <row r="127" spans="1:2" x14ac:dyDescent="0.3">
      <c r="A127" s="4">
        <v>126</v>
      </c>
      <c r="B127" s="3" t="s">
        <v>129</v>
      </c>
    </row>
    <row r="128" spans="1:2" x14ac:dyDescent="0.3">
      <c r="A128" s="4">
        <v>127</v>
      </c>
      <c r="B128" s="3" t="s">
        <v>130</v>
      </c>
    </row>
    <row r="129" spans="1:2" x14ac:dyDescent="0.3">
      <c r="A129" s="4">
        <v>128</v>
      </c>
      <c r="B129" s="3" t="s">
        <v>131</v>
      </c>
    </row>
    <row r="130" spans="1:2" x14ac:dyDescent="0.3">
      <c r="A130" s="4">
        <v>129</v>
      </c>
      <c r="B130" s="3" t="s">
        <v>132</v>
      </c>
    </row>
    <row r="131" spans="1:2" x14ac:dyDescent="0.3">
      <c r="A131" s="4">
        <v>130</v>
      </c>
      <c r="B131" s="3" t="s">
        <v>133</v>
      </c>
    </row>
    <row r="132" spans="1:2" x14ac:dyDescent="0.3">
      <c r="A132" s="4">
        <v>131</v>
      </c>
      <c r="B132" s="3" t="s">
        <v>134</v>
      </c>
    </row>
    <row r="133" spans="1:2" x14ac:dyDescent="0.3">
      <c r="A133" s="4">
        <v>132</v>
      </c>
      <c r="B133" s="3" t="s">
        <v>135</v>
      </c>
    </row>
    <row r="134" spans="1:2" x14ac:dyDescent="0.3">
      <c r="A134" s="4">
        <v>133</v>
      </c>
      <c r="B134" s="3" t="s">
        <v>136</v>
      </c>
    </row>
    <row r="135" spans="1:2" x14ac:dyDescent="0.3">
      <c r="A135" s="4">
        <v>134</v>
      </c>
      <c r="B135" s="3" t="s">
        <v>137</v>
      </c>
    </row>
    <row r="136" spans="1:2" x14ac:dyDescent="0.3">
      <c r="A136" s="4">
        <v>135</v>
      </c>
      <c r="B136" s="3" t="s">
        <v>138</v>
      </c>
    </row>
    <row r="137" spans="1:2" x14ac:dyDescent="0.3">
      <c r="A137" s="4">
        <v>136</v>
      </c>
      <c r="B137" s="3" t="s">
        <v>139</v>
      </c>
    </row>
    <row r="138" spans="1:2" x14ac:dyDescent="0.3">
      <c r="A138" s="4">
        <v>137</v>
      </c>
      <c r="B138" s="3" t="s">
        <v>140</v>
      </c>
    </row>
    <row r="139" spans="1:2" x14ac:dyDescent="0.3">
      <c r="A139" s="4">
        <v>138</v>
      </c>
      <c r="B139" s="3" t="s">
        <v>141</v>
      </c>
    </row>
    <row r="140" spans="1:2" x14ac:dyDescent="0.3">
      <c r="A140" s="4">
        <v>139</v>
      </c>
      <c r="B140" s="3" t="s">
        <v>142</v>
      </c>
    </row>
    <row r="141" spans="1:2" x14ac:dyDescent="0.3">
      <c r="A141" s="4">
        <v>140</v>
      </c>
      <c r="B141" s="3" t="s">
        <v>143</v>
      </c>
    </row>
    <row r="142" spans="1:2" x14ac:dyDescent="0.3">
      <c r="A142" s="4">
        <v>141</v>
      </c>
      <c r="B142" s="3" t="s">
        <v>144</v>
      </c>
    </row>
    <row r="143" spans="1:2" x14ac:dyDescent="0.3">
      <c r="A143" s="4">
        <v>142</v>
      </c>
      <c r="B143" s="3" t="s">
        <v>145</v>
      </c>
    </row>
    <row r="144" spans="1:2" x14ac:dyDescent="0.3">
      <c r="A144" s="4">
        <v>143</v>
      </c>
      <c r="B144" s="3" t="s">
        <v>146</v>
      </c>
    </row>
    <row r="145" spans="1:2" x14ac:dyDescent="0.3">
      <c r="A145" s="4">
        <v>144</v>
      </c>
      <c r="B145" s="3" t="s">
        <v>147</v>
      </c>
    </row>
    <row r="146" spans="1:2" x14ac:dyDescent="0.3">
      <c r="A146" s="4">
        <v>145</v>
      </c>
      <c r="B146" s="3" t="s">
        <v>148</v>
      </c>
    </row>
  </sheetData>
  <pageMargins left="0.7" right="0.7" top="0.75" bottom="0.75" header="0.3" footer="0.3"/>
  <pageSetup paperSize="9" orientation="portrait" r:id="rId1"/>
  <tableParts count="4">
    <tablePart r:id="rId2"/>
    <tablePart r:id="rId3"/>
    <tablePart r:id="rId4"/>
    <tablePart r:id="rId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DATA FPOR FCR</vt:lpstr>
      <vt:lpstr>INSTRUCTIONS</vt:lpstr>
      <vt:lpstr>MODEL</vt:lpstr>
      <vt:lpstr>SAMPLE FOR U</vt:lpstr>
      <vt:lpstr>DATA_FROM_DAMCO</vt:lpstr>
      <vt:lpstr>LIBRARY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2024-03-09T12:43:29Z</dcterms:created>
  <dcterms:modified xsi:type="dcterms:W3CDTF">2024-12-22T18:21:21Z</dcterms:modified>
</cp:coreProperties>
</file>