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94C65B0-0151-4401-8A64-52693AEF0663}" xr6:coauthVersionLast="47" xr6:coauthVersionMax="47" xr10:uidLastSave="{00000000-0000-0000-0000-000000000000}"/>
  <bookViews>
    <workbookView xWindow="-108" yWindow="-108" windowWidth="23256" windowHeight="12456" xr2:uid="{AF5CAACE-8155-44DA-9274-C7C9E1A5578D}"/>
  </bookViews>
  <sheets>
    <sheet name="BOOKING DATA HM" sheetId="1" r:id="rId1"/>
    <sheet name="INSTRUCTIONS" sheetId="5" r:id="rId2"/>
    <sheet name="SAMPLE FOR U" sheetId="6" r:id="rId3"/>
    <sheet name="DATA_FROM_DAMCO" sheetId="3" r:id="rId4"/>
    <sheet name="LIBRARY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18" i="3" l="1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2" i="3"/>
  <c r="B3" i="3"/>
  <c r="B4" i="3"/>
  <c r="B5" i="3"/>
  <c r="B6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" i="3"/>
  <c r="B78" i="3"/>
  <c r="B79" i="3"/>
  <c r="B80" i="3"/>
  <c r="B81" i="3"/>
  <c r="B82" i="3"/>
  <c r="B83" i="3"/>
  <c r="B8" i="3"/>
  <c r="B9" i="3"/>
  <c r="B84" i="3"/>
  <c r="B85" i="3"/>
  <c r="B86" i="3"/>
  <c r="B87" i="3"/>
  <c r="B88" i="3"/>
  <c r="B89" i="3"/>
  <c r="B10" i="3"/>
  <c r="B90" i="3"/>
  <c r="B91" i="3"/>
  <c r="B92" i="3"/>
  <c r="B93" i="3"/>
  <c r="B94" i="3"/>
  <c r="B95" i="3"/>
  <c r="B96" i="3"/>
  <c r="B11" i="3"/>
  <c r="B12" i="3"/>
  <c r="B97" i="3"/>
  <c r="B98" i="3"/>
  <c r="B99" i="3"/>
  <c r="B100" i="3"/>
  <c r="B1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4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5" i="3"/>
  <c r="B16" i="3"/>
  <c r="B125" i="3"/>
  <c r="B126" i="3"/>
  <c r="B127" i="3"/>
  <c r="B17" i="3"/>
  <c r="B128" i="3"/>
  <c r="B129" i="3"/>
  <c r="B130" i="3"/>
  <c r="B131" i="3"/>
  <c r="B13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C3" i="3"/>
  <c r="C4" i="3"/>
  <c r="C5" i="3"/>
  <c r="C6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" i="3"/>
  <c r="C78" i="3"/>
  <c r="C79" i="3"/>
  <c r="C80" i="3"/>
  <c r="C81" i="3"/>
  <c r="C82" i="3"/>
  <c r="C83" i="3"/>
  <c r="C8" i="3"/>
  <c r="C9" i="3"/>
  <c r="C84" i="3"/>
  <c r="C85" i="3"/>
  <c r="C86" i="3"/>
  <c r="C87" i="3"/>
  <c r="C88" i="3"/>
  <c r="C89" i="3"/>
  <c r="C10" i="3"/>
  <c r="C90" i="3"/>
  <c r="C91" i="3"/>
  <c r="C92" i="3"/>
  <c r="C93" i="3"/>
  <c r="C94" i="3"/>
  <c r="C95" i="3"/>
  <c r="C96" i="3"/>
  <c r="C11" i="3"/>
  <c r="C12" i="3"/>
  <c r="C97" i="3"/>
  <c r="C98" i="3"/>
  <c r="C99" i="3"/>
  <c r="C100" i="3"/>
  <c r="C13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4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5" i="3"/>
  <c r="C16" i="3"/>
  <c r="C125" i="3"/>
  <c r="C126" i="3"/>
  <c r="C127" i="3"/>
  <c r="C17" i="3"/>
  <c r="C128" i="3"/>
  <c r="C129" i="3"/>
  <c r="C130" i="3"/>
  <c r="C131" i="3"/>
  <c r="C132" i="3"/>
  <c r="A17" i="1"/>
  <c r="A16" i="1"/>
  <c r="A15" i="1"/>
  <c r="A14" i="1"/>
  <c r="A13" i="1"/>
  <c r="A2" i="1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<sst xmlns="http://schemas.openxmlformats.org/spreadsheetml/2006/main" count="2456" uniqueCount="549">
  <si>
    <t>SL_NO</t>
  </si>
  <si>
    <t>SKU/Item</t>
  </si>
  <si>
    <t>AU</t>
  </si>
  <si>
    <t>ZA</t>
  </si>
  <si>
    <t>UY</t>
  </si>
  <si>
    <t>CL</t>
  </si>
  <si>
    <t>NH</t>
  </si>
  <si>
    <t>OL</t>
  </si>
  <si>
    <t>VN</t>
  </si>
  <si>
    <t>OO</t>
  </si>
  <si>
    <t>OK</t>
  </si>
  <si>
    <t>PL</t>
  </si>
  <si>
    <t>OF</t>
  </si>
  <si>
    <t>2024-03-25</t>
  </si>
  <si>
    <t>Partial Shipment?</t>
  </si>
  <si>
    <t>N</t>
  </si>
  <si>
    <t>Product Type</t>
  </si>
  <si>
    <t>Gender</t>
  </si>
  <si>
    <t>Construction</t>
  </si>
  <si>
    <t>Apron</t>
  </si>
  <si>
    <t>Artware</t>
  </si>
  <si>
    <t>Band</t>
  </si>
  <si>
    <t>Bangle</t>
  </si>
  <si>
    <t>Bathmat</t>
  </si>
  <si>
    <t>Bathmats</t>
  </si>
  <si>
    <t>Bed Spread</t>
  </si>
  <si>
    <t>Belt</t>
  </si>
  <si>
    <t>Bib</t>
  </si>
  <si>
    <t>Bikini</t>
  </si>
  <si>
    <t>Blanket</t>
  </si>
  <si>
    <t>Blazer</t>
  </si>
  <si>
    <t>Blouse</t>
  </si>
  <si>
    <t>Blouse - Top</t>
  </si>
  <si>
    <t>Bodysuit</t>
  </si>
  <si>
    <t>Body Jewelry</t>
  </si>
  <si>
    <t>Bowl</t>
  </si>
  <si>
    <t>Box</t>
  </si>
  <si>
    <t>Boxer</t>
  </si>
  <si>
    <t>Bra</t>
  </si>
  <si>
    <t>Bracelet</t>
  </si>
  <si>
    <t>Briefs</t>
  </si>
  <si>
    <t>Brooch</t>
  </si>
  <si>
    <t>Camisol</t>
  </si>
  <si>
    <t>Candle</t>
  </si>
  <si>
    <t>Cap</t>
  </si>
  <si>
    <t>Cape</t>
  </si>
  <si>
    <t>Card</t>
  </si>
  <si>
    <t>Cardigan</t>
  </si>
  <si>
    <t>Chair pad</t>
  </si>
  <si>
    <t>Chop Board</t>
  </si>
  <si>
    <t>Coat</t>
  </si>
  <si>
    <t>Corset</t>
  </si>
  <si>
    <t>Curtain</t>
  </si>
  <si>
    <t>Cushion Cover</t>
  </si>
  <si>
    <t>Dress</t>
  </si>
  <si>
    <t>Duvet</t>
  </si>
  <si>
    <t>Earring</t>
  </si>
  <si>
    <t>Earcuff</t>
  </si>
  <si>
    <t>Footwear</t>
  </si>
  <si>
    <t>Gift Set</t>
  </si>
  <si>
    <t>Glass</t>
  </si>
  <si>
    <t>Gloves</t>
  </si>
  <si>
    <t>Hairband</t>
  </si>
  <si>
    <t>Hairclip</t>
  </si>
  <si>
    <t>Handbag</t>
  </si>
  <si>
    <t>Handicraft</t>
  </si>
  <si>
    <t>Handpurse</t>
  </si>
  <si>
    <t>Hat</t>
  </si>
  <si>
    <t>Hipster</t>
  </si>
  <si>
    <t>Hood</t>
  </si>
  <si>
    <t>Hood Jacket</t>
  </si>
  <si>
    <t>Hotpants</t>
  </si>
  <si>
    <t>Ipad Case</t>
  </si>
  <si>
    <t>Jacket</t>
  </si>
  <si>
    <t>Jackets Trousers</t>
  </si>
  <si>
    <t>Jeans</t>
  </si>
  <si>
    <t>Jew-Set</t>
  </si>
  <si>
    <t>Joggers</t>
  </si>
  <si>
    <t>Jumper</t>
  </si>
  <si>
    <t>Jumpsuit</t>
  </si>
  <si>
    <t>KeyRing</t>
  </si>
  <si>
    <t>Laggings</t>
  </si>
  <si>
    <t>Leggings</t>
  </si>
  <si>
    <t>Lipstick</t>
  </si>
  <si>
    <t>Mats</t>
  </si>
  <si>
    <t>Mittens</t>
  </si>
  <si>
    <t>Morning gown</t>
  </si>
  <si>
    <t>Mug</t>
  </si>
  <si>
    <t>Napkins</t>
  </si>
  <si>
    <t>Necklace</t>
  </si>
  <si>
    <t>Nightdress</t>
  </si>
  <si>
    <t>Nightgown</t>
  </si>
  <si>
    <t>Nightslip</t>
  </si>
  <si>
    <t>Nightwear</t>
  </si>
  <si>
    <t>Other Accessories</t>
  </si>
  <si>
    <t>Pajama</t>
  </si>
  <si>
    <t>Pants</t>
  </si>
  <si>
    <t>Panty</t>
  </si>
  <si>
    <t>Parka</t>
  </si>
  <si>
    <t>Pillow</t>
  </si>
  <si>
    <t>Place mat</t>
  </si>
  <si>
    <t>Plate</t>
  </si>
  <si>
    <t>Platter</t>
  </si>
  <si>
    <t>Playsuit</t>
  </si>
  <si>
    <t>Poncho</t>
  </si>
  <si>
    <t>Pouch</t>
  </si>
  <si>
    <t>Pullover</t>
  </si>
  <si>
    <t>Ring</t>
  </si>
  <si>
    <t>Robe</t>
  </si>
  <si>
    <t>Romper</t>
  </si>
  <si>
    <t>Runner</t>
  </si>
  <si>
    <t>Rugs</t>
  </si>
  <si>
    <t>Scarf</t>
  </si>
  <si>
    <t>Sets</t>
  </si>
  <si>
    <t>Sheets</t>
  </si>
  <si>
    <t>Shirt</t>
  </si>
  <si>
    <t>Shoes</t>
  </si>
  <si>
    <t>Shorts</t>
  </si>
  <si>
    <t>Singlet</t>
  </si>
  <si>
    <t>Skirt</t>
  </si>
  <si>
    <t>Sleep suit</t>
  </si>
  <si>
    <t>Sleeveless Hoodie</t>
  </si>
  <si>
    <t>Slip</t>
  </si>
  <si>
    <t>Socks</t>
  </si>
  <si>
    <t>Storage</t>
  </si>
  <si>
    <t>Strap</t>
  </si>
  <si>
    <t>Straw Placemats</t>
  </si>
  <si>
    <t>Strap top - Top</t>
  </si>
  <si>
    <t>String</t>
  </si>
  <si>
    <t>Suit</t>
  </si>
  <si>
    <t>Suspender</t>
  </si>
  <si>
    <t>Sweater</t>
  </si>
  <si>
    <t>Sweatshirt</t>
  </si>
  <si>
    <t>Swimsuit</t>
  </si>
  <si>
    <t>Swimwear</t>
  </si>
  <si>
    <t>Table cloth</t>
  </si>
  <si>
    <t>Tanktop</t>
  </si>
  <si>
    <t>Teatowel</t>
  </si>
  <si>
    <t>Tee</t>
  </si>
  <si>
    <t>Top</t>
  </si>
  <si>
    <t>Top and Short</t>
  </si>
  <si>
    <t>Towel</t>
  </si>
  <si>
    <t>Toys</t>
  </si>
  <si>
    <t>Tray</t>
  </si>
  <si>
    <t>Trousers</t>
  </si>
  <si>
    <t>Tunic</t>
  </si>
  <si>
    <t>T-Shirt</t>
  </si>
  <si>
    <t>Underwear</t>
  </si>
  <si>
    <t>Vase/Mug/Bottle</t>
  </si>
  <si>
    <t>Vest</t>
  </si>
  <si>
    <t>Dungarees</t>
  </si>
  <si>
    <t>Sleep Mask</t>
  </si>
  <si>
    <t>Seat Pad</t>
  </si>
  <si>
    <t>Cushion</t>
  </si>
  <si>
    <t>Banner</t>
  </si>
  <si>
    <t>Bag</t>
  </si>
  <si>
    <t>Garland</t>
  </si>
  <si>
    <t>Mattress</t>
  </si>
  <si>
    <t>Outdoor overall</t>
  </si>
  <si>
    <t>Changing Pad</t>
  </si>
  <si>
    <t>Beanie</t>
  </si>
  <si>
    <t>Hoodie</t>
  </si>
  <si>
    <t>Vest Top</t>
  </si>
  <si>
    <t>Man</t>
  </si>
  <si>
    <t>Woman</t>
  </si>
  <si>
    <t>Boy</t>
  </si>
  <si>
    <t>Girl</t>
  </si>
  <si>
    <t>Men</t>
  </si>
  <si>
    <t>Women</t>
  </si>
  <si>
    <t>Ladies</t>
  </si>
  <si>
    <t>Gents</t>
  </si>
  <si>
    <t>Babies</t>
  </si>
  <si>
    <t>Kids</t>
  </si>
  <si>
    <t>Baby/Boy</t>
  </si>
  <si>
    <t>Baby/Girl</t>
  </si>
  <si>
    <t>Infant</t>
  </si>
  <si>
    <t>Aluminum</t>
  </si>
  <si>
    <t>Bamboo</t>
  </si>
  <si>
    <t>Brass</t>
  </si>
  <si>
    <t>Ceramic</t>
  </si>
  <si>
    <t>Clay</t>
  </si>
  <si>
    <t>Cotton</t>
  </si>
  <si>
    <t>Fabric</t>
  </si>
  <si>
    <t>Knitted</t>
  </si>
  <si>
    <t>Rattan</t>
  </si>
  <si>
    <t>Wooden</t>
  </si>
  <si>
    <t>Woven</t>
  </si>
  <si>
    <t>Liquid</t>
  </si>
  <si>
    <t>Leather</t>
  </si>
  <si>
    <t>Iron</t>
  </si>
  <si>
    <t>Glass-Metal</t>
  </si>
  <si>
    <t>Plastic</t>
  </si>
  <si>
    <t>Polyester</t>
  </si>
  <si>
    <t>Polyamide</t>
  </si>
  <si>
    <t>PU</t>
  </si>
  <si>
    <t>Rubber</t>
  </si>
  <si>
    <t>Seagrass</t>
  </si>
  <si>
    <t>Seashell</t>
  </si>
  <si>
    <t>Steel</t>
  </si>
  <si>
    <t>Straw</t>
  </si>
  <si>
    <t>Waterhyacinth</t>
  </si>
  <si>
    <t>Water Hyancith/Palm Fibre</t>
  </si>
  <si>
    <t>Zinc</t>
  </si>
  <si>
    <t>Home Textiles</t>
  </si>
  <si>
    <t>Jersey</t>
  </si>
  <si>
    <t>Packages</t>
  </si>
  <si>
    <t>BOOKING CONFIRMATION NO</t>
  </si>
  <si>
    <t>Status</t>
  </si>
  <si>
    <t>Comment</t>
  </si>
  <si>
    <t>Error Column</t>
  </si>
  <si>
    <t>Order No/PO_NO</t>
  </si>
  <si>
    <t>Estimated delivery date(YYYY-MM-DD)</t>
  </si>
  <si>
    <t>Summary Description</t>
  </si>
  <si>
    <t>#ITEM</t>
  </si>
  <si>
    <t>#COMPOSITION</t>
  </si>
  <si>
    <t>#OREDER NO</t>
  </si>
  <si>
    <t>#INV NO</t>
  </si>
  <si>
    <t>#INV DT</t>
  </si>
  <si>
    <t>Booking Number</t>
  </si>
  <si>
    <t>Booking Submission Date</t>
  </si>
  <si>
    <t>Estimated delivery date</t>
  </si>
  <si>
    <t>Booking reference</t>
  </si>
  <si>
    <t>Booking confirmation number</t>
  </si>
  <si>
    <t>Booking status</t>
  </si>
  <si>
    <t>Consignee</t>
  </si>
  <si>
    <t>Shipper</t>
  </si>
  <si>
    <t>Office</t>
  </si>
  <si>
    <t>Service type</t>
  </si>
  <si>
    <t>Transportation mode</t>
  </si>
  <si>
    <t>FOB Point</t>
  </si>
  <si>
    <t xml:space="preserve">PO number </t>
  </si>
  <si>
    <t>Freight</t>
  </si>
  <si>
    <t>Letter of credit</t>
  </si>
  <si>
    <t>Export License</t>
  </si>
  <si>
    <t>Place of delivery</t>
  </si>
  <si>
    <t>Place of discharge</t>
  </si>
  <si>
    <t>Place of loading</t>
  </si>
  <si>
    <t>Total quantity</t>
  </si>
  <si>
    <t>Total packages</t>
  </si>
  <si>
    <t>Total gross weight</t>
  </si>
  <si>
    <t>Total measurement</t>
  </si>
  <si>
    <t>Creator</t>
  </si>
  <si>
    <t>Creation Time</t>
  </si>
  <si>
    <t>CTG0901094</t>
  </si>
  <si>
    <t>CONFIRMED</t>
  </si>
  <si>
    <t>H&amp;M HENNES &amp; MAURITZ GBC AB [SEHENNESMAHQ]</t>
  </si>
  <si>
    <t>CRYSTAL MARTIN APPAREL BD LIMITED [BDCRYSTALBVDR]</t>
  </si>
  <si>
    <t>APM GLOBAL LOGISTICS BANGLADESH LTD [BDMCCHQ]</t>
  </si>
  <si>
    <t>CFS</t>
  </si>
  <si>
    <t>SEA</t>
  </si>
  <si>
    <t>Chittagong [OCL]</t>
  </si>
  <si>
    <t>813105/9-2024</t>
  </si>
  <si>
    <t>OO/8310</t>
  </si>
  <si>
    <t>C</t>
  </si>
  <si>
    <t xml:space="preserve">    </t>
  </si>
  <si>
    <t>Hamburg [HNM]</t>
  </si>
  <si>
    <t>Sydney [TRM]</t>
  </si>
  <si>
    <t>Chittagong [TRM]</t>
  </si>
  <si>
    <t>KAMKAM</t>
  </si>
  <si>
    <t>CTG0901098</t>
  </si>
  <si>
    <t>OL/8310</t>
  </si>
  <si>
    <t>Tanjung Pelepas [TRM]</t>
  </si>
  <si>
    <t>CTG0901093</t>
  </si>
  <si>
    <t>NH/8310</t>
  </si>
  <si>
    <t>CTG0901092</t>
  </si>
  <si>
    <t>813024/9-2024</t>
  </si>
  <si>
    <t>VN/4242</t>
  </si>
  <si>
    <t>Ho Chi Minh City [TRM]</t>
  </si>
  <si>
    <t>CTG0901087</t>
  </si>
  <si>
    <t>812972/9-2024</t>
  </si>
  <si>
    <t>OK/4242</t>
  </si>
  <si>
    <t>Busan [TRM]</t>
  </si>
  <si>
    <t>CTG0901091</t>
  </si>
  <si>
    <t>OF/4242</t>
  </si>
  <si>
    <t>Hamburg [POR]</t>
  </si>
  <si>
    <t>CTG0901086</t>
  </si>
  <si>
    <t>812178/9-2024</t>
  </si>
  <si>
    <t>PL/4242</t>
  </si>
  <si>
    <t>CTG0901090</t>
  </si>
  <si>
    <t>811623/9-2024</t>
  </si>
  <si>
    <t>VN/1338</t>
  </si>
  <si>
    <t>CTG0901089</t>
  </si>
  <si>
    <t>765262/9-2024</t>
  </si>
  <si>
    <t>ZA/4242</t>
  </si>
  <si>
    <t>Port Klang [TRM]</t>
  </si>
  <si>
    <t>CTG0901083</t>
  </si>
  <si>
    <t>713969/9-2024</t>
  </si>
  <si>
    <t>CL/1338</t>
  </si>
  <si>
    <t>CTG0901082</t>
  </si>
  <si>
    <t>710087/9-2024</t>
  </si>
  <si>
    <t>CTG0901081</t>
  </si>
  <si>
    <t>702116/9-2024</t>
  </si>
  <si>
    <t>CTG0901075</t>
  </si>
  <si>
    <t>682037/9-2024</t>
  </si>
  <si>
    <t>UY/1339</t>
  </si>
  <si>
    <t>CTG0901080</t>
  </si>
  <si>
    <t>663200/9-2024</t>
  </si>
  <si>
    <t>ZA/1338</t>
  </si>
  <si>
    <t>CTG0901079</t>
  </si>
  <si>
    <t>663174/9-2024</t>
  </si>
  <si>
    <t>CTG0900931</t>
  </si>
  <si>
    <t>844037/9-2024</t>
  </si>
  <si>
    <t>SW/1645</t>
  </si>
  <si>
    <t>Boraas [HMO]</t>
  </si>
  <si>
    <t>Gothenburg [TRM]</t>
  </si>
  <si>
    <t>GBI</t>
  </si>
  <si>
    <t>CTG0900877</t>
  </si>
  <si>
    <t>836341/9-2024</t>
  </si>
  <si>
    <t>LH/1339</t>
  </si>
  <si>
    <t>Sosnowiec [HMH]</t>
  </si>
  <si>
    <t>CTG0900702</t>
  </si>
  <si>
    <t>843415/9-2024</t>
  </si>
  <si>
    <t>US/4242</t>
  </si>
  <si>
    <t>Perris [HNM]</t>
  </si>
  <si>
    <t>Newark [TRM]</t>
  </si>
  <si>
    <t>CTG0900690</t>
  </si>
  <si>
    <t>843417/9-2024</t>
  </si>
  <si>
    <t>Stradella [ HNM ]</t>
  </si>
  <si>
    <t>CTG0900672</t>
  </si>
  <si>
    <t>884792/0-2024</t>
  </si>
  <si>
    <t>US/1338</t>
  </si>
  <si>
    <t>CTG0900600</t>
  </si>
  <si>
    <t>836342/9-2024</t>
  </si>
  <si>
    <t>OU/1339</t>
  </si>
  <si>
    <t>Perris [AAX]</t>
  </si>
  <si>
    <t>CTG0900563</t>
  </si>
  <si>
    <t>818122/9-2024</t>
  </si>
  <si>
    <t>Illescas [ HMO ]</t>
  </si>
  <si>
    <t>CTG0900285</t>
  </si>
  <si>
    <t>843628/9-2024</t>
  </si>
  <si>
    <t>BE/4242</t>
  </si>
  <si>
    <t>Coslada [HMM]</t>
  </si>
  <si>
    <t>CTG0900258</t>
  </si>
  <si>
    <t>Ghlin [ HMG ]</t>
  </si>
  <si>
    <t>CTG0900217</t>
  </si>
  <si>
    <t>847130/9-2024</t>
  </si>
  <si>
    <t>OU/4242</t>
  </si>
  <si>
    <t>CTG0900059</t>
  </si>
  <si>
    <t>825003/9-2024</t>
  </si>
  <si>
    <t>CTG0899819</t>
  </si>
  <si>
    <t>SUBMITTED</t>
  </si>
  <si>
    <t>831393/9-2024</t>
  </si>
  <si>
    <t>DE/4242</t>
  </si>
  <si>
    <t>CTG0899756</t>
  </si>
  <si>
    <t>CTG0899589</t>
  </si>
  <si>
    <t>MARKS &amp; SPENCER PLC [GBMARKSPENHQ]</t>
  </si>
  <si>
    <t>Bradford Yorkshire [MNS]</t>
  </si>
  <si>
    <t>Southampton [TRM]</t>
  </si>
  <si>
    <t>CTG0898872</t>
  </si>
  <si>
    <t>824846/9-2024</t>
  </si>
  <si>
    <t>CTG0898842</t>
  </si>
  <si>
    <t>Casalpusterlengo [DAH]</t>
  </si>
  <si>
    <t>CTG0897682</t>
  </si>
  <si>
    <t>840524/9-2024</t>
  </si>
  <si>
    <t>LH/1645</t>
  </si>
  <si>
    <t>CTG0897685</t>
  </si>
  <si>
    <t>842269/9-2024</t>
  </si>
  <si>
    <t>OE/4242</t>
  </si>
  <si>
    <t>Gromadka [HMG]</t>
  </si>
  <si>
    <t>CTG0897432</t>
  </si>
  <si>
    <t>844183/9-2024</t>
  </si>
  <si>
    <t>CTG0897423</t>
  </si>
  <si>
    <t>888041/9-2024</t>
  </si>
  <si>
    <t>BE/1339</t>
  </si>
  <si>
    <t>CTG0897325</t>
  </si>
  <si>
    <t>CTG0897156</t>
  </si>
  <si>
    <t>Gadki [HMO]</t>
  </si>
  <si>
    <t>CTG0897168</t>
  </si>
  <si>
    <t>GB/1339</t>
  </si>
  <si>
    <t>Greenford [HMG]</t>
  </si>
  <si>
    <t>Felixstowe [TRM]</t>
  </si>
  <si>
    <t>CTG0897074</t>
  </si>
  <si>
    <t>888044/9-2024</t>
  </si>
  <si>
    <t>CTG0897031</t>
  </si>
  <si>
    <t>CTG0897014</t>
  </si>
  <si>
    <t>831477/9-2024</t>
  </si>
  <si>
    <t>OE/1645</t>
  </si>
  <si>
    <t>Tilburg [HNM]</t>
  </si>
  <si>
    <t>CTG0897005</t>
  </si>
  <si>
    <t>CTG0896747</t>
  </si>
  <si>
    <t>CTG0896549</t>
  </si>
  <si>
    <t>843421/9-2024</t>
  </si>
  <si>
    <t>CTG0893948</t>
  </si>
  <si>
    <t>UY/1338</t>
  </si>
  <si>
    <t>CTG0891608</t>
  </si>
  <si>
    <t>CTG0891596</t>
  </si>
  <si>
    <t>CTG0891580</t>
  </si>
  <si>
    <t>CTG0891529</t>
  </si>
  <si>
    <t>CTG0871599</t>
  </si>
  <si>
    <t>OF/8310</t>
  </si>
  <si>
    <t>CTG0869190</t>
  </si>
  <si>
    <t>842434/9-2024</t>
  </si>
  <si>
    <t>CO/4242</t>
  </si>
  <si>
    <t>Buenaventura [TRM]</t>
  </si>
  <si>
    <t>CTG0868805</t>
  </si>
  <si>
    <t>844363/9-2024</t>
  </si>
  <si>
    <t>OT/1339</t>
  </si>
  <si>
    <t>CTG0868786</t>
  </si>
  <si>
    <t>OG/1339</t>
  </si>
  <si>
    <t>Milton Keynes [HMO]</t>
  </si>
  <si>
    <t>CTG0868696</t>
  </si>
  <si>
    <t>837859/9-2024</t>
  </si>
  <si>
    <t>SE/1338</t>
  </si>
  <si>
    <t>CTG0868252</t>
  </si>
  <si>
    <t>CTG0868197</t>
  </si>
  <si>
    <t>CA/4242</t>
  </si>
  <si>
    <t>Halifax [TRM]</t>
  </si>
  <si>
    <t>CTG0867960</t>
  </si>
  <si>
    <t>836138/9-2024</t>
  </si>
  <si>
    <t>OJ/4242</t>
  </si>
  <si>
    <t>Tokyo [TRM]</t>
  </si>
  <si>
    <t>CTG0867679</t>
  </si>
  <si>
    <t>OO/4242</t>
  </si>
  <si>
    <t>CTG0867668</t>
  </si>
  <si>
    <t>CTG0867486</t>
  </si>
  <si>
    <t>North Arlington [HEN]</t>
  </si>
  <si>
    <t>CTG0867462</t>
  </si>
  <si>
    <t>CH/4242</t>
  </si>
  <si>
    <t>CTG0867359</t>
  </si>
  <si>
    <t>CTG0867002</t>
  </si>
  <si>
    <t>842435/9-2024</t>
  </si>
  <si>
    <t>CTG0866986</t>
  </si>
  <si>
    <t>ME/4242</t>
  </si>
  <si>
    <t>Jebel Ali [WSI]</t>
  </si>
  <si>
    <t>Jebel Ali [TRM]</t>
  </si>
  <si>
    <t>CTG0866984</t>
  </si>
  <si>
    <t>CTG0866898</t>
  </si>
  <si>
    <t>OU/1645</t>
  </si>
  <si>
    <t>Plainfield [HMO]</t>
  </si>
  <si>
    <t>CTG0866906</t>
  </si>
  <si>
    <t>CTG0866899</t>
  </si>
  <si>
    <t>LD/1645</t>
  </si>
  <si>
    <t>CTG0866878</t>
  </si>
  <si>
    <t>DR/1645</t>
  </si>
  <si>
    <t>CTG0863954</t>
  </si>
  <si>
    <t>CTG0863948</t>
  </si>
  <si>
    <t>OD/1339</t>
  </si>
  <si>
    <t>CTG0863936</t>
  </si>
  <si>
    <t>CTG0863909</t>
  </si>
  <si>
    <t>830861/9-2024</t>
  </si>
  <si>
    <t>CTG0863885</t>
  </si>
  <si>
    <t>825115/9-2024</t>
  </si>
  <si>
    <t>CTG0850131</t>
  </si>
  <si>
    <t>MX/4242</t>
  </si>
  <si>
    <t>CTG0850130</t>
  </si>
  <si>
    <t>EC/4242</t>
  </si>
  <si>
    <t>CTG0850132</t>
  </si>
  <si>
    <t>CTG0850124</t>
  </si>
  <si>
    <t>842594/9-2024</t>
  </si>
  <si>
    <t>CTG0850120</t>
  </si>
  <si>
    <t>DK/4242</t>
  </si>
  <si>
    <t>CTG0850105</t>
  </si>
  <si>
    <t>CTG0850101</t>
  </si>
  <si>
    <t>833298/9-2024</t>
  </si>
  <si>
    <t>OK/1645</t>
  </si>
  <si>
    <t>CTG0850100</t>
  </si>
  <si>
    <t>830866/9-2024</t>
  </si>
  <si>
    <t>OG/4242</t>
  </si>
  <si>
    <t>CTG0845389</t>
  </si>
  <si>
    <t>PH/4242</t>
  </si>
  <si>
    <t>CTG0845234</t>
  </si>
  <si>
    <t>DR/1339</t>
  </si>
  <si>
    <t>CTG0845218</t>
  </si>
  <si>
    <t>LD/1339</t>
  </si>
  <si>
    <t>CTG0845217</t>
  </si>
  <si>
    <t>CTG0845200</t>
  </si>
  <si>
    <t>844182/9-2024</t>
  </si>
  <si>
    <t>HR/1339</t>
  </si>
  <si>
    <t>CTG0845163</t>
  </si>
  <si>
    <t>CH/1339</t>
  </si>
  <si>
    <t>CTG0845122</t>
  </si>
  <si>
    <t>CTG0844953</t>
  </si>
  <si>
    <t>814025/9-2024</t>
  </si>
  <si>
    <t>CTG0844648</t>
  </si>
  <si>
    <t>CTG0844645</t>
  </si>
  <si>
    <t>KR/4242</t>
  </si>
  <si>
    <t>CTG0844641</t>
  </si>
  <si>
    <t>JP/4242</t>
  </si>
  <si>
    <t>CTG0844626</t>
  </si>
  <si>
    <t>IX/4242</t>
  </si>
  <si>
    <t>Hamburg [TRM]</t>
  </si>
  <si>
    <t>CTG0828741</t>
  </si>
  <si>
    <t>819645/9-2024</t>
  </si>
  <si>
    <t>CTG0827479</t>
  </si>
  <si>
    <t>812286/9-2024</t>
  </si>
  <si>
    <t>DE/1338</t>
  </si>
  <si>
    <t>Hamburg [CAO]</t>
  </si>
  <si>
    <t>CTG0827478</t>
  </si>
  <si>
    <t>830115/9-2024</t>
  </si>
  <si>
    <t>CTG0827475</t>
  </si>
  <si>
    <t>CTG0827477</t>
  </si>
  <si>
    <t>Ghlin [ HMF ]</t>
  </si>
  <si>
    <t>CTG0827355</t>
  </si>
  <si>
    <t>Milton Keynes [HMS]</t>
  </si>
  <si>
    <t>CTG0827353</t>
  </si>
  <si>
    <t>CTG0827324</t>
  </si>
  <si>
    <t>CTG0827351</t>
  </si>
  <si>
    <t>CTG0827317</t>
  </si>
  <si>
    <t>CTG0827303</t>
  </si>
  <si>
    <t>CTG0827300</t>
  </si>
  <si>
    <t>CTG0827288</t>
  </si>
  <si>
    <t>CTG0827277</t>
  </si>
  <si>
    <t>839057/9-2024</t>
  </si>
  <si>
    <t>OT/1338</t>
  </si>
  <si>
    <t>CTG0827289</t>
  </si>
  <si>
    <t>PL/1338</t>
  </si>
  <si>
    <t>CTG0827272</t>
  </si>
  <si>
    <t>IX/1338</t>
  </si>
  <si>
    <t>CTG0827286</t>
  </si>
  <si>
    <t>HR/1338</t>
  </si>
  <si>
    <t>CTG0827282</t>
  </si>
  <si>
    <t>DK/1338</t>
  </si>
  <si>
    <t>CTG0827280</t>
  </si>
  <si>
    <t>CH/1338</t>
  </si>
  <si>
    <t>CTG0827260</t>
  </si>
  <si>
    <t>CTG0827254</t>
  </si>
  <si>
    <t>CTG0827248</t>
  </si>
  <si>
    <t>Hamburg [AL1]</t>
  </si>
  <si>
    <t>CTG0827234</t>
  </si>
  <si>
    <t>CTG0827229</t>
  </si>
  <si>
    <t>CTG0827227</t>
  </si>
  <si>
    <t>CTG0827169</t>
  </si>
  <si>
    <t>CTG0827146</t>
  </si>
  <si>
    <t>OD/4242</t>
  </si>
  <si>
    <t>CTG0827129</t>
  </si>
  <si>
    <t>808131/9-2024</t>
  </si>
  <si>
    <t>CTG0827076</t>
  </si>
  <si>
    <t>CTG0827070</t>
  </si>
  <si>
    <t>CTG0827072</t>
  </si>
  <si>
    <t>CTG0793808</t>
  </si>
  <si>
    <t>PE/1338</t>
  </si>
  <si>
    <t>CTG0790866</t>
  </si>
  <si>
    <t>DELIVERED</t>
  </si>
  <si>
    <t>AIR</t>
  </si>
  <si>
    <t>Dhaka [ AIR ]</t>
  </si>
  <si>
    <t>CTG0790856</t>
  </si>
  <si>
    <t>CTG0790846</t>
  </si>
  <si>
    <t>CTG0790840</t>
  </si>
  <si>
    <t>CTG0757977</t>
  </si>
  <si>
    <t>COMBINE (PO_SKU)</t>
  </si>
  <si>
    <t>FREE_JONE</t>
  </si>
  <si>
    <t>BOOKING
SUB_DT</t>
  </si>
  <si>
    <t>MUST ENSURE SL NO CORRECTLY</t>
  </si>
  <si>
    <t>DON’T WRITE ANYTHING IN TO YELLOW MARKED COLUMN</t>
  </si>
  <si>
    <t>THERE MUST HAVE SOME VALUE IN TO LIGHT RED MARKED COLUMN. BY DEFAULT VALUE IS SHOWING. IF YOU WANT
TO CHANGE YOU MAY/NOT.</t>
  </si>
  <si>
    <t>Product Type, Gender, Construction column is containing 
Drop Down, you have to select from drop down list/write 
as it is.</t>
  </si>
  <si>
    <t>Column "K" To "P" Optionla Field. You may write / Not</t>
  </si>
  <si>
    <t>www.uicommercial.com</t>
  </si>
  <si>
    <t>Column "Q" To "T" will be Field by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</si>
</sst>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yyyy\-mm\-dd"/>
    <numFmt numFmtId="167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22191B"/>
      <name val="Calibri Light"/>
      <family val="2"/>
      <scheme val="maj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0" borderId="1" xfId="0" applyFont="1" applyBorder="1"/>
    <xf numFmtId="0" fontId="1" fillId="0" borderId="2" xfId="0" applyFont="1" applyBorder="1"/>
    <xf numFmtId="0" fontId="3" fillId="2" borderId="3" xfId="0" applyFont="1" applyFill="1" applyBorder="1"/>
    <xf numFmtId="0" fontId="3" fillId="0" borderId="3" xfId="0" applyFont="1" applyBorder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65" fontId="0" fillId="0" borderId="0" xfId="0" applyNumberFormat="1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167" fontId="0" fillId="5" borderId="0" xfId="0" applyNumberFormat="1" applyFont="1" applyFill="1" applyAlignment="1">
      <alignment horizontal="left"/>
    </xf>
    <xf numFmtId="0" fontId="0" fillId="0" borderId="4" xfId="0" applyBorder="1"/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Fill="1" applyBorder="1"/>
    <xf numFmtId="0" fontId="0" fillId="0" borderId="5" xfId="0" applyBorder="1"/>
    <xf numFmtId="0" fontId="8" fillId="5" borderId="6" xfId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0" borderId="14" xfId="0" applyBorder="1" applyAlignment="1">
      <alignment horizontal="center" vertical="center"/>
    </xf>
    <xf numFmtId="0" fontId="0" fillId="4" borderId="15" xfId="0" applyFill="1" applyBorder="1"/>
    <xf numFmtId="0" fontId="0" fillId="0" borderId="15" xfId="0" applyBorder="1"/>
    <xf numFmtId="0" fontId="7" fillId="5" borderId="9" xfId="0" applyFont="1" applyFill="1" applyBorder="1"/>
    <xf numFmtId="0" fontId="7" fillId="5" borderId="10" xfId="0" applyFont="1" applyFill="1" applyBorder="1"/>
    <xf numFmtId="0" fontId="7" fillId="5" borderId="11" xfId="0" applyFont="1" applyFill="1" applyBorder="1"/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vertical="top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6" borderId="15" xfId="0" applyFill="1" applyBorder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/>
    <xf numFmtId="0" fontId="0" fillId="7" borderId="15" xfId="0" applyFill="1" applyBorder="1" applyAlignment="1">
      <alignment horizontal="center" vertical="center"/>
    </xf>
    <xf numFmtId="0" fontId="0" fillId="3" borderId="13" xfId="0" applyFill="1" applyBorder="1"/>
    <xf numFmtId="0" fontId="10" fillId="5" borderId="0" xfId="0" applyFont="1" applyFill="1" applyAlignment="1">
      <alignment horizontal="center" vertical="center" wrapText="1"/>
    </xf>
    <xf numFmtId="167" fontId="10" fillId="5" borderId="0" xfId="0" applyNumberFormat="1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165" fontId="0" fillId="4" borderId="0" xfId="0" applyNumberFormat="1" applyFont="1" applyFill="1" applyAlignment="1"/>
  </cellXfs>
  <cellStyles count="2">
    <cellStyle name="Hyperlink" xfId="1" builtinId="8"/>
    <cellStyle name="Normal" xfId="0" builtinId="0"/>
  </cellStyles>
  <dxfs count="69"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fill>
        <patternFill patternType="solid">
          <fgColor indexed="64"/>
          <bgColor theme="5" tint="0.79998168889431442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67" formatCode="[$-409]d\-mmm\-yyyy;@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/>
        <color rgb="FFFF0000"/>
      </font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\-mm\-dd"/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-409]d\-mmm\-yyyy;@"/>
      <fill>
        <patternFill patternType="solid">
          <fgColor indexed="64"/>
          <bgColor rgb="FFFFFF99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9FFCC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29" formatCode="mm:ss.0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/>
        </top>
        <bottom style="thin">
          <color theme="7"/>
        </bottom>
        <vertical/>
        <horizontal/>
      </border>
    </dxf>
    <dxf>
      <border outline="0">
        <top style="thin">
          <color theme="7"/>
        </top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191B"/>
        <name val="Calibri Light"/>
        <family val="2"/>
        <scheme val="major"/>
      </font>
      <fill>
        <patternFill patternType="solid">
          <fgColor theme="7" tint="0.79998168889431442"/>
          <bgColor theme="7" tint="0.79998168889431442"/>
        </patternFill>
      </fill>
    </dxf>
    <dxf>
      <border outline="0">
        <bottom style="medium">
          <color theme="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43C45-B406-466D-B64D-E9D07B9E9F4B}" name="Table1" displayName="Table1" ref="A1:T17" totalsRowShown="0" headerRowDxfId="68" dataDxfId="67">
  <autoFilter ref="A1:T17" xr:uid="{21143C45-B406-466D-B64D-E9D07B9E9F4B}"/>
  <tableColumns count="20">
    <tableColumn id="1" xr3:uid="{3FC9AF81-D579-4B72-97B5-14F1F3A50CF6}" name="SL_NO" dataDxfId="7">
      <calculatedColumnFormula>IF(Table1[[#This Row],[Order No/PO_NO]]&lt;&gt;"",ROWS($A$2:Table1[[#This Row],[Order No/PO_NO]]),"")</calculatedColumnFormula>
    </tableColumn>
    <tableColumn id="11" xr3:uid="{174AEC9B-890A-44D9-B5EB-63840BFC5297}" name="BOOKING_x000a_SUB_DT" dataDxfId="4">
      <calculatedColumnFormula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calculatedColumnFormula>
    </tableColumn>
    <tableColumn id="3" xr3:uid="{CD98C853-6C1A-4EF4-9213-92FFD2DBE10F}" name="Order No/PO_NO" dataDxfId="3"/>
    <tableColumn id="4" xr3:uid="{3E185427-9659-4DC0-8D76-123D52B65F86}" name="SKU/Item" dataDxfId="2"/>
    <tableColumn id="5" xr3:uid="{47984805-CF65-4D6C-A6B5-57E3539C49CB}" name="Estimated delivery date(YYYY-MM-DD)" dataDxfId="0"/>
    <tableColumn id="6" xr3:uid="{04F099AC-1237-4B4C-A12A-53D9C6C8433B}" name="Partial Shipment?" dataDxfId="1"/>
    <tableColumn id="7" xr3:uid="{D313A770-237E-4D4C-92C9-EFC702E76926}" name="Product Type" dataDxfId="33"/>
    <tableColumn id="8" xr3:uid="{D8549EC7-1B2A-4033-87D4-F49B0C50F936}" name="Gender" dataDxfId="32"/>
    <tableColumn id="9" xr3:uid="{907E7343-56B5-4ECC-BD7A-33392E197D38}" name="Construction" dataDxfId="30"/>
    <tableColumn id="10" xr3:uid="{E34000D2-6D94-411F-A472-F4D659D7BD13}" name="Packages" dataDxfId="31"/>
    <tableColumn id="17" xr3:uid="{F1DAF061-3CC2-4801-860B-4FAAC4CB34B9}" name="#ITEM" dataDxfId="40"/>
    <tableColumn id="22" xr3:uid="{4B0DDAF2-6728-4E49-9A28-31C055657550}" name="#COMPOSITION" dataDxfId="66"/>
    <tableColumn id="21" xr3:uid="{5917CBB1-56CC-41C2-89AE-DA9ADC5CED7C}" name="#OREDER NO" dataDxfId="65"/>
    <tableColumn id="20" xr3:uid="{8C022AA7-29F8-4C1A-9927-9489E606C439}" name="#INV NO" dataDxfId="64"/>
    <tableColumn id="19" xr3:uid="{F234629D-FA1F-4518-9FA9-DA1F02E04566}" name="#INV DT" dataDxfId="63"/>
    <tableColumn id="16" xr3:uid="{D89A5F9C-1D3D-4F45-B78F-A42B45D4756A}" name="Summary Description" dataDxfId="38"/>
    <tableColumn id="12" xr3:uid="{1CFE1678-3C4C-426D-8E43-63313B76C4C8}" name="BOOKING CONFIRMATION NO" dataDxfId="37"/>
    <tableColumn id="2" xr3:uid="{10C1A27D-638B-4087-AB54-EB9DA313111C}" name="Status" dataDxfId="36"/>
    <tableColumn id="13" xr3:uid="{6D8C5FA9-E788-4352-A7B4-2CD2A58C5B18}" name="Comment" dataDxfId="35"/>
    <tableColumn id="14" xr3:uid="{30A62EB7-53FF-46E3-A8B6-DB42F6D50DBA}" name="Error Column" dataDxfId="34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FDB57C-7922-48DC-AA1B-0A8EC778DEA7}" name="Table18" displayName="Table18" ref="A1:T17" totalsRowShown="0" headerRowDxfId="29" dataDxfId="28">
  <autoFilter ref="A1:T17" xr:uid="{21143C45-B406-466D-B64D-E9D07B9E9F4B}"/>
  <tableColumns count="20">
    <tableColumn id="1" xr3:uid="{2C8F40D7-6D99-412B-B6D7-249B8F10F147}" name="SL_NO" dataDxfId="27">
      <calculatedColumnFormula>IF(Table18[[#This Row],[Order No/PO_NO]]&lt;&gt;"",ROWS($A$2:Table18[[#This Row],[Order No/PO_NO]]),"")</calculatedColumnFormula>
    </tableColumn>
    <tableColumn id="11" xr3:uid="{B7AE5A3C-5BF9-4386-B64E-0493167D5031}" name="BOOKING_x000a_SUB_DT" dataDxfId="26">
      <calculatedColumnFormula>IFERROR(IF(DATA_FROM_DAMCO!D2&lt;&gt;"",INDEX(Table16[Booking Submission Date],MATCH(Table18[[#This Row],[Order No/PO_NO]]&amp;"-"&amp;Table18[[#This Row],[SKU/Item]],Table16[COMBINE (PO_SKU)],0),1),"UPDATE_DT_FROM_DAMCO"),"SUB_BOOKING")</calculatedColumnFormula>
    </tableColumn>
    <tableColumn id="3" xr3:uid="{162E33DA-438F-4501-9914-A7918A1F12FB}" name="Order No/PO_NO" dataDxfId="25"/>
    <tableColumn id="4" xr3:uid="{6F110F9E-3724-4861-8906-0072CF159477}" name="SKU/Item" dataDxfId="24"/>
    <tableColumn id="5" xr3:uid="{DB14F191-A6BD-49C6-B48F-577C17F9D671}" name="Estimated delivery date(YYYY-MM-DD)" dataDxfId="23"/>
    <tableColumn id="6" xr3:uid="{988B44FF-AD4B-4A52-8F09-4E9764D817A9}" name="Partial Shipment?" dataDxfId="22"/>
    <tableColumn id="7" xr3:uid="{CA470DDC-AB02-4846-A280-00D9FEA1D3E8}" name="Product Type" dataDxfId="21"/>
    <tableColumn id="8" xr3:uid="{18ACBD24-CCA5-422B-8371-7A88E7860EF1}" name="Gender" dataDxfId="20"/>
    <tableColumn id="9" xr3:uid="{904BA5EB-9E87-4A27-9792-F0EA4EBD7554}" name="Construction" dataDxfId="19"/>
    <tableColumn id="10" xr3:uid="{AB703298-2A20-481B-B868-DDA5DE190068}" name="Packages" dataDxfId="18"/>
    <tableColumn id="17" xr3:uid="{251465BD-E09F-4B1F-8C92-12055164B998}" name="#ITEM" dataDxfId="17"/>
    <tableColumn id="22" xr3:uid="{EBFEBE07-917A-47BA-AD62-108DD5429F8D}" name="#COMPOSITION" dataDxfId="16"/>
    <tableColumn id="21" xr3:uid="{98A087CC-6365-4993-966B-30B00995DA92}" name="#OREDER NO" dataDxfId="15"/>
    <tableColumn id="20" xr3:uid="{FFDB588B-76AA-4C51-A71A-7DAEEDDD388C}" name="#INV NO" dataDxfId="14"/>
    <tableColumn id="19" xr3:uid="{04D7A512-C4B9-4F8C-8D2B-979D1EDA5B54}" name="#INV DT" dataDxfId="13"/>
    <tableColumn id="16" xr3:uid="{1A6BE07D-DC78-4313-A90E-77C78ACDFF40}" name="Summary Description" dataDxfId="12"/>
    <tableColumn id="12" xr3:uid="{01EA25BB-76A4-44A0-878E-C79E16C36FB9}" name="BOOKING CONFIRMATION NO" dataDxfId="11"/>
    <tableColumn id="2" xr3:uid="{9DDA08AE-3AE0-46F7-A098-839045240E35}" name="Status" dataDxfId="10"/>
    <tableColumn id="13" xr3:uid="{3B22FD80-9DBC-4037-BB65-B914430C9F87}" name="Comment" dataDxfId="9"/>
    <tableColumn id="14" xr3:uid="{09D6C323-38E3-4F27-95E0-CD987DC3D3AD}" name="Error Column" dataDxfId="8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A1B1D8-AE63-4BE4-81AD-82BFC644EB06}" name="Table16" displayName="Table16" ref="A1:AC132" totalsRowShown="0" headerRowDxfId="41">
  <autoFilter ref="A1:AC132" xr:uid="{3EA1B1D8-AE63-4BE4-81AD-82BFC644EB06}"/>
  <sortState xmlns:xlrd2="http://schemas.microsoft.com/office/spreadsheetml/2017/richdata2" ref="A2:AC132">
    <sortCondition ref="E1:E132"/>
  </sortState>
  <tableColumns count="29">
    <tableColumn id="28" xr3:uid="{E72447DD-D837-4219-BCE9-9476B9762766}" name="SL_NO" dataDxfId="43"/>
    <tableColumn id="27" xr3:uid="{F83242F4-AB6E-4185-9911-C693AEAC42B9}" name="COMBINE (PO_SKU)" dataDxfId="42">
      <calculatedColumnFormula>LEFT(Table16[[#This Row],[PO number ]],6)&amp;"-"&amp;LEFT(Table16[[#This Row],[SKU/Item]],2)</calculatedColumnFormula>
    </tableColumn>
    <tableColumn id="29" xr3:uid="{BE8E52F7-B260-47EB-AB4F-C9EF2A8C2C13}" name="FREE_JONE" dataDxfId="44">
      <calculatedColumnFormula>"FREE_JONE"</calculatedColumnFormula>
    </tableColumn>
    <tableColumn id="1" xr3:uid="{87AD016D-343C-4B76-A7B2-DF5997E5FDDE}" name="Booking Number"/>
    <tableColumn id="2" xr3:uid="{EA7D8399-876B-4605-8717-AEBE38E522F3}" name="Booking Submission Date" dataDxfId="47"/>
    <tableColumn id="3" xr3:uid="{DA2ADA54-9003-43C9-8B82-6D420362766C}" name="Estimated delivery date" dataDxfId="46"/>
    <tableColumn id="4" xr3:uid="{E629093B-EA09-47BB-A8BC-C048ADD1D06F}" name="Booking reference"/>
    <tableColumn id="5" xr3:uid="{88C4754E-BDEB-43AB-92CA-28208302719D}" name="Booking confirmation number"/>
    <tableColumn id="6" xr3:uid="{7F0CFBC1-8D02-457B-BB87-576E7F1811D3}" name="Booking status"/>
    <tableColumn id="7" xr3:uid="{3E5A913A-FAE8-4D3C-99E2-C60200144669}" name="Consignee"/>
    <tableColumn id="8" xr3:uid="{511FAF1D-337C-4A88-99CD-E2008D30EF3B}" name="Shipper"/>
    <tableColumn id="9" xr3:uid="{C035E7A5-D205-4D2F-BD51-26D0FB8FD146}" name="Office"/>
    <tableColumn id="10" xr3:uid="{C13E3B8A-5FA5-4A9F-9406-8CCCFFB23CB0}" name="Service type" dataDxfId="39"/>
    <tableColumn id="11" xr3:uid="{6324BDEF-3A62-45C8-A71E-CCBED1521D7E}" name="Transportation mode"/>
    <tableColumn id="12" xr3:uid="{772F9A31-5990-492F-96D3-B93B22D16426}" name="FOB Point"/>
    <tableColumn id="13" xr3:uid="{5C123060-1814-4AB6-B25A-3071E03F17D9}" name="PO number "/>
    <tableColumn id="14" xr3:uid="{9F964664-6EA5-4BB5-8001-7014303B8B48}" name="SKU/Item"/>
    <tableColumn id="15" xr3:uid="{40FEB0CF-FF3D-4AAE-8E3E-CD7FE70FC530}" name="Freight"/>
    <tableColumn id="16" xr3:uid="{0767EB95-FC89-4DBB-AB32-7270EA95FE04}" name="Letter of credit"/>
    <tableColumn id="17" xr3:uid="{16F04D0B-E31C-48DF-B7EB-EAD0AB3350BF}" name="Export License"/>
    <tableColumn id="18" xr3:uid="{DF78EE27-EFC2-4F45-8775-4CD332B577CB}" name="Place of delivery"/>
    <tableColumn id="19" xr3:uid="{65BBBF25-5C8F-4E58-8472-06A50E430D4C}" name="Place of discharge"/>
    <tableColumn id="20" xr3:uid="{06966DFB-E805-4359-B5CF-90CD29F798A1}" name="Place of loading"/>
    <tableColumn id="21" xr3:uid="{6C9FA921-45A8-454E-9241-AC9FB3691B13}" name="Total quantity"/>
    <tableColumn id="22" xr3:uid="{2272D8DB-082D-4377-B8DC-3E40C10EF0B4}" name="Total packages"/>
    <tableColumn id="23" xr3:uid="{20FBFA5A-762E-4C5D-A72A-B34A0D531B38}" name="Total gross weight"/>
    <tableColumn id="24" xr3:uid="{2B3ACF50-F8C0-443F-A7EB-B0D21FE4FFB7}" name="Total measurement"/>
    <tableColumn id="25" xr3:uid="{D4FE2EFA-DA47-49F0-B18F-0A0E61ACDBB6}" name="Creator"/>
    <tableColumn id="26" xr3:uid="{041049B6-4909-4651-8F8F-860274449A03}" name="Creation Time" dataDxfId="45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D73521-5F24-4AC8-89AD-21E575D2B413}" name="Table2" displayName="Table2" ref="A1:B146" totalsRowShown="0" dataDxfId="62">
  <autoFilter ref="A1:B146" xr:uid="{33D73521-5F24-4AC8-89AD-21E575D2B413}"/>
  <tableColumns count="2">
    <tableColumn id="1" xr3:uid="{77747800-3F3A-4D19-BE18-EB57606CFB0F}" name="SL_NO" dataDxfId="61"/>
    <tableColumn id="2" xr3:uid="{3243EF87-DD61-432C-8D00-4DBFD558E6CE}" name="Product Type" dataDxfId="60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2A3AE-6179-4387-A4C8-34C1F1645B8B}" name="Table3" displayName="Table3" ref="D1:D14" totalsRowShown="0" headerRowDxfId="59" dataDxfId="57" headerRowBorderDxfId="58" tableBorderDxfId="56" totalsRowBorderDxfId="55">
  <autoFilter ref="D1:D14" xr:uid="{9222A3AE-6179-4387-A4C8-34C1F1645B8B}"/>
  <tableColumns count="1">
    <tableColumn id="1" xr3:uid="{F6A8853C-4014-487C-B6F6-490413E54762}" name="Gender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7FF1BA-0307-4173-BB98-F31CFE2DF226}" name="Table4" displayName="Table4" ref="F1:F31" totalsRowShown="0" headerRowDxfId="53" dataDxfId="51" headerRowBorderDxfId="52" tableBorderDxfId="50" totalsRowBorderDxfId="49">
  <autoFilter ref="F1:F31" xr:uid="{657FF1BA-0307-4173-BB98-F31CFE2DF226}"/>
  <tableColumns count="1">
    <tableColumn id="1" xr3:uid="{395822CC-E4EB-4D40-AE24-033A4AB471DF}" name="Construction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icommercia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6A9A-562B-4A0F-B1F9-F96F257A725C}">
  <sheetPr>
    <tabColor rgb="FF0070C0"/>
  </sheetPr>
  <dimension ref="A1:T17"/>
  <sheetViews>
    <sheetView tabSelected="1" zoomScaleNormal="100" workbookViewId="0">
      <selection activeCell="L9" sqref="L9"/>
    </sheetView>
  </sheetViews>
  <sheetFormatPr defaultRowHeight="14.4" x14ac:dyDescent="0.3"/>
  <cols>
    <col min="2" max="2" width="15.88671875" customWidth="1"/>
    <col min="3" max="3" width="11.5546875" customWidth="1"/>
    <col min="4" max="4" width="10.109375" customWidth="1"/>
    <col min="5" max="5" width="13.21875" customWidth="1"/>
    <col min="6" max="6" width="10.44140625" customWidth="1"/>
    <col min="7" max="7" width="11.5546875" customWidth="1"/>
    <col min="8" max="8" width="12.88671875" customWidth="1"/>
    <col min="9" max="9" width="10.44140625" customWidth="1"/>
    <col min="10" max="10" width="11.5546875" style="11" customWidth="1"/>
    <col min="11" max="12" width="12.33203125" style="11" customWidth="1"/>
    <col min="13" max="14" width="13.88671875" style="11" customWidth="1"/>
    <col min="15" max="15" width="13.88671875" customWidth="1"/>
    <col min="16" max="16" width="18.21875" bestFit="1" customWidth="1"/>
    <col min="17" max="17" width="13.21875" style="1" customWidth="1"/>
    <col min="18" max="18" width="14.77734375" customWidth="1"/>
    <col min="19" max="19" width="25.44140625" customWidth="1"/>
    <col min="20" max="20" width="14.6640625" customWidth="1"/>
  </cols>
  <sheetData>
    <row r="1" spans="1:20" ht="53.4" customHeight="1" x14ac:dyDescent="0.3">
      <c r="A1" s="15" t="s">
        <v>0</v>
      </c>
      <c r="B1" s="57" t="s">
        <v>541</v>
      </c>
      <c r="C1" s="22" t="s">
        <v>210</v>
      </c>
      <c r="D1" s="59" t="s">
        <v>1</v>
      </c>
      <c r="E1" s="22" t="s">
        <v>211</v>
      </c>
      <c r="F1" s="22" t="s">
        <v>14</v>
      </c>
      <c r="G1" s="52" t="s">
        <v>16</v>
      </c>
      <c r="H1" s="53" t="s">
        <v>17</v>
      </c>
      <c r="I1" s="52" t="s">
        <v>18</v>
      </c>
      <c r="J1" s="22" t="s">
        <v>205</v>
      </c>
      <c r="K1" s="10" t="s">
        <v>213</v>
      </c>
      <c r="L1" s="10" t="s">
        <v>214</v>
      </c>
      <c r="M1" s="10" t="s">
        <v>215</v>
      </c>
      <c r="N1" s="10" t="s">
        <v>216</v>
      </c>
      <c r="O1" s="10" t="s">
        <v>217</v>
      </c>
      <c r="P1" s="2" t="s">
        <v>212</v>
      </c>
      <c r="Q1" s="46" t="s">
        <v>206</v>
      </c>
      <c r="R1" s="47" t="s">
        <v>207</v>
      </c>
      <c r="S1" s="47" t="s">
        <v>208</v>
      </c>
      <c r="T1" s="47" t="s">
        <v>209</v>
      </c>
    </row>
    <row r="2" spans="1:20" x14ac:dyDescent="0.3">
      <c r="A2" s="16" t="str">
        <f>IF(Table1[[#This Row],[Order No/PO_NO]]&lt;&gt;"",ROWS($A$2:Table1[[#This Row],[Order No/PO_NO]]),"")</f>
        <v/>
      </c>
      <c r="B2" s="58" t="str">
        <f>IF(Table1[[#This Row],[Order No/PO_NO]]&lt;&gt;"",IFERROR(IF(DATA_FROM_DAMCO!D2&lt;&gt;"",INDEX(Table16[Booking Submission Date],MATCH(Table1[[#This Row],[Order No/PO_NO]]&amp;"-"&amp;Table1[[#This Row],[SKU/Item]],Table16[COMBINE (PO_SKU)],0),1),"UPDATE_DT_FROM_DAMCO"),"SUB_BOOKING"),"NO DATA")</f>
        <v>NO DATA</v>
      </c>
      <c r="C2" s="23"/>
      <c r="D2" s="23"/>
      <c r="E2" s="60"/>
      <c r="F2" s="23" t="s">
        <v>15</v>
      </c>
      <c r="G2" s="54"/>
      <c r="H2" s="54"/>
      <c r="I2" s="54"/>
      <c r="J2" s="23">
        <v>1</v>
      </c>
      <c r="K2" s="14"/>
      <c r="L2" s="14"/>
      <c r="M2" s="14"/>
      <c r="N2" s="14"/>
      <c r="O2" s="14"/>
      <c r="P2" s="13"/>
      <c r="Q2" s="48"/>
      <c r="R2" s="49"/>
      <c r="S2" s="50"/>
      <c r="T2" s="50"/>
    </row>
    <row r="3" spans="1:20" x14ac:dyDescent="0.3">
      <c r="A3" s="16" t="str">
        <f>IF(Table1[[#This Row],[Order No/PO_NO]]&lt;&gt;"",ROWS($A$2:Table1[[#This Row],[Order No/PO_NO]]),"")</f>
        <v/>
      </c>
      <c r="B3" s="58" t="str">
        <f>IF(Table1[[#This Row],[Order No/PO_NO]]&lt;&gt;"",IFERROR(IF(DATA_FROM_DAMCO!D3&lt;&gt;"",INDEX(Table16[Booking Submission Date],MATCH(Table1[[#This Row],[Order No/PO_NO]]&amp;"-"&amp;Table1[[#This Row],[SKU/Item]],Table16[COMBINE (PO_SKU)],0),1),"UPDATE_DT_FROM_DAMCO"),"SUB_BOOKING"),"NO DATA")</f>
        <v>NO DATA</v>
      </c>
      <c r="C3" s="23"/>
      <c r="D3" s="23"/>
      <c r="E3" s="60"/>
      <c r="F3" s="23" t="s">
        <v>15</v>
      </c>
      <c r="G3" s="54"/>
      <c r="H3" s="54"/>
      <c r="I3" s="54"/>
      <c r="J3" s="23">
        <v>1</v>
      </c>
      <c r="K3" s="14"/>
      <c r="L3" s="14"/>
      <c r="M3" s="14"/>
      <c r="N3" s="14"/>
      <c r="O3" s="14"/>
      <c r="P3" s="13"/>
      <c r="Q3" s="50"/>
      <c r="R3" s="49"/>
      <c r="S3" s="50"/>
      <c r="T3" s="50"/>
    </row>
    <row r="4" spans="1:20" x14ac:dyDescent="0.3">
      <c r="A4" s="16" t="str">
        <f>IF(Table1[[#This Row],[Order No/PO_NO]]&lt;&gt;"",ROWS($A$2:Table1[[#This Row],[Order No/PO_NO]]),"")</f>
        <v/>
      </c>
      <c r="B4" s="58" t="str">
        <f>IF(Table1[[#This Row],[Order No/PO_NO]]&lt;&gt;"",IFERROR(IF(DATA_FROM_DAMCO!D4&lt;&gt;"",INDEX(Table16[Booking Submission Date],MATCH(Table1[[#This Row],[Order No/PO_NO]]&amp;"-"&amp;Table1[[#This Row],[SKU/Item]],Table16[COMBINE (PO_SKU)],0),1),"UPDATE_DT_FROM_DAMCO"),"SUB_BOOKING"),"NO DATA")</f>
        <v>NO DATA</v>
      </c>
      <c r="C4" s="23"/>
      <c r="D4" s="23"/>
      <c r="E4" s="60"/>
      <c r="F4" s="23" t="s">
        <v>15</v>
      </c>
      <c r="G4" s="54"/>
      <c r="H4" s="54"/>
      <c r="I4" s="54"/>
      <c r="J4" s="23">
        <v>1</v>
      </c>
      <c r="K4" s="14"/>
      <c r="L4" s="14"/>
      <c r="M4" s="14"/>
      <c r="N4" s="14"/>
      <c r="O4" s="14"/>
      <c r="P4" s="13"/>
      <c r="Q4" s="50"/>
      <c r="R4" s="49"/>
      <c r="S4" s="50"/>
      <c r="T4" s="50"/>
    </row>
    <row r="5" spans="1:20" x14ac:dyDescent="0.3">
      <c r="A5" s="16" t="str">
        <f>IF(Table1[[#This Row],[Order No/PO_NO]]&lt;&gt;"",ROWS($A$2:Table1[[#This Row],[Order No/PO_NO]]),"")</f>
        <v/>
      </c>
      <c r="B5" s="58" t="str">
        <f>IF(Table1[[#This Row],[Order No/PO_NO]]&lt;&gt;"",IFERROR(IF(DATA_FROM_DAMCO!D5&lt;&gt;"",INDEX(Table16[Booking Submission Date],MATCH(Table1[[#This Row],[Order No/PO_NO]]&amp;"-"&amp;Table1[[#This Row],[SKU/Item]],Table16[COMBINE (PO_SKU)],0),1),"UPDATE_DT_FROM_DAMCO"),"SUB_BOOKING"),"NO DATA")</f>
        <v>NO DATA</v>
      </c>
      <c r="C5" s="23"/>
      <c r="D5" s="23"/>
      <c r="E5" s="60"/>
      <c r="F5" s="23" t="s">
        <v>15</v>
      </c>
      <c r="G5" s="54"/>
      <c r="H5" s="54"/>
      <c r="I5" s="54"/>
      <c r="J5" s="23">
        <v>1</v>
      </c>
      <c r="K5" s="14"/>
      <c r="L5" s="14"/>
      <c r="M5" s="14"/>
      <c r="N5" s="14"/>
      <c r="O5" s="14"/>
      <c r="P5" s="13"/>
      <c r="Q5" s="50"/>
      <c r="R5" s="49"/>
      <c r="S5" s="50"/>
      <c r="T5" s="50"/>
    </row>
    <row r="6" spans="1:20" x14ac:dyDescent="0.3">
      <c r="A6" s="16" t="str">
        <f>IF(Table1[[#This Row],[Order No/PO_NO]]&lt;&gt;"",ROWS($A$2:Table1[[#This Row],[Order No/PO_NO]]),"")</f>
        <v/>
      </c>
      <c r="B6" s="58" t="str">
        <f>IF(Table1[[#This Row],[Order No/PO_NO]]&lt;&gt;"",IFERROR(IF(DATA_FROM_DAMCO!D6&lt;&gt;"",INDEX(Table16[Booking Submission Date],MATCH(Table1[[#This Row],[Order No/PO_NO]]&amp;"-"&amp;Table1[[#This Row],[SKU/Item]],Table16[COMBINE (PO_SKU)],0),1),"UPDATE_DT_FROM_DAMCO"),"SUB_BOOKING"),"NO DATA")</f>
        <v>NO DATA</v>
      </c>
      <c r="C6" s="23"/>
      <c r="D6" s="23"/>
      <c r="E6" s="60"/>
      <c r="F6" s="23" t="s">
        <v>15</v>
      </c>
      <c r="G6" s="54"/>
      <c r="H6" s="54"/>
      <c r="I6" s="54"/>
      <c r="J6" s="23">
        <v>1</v>
      </c>
      <c r="K6" s="14"/>
      <c r="L6" s="14"/>
      <c r="M6" s="14"/>
      <c r="N6" s="14"/>
      <c r="O6" s="14"/>
      <c r="P6" s="13"/>
      <c r="Q6" s="50"/>
      <c r="R6" s="49"/>
      <c r="S6" s="50"/>
      <c r="T6" s="50"/>
    </row>
    <row r="7" spans="1:20" x14ac:dyDescent="0.3">
      <c r="A7" s="16" t="str">
        <f>IF(Table1[[#This Row],[Order No/PO_NO]]&lt;&gt;"",ROWS($A$2:Table1[[#This Row],[Order No/PO_NO]]),"")</f>
        <v/>
      </c>
      <c r="B7" s="58" t="str">
        <f>IF(Table1[[#This Row],[Order No/PO_NO]]&lt;&gt;"",IFERROR(IF(DATA_FROM_DAMCO!D7&lt;&gt;"",INDEX(Table16[Booking Submission Date],MATCH(Table1[[#This Row],[Order No/PO_NO]]&amp;"-"&amp;Table1[[#This Row],[SKU/Item]],Table16[COMBINE (PO_SKU)],0),1),"UPDATE_DT_FROM_DAMCO"),"SUB_BOOKING"),"NO DATA")</f>
        <v>NO DATA</v>
      </c>
      <c r="C7" s="23"/>
      <c r="D7" s="23"/>
      <c r="E7" s="60"/>
      <c r="F7" s="23" t="s">
        <v>15</v>
      </c>
      <c r="G7" s="54"/>
      <c r="H7" s="54"/>
      <c r="I7" s="54"/>
      <c r="J7" s="23">
        <v>1</v>
      </c>
      <c r="K7" s="14"/>
      <c r="L7" s="14"/>
      <c r="M7" s="14"/>
      <c r="N7" s="14"/>
      <c r="O7" s="14"/>
      <c r="P7" s="13"/>
      <c r="Q7" s="50"/>
      <c r="R7" s="49"/>
      <c r="S7" s="50"/>
      <c r="T7" s="50"/>
    </row>
    <row r="8" spans="1:20" x14ac:dyDescent="0.3">
      <c r="A8" s="16" t="str">
        <f>IF(Table1[[#This Row],[Order No/PO_NO]]&lt;&gt;"",ROWS($A$2:Table1[[#This Row],[Order No/PO_NO]]),"")</f>
        <v/>
      </c>
      <c r="B8" s="58" t="str">
        <f>IF(Table1[[#This Row],[Order No/PO_NO]]&lt;&gt;"",IFERROR(IF(DATA_FROM_DAMCO!D8&lt;&gt;"",INDEX(Table16[Booking Submission Date],MATCH(Table1[[#This Row],[Order No/PO_NO]]&amp;"-"&amp;Table1[[#This Row],[SKU/Item]],Table16[COMBINE (PO_SKU)],0),1),"UPDATE_DT_FROM_DAMCO"),"SUB_BOOKING"),"NO DATA")</f>
        <v>NO DATA</v>
      </c>
      <c r="C8" s="23"/>
      <c r="D8" s="23"/>
      <c r="E8" s="60"/>
      <c r="F8" s="23" t="s">
        <v>15</v>
      </c>
      <c r="G8" s="54"/>
      <c r="H8" s="54"/>
      <c r="I8" s="54"/>
      <c r="J8" s="23">
        <v>1</v>
      </c>
      <c r="K8" s="14"/>
      <c r="L8" s="14"/>
      <c r="M8" s="14"/>
      <c r="N8" s="14"/>
      <c r="O8" s="14"/>
      <c r="P8" s="13"/>
      <c r="Q8" s="50"/>
      <c r="R8" s="49"/>
      <c r="S8" s="50"/>
      <c r="T8" s="50"/>
    </row>
    <row r="9" spans="1:20" x14ac:dyDescent="0.3">
      <c r="A9" s="16" t="str">
        <f>IF(Table1[[#This Row],[Order No/PO_NO]]&lt;&gt;"",ROWS($A$2:Table1[[#This Row],[Order No/PO_NO]]),"")</f>
        <v/>
      </c>
      <c r="B9" s="58" t="str">
        <f>IF(Table1[[#This Row],[Order No/PO_NO]]&lt;&gt;"",IFERROR(IF(DATA_FROM_DAMCO!D9&lt;&gt;"",INDEX(Table16[Booking Submission Date],MATCH(Table1[[#This Row],[Order No/PO_NO]]&amp;"-"&amp;Table1[[#This Row],[SKU/Item]],Table16[COMBINE (PO_SKU)],0),1),"UPDATE_DT_FROM_DAMCO"),"SUB_BOOKING"),"NO DATA")</f>
        <v>NO DATA</v>
      </c>
      <c r="C9" s="23"/>
      <c r="D9" s="23"/>
      <c r="E9" s="60"/>
      <c r="F9" s="23" t="s">
        <v>15</v>
      </c>
      <c r="G9" s="54"/>
      <c r="H9" s="54"/>
      <c r="I9" s="54"/>
      <c r="J9" s="23">
        <v>1</v>
      </c>
      <c r="K9" s="14"/>
      <c r="L9" s="14"/>
      <c r="M9" s="14"/>
      <c r="N9" s="14"/>
      <c r="O9" s="14"/>
      <c r="P9" s="13"/>
      <c r="Q9" s="50"/>
      <c r="R9" s="49"/>
      <c r="S9" s="50"/>
      <c r="T9" s="50"/>
    </row>
    <row r="10" spans="1:20" x14ac:dyDescent="0.3">
      <c r="A10" s="16" t="str">
        <f>IF(Table1[[#This Row],[Order No/PO_NO]]&lt;&gt;"",ROWS($A$2:Table1[[#This Row],[Order No/PO_NO]]),"")</f>
        <v/>
      </c>
      <c r="B10" s="58" t="str">
        <f>IF(Table1[[#This Row],[Order No/PO_NO]]&lt;&gt;"",IFERROR(IF(DATA_FROM_DAMCO!D10&lt;&gt;"",INDEX(Table16[Booking Submission Date],MATCH(Table1[[#This Row],[Order No/PO_NO]]&amp;"-"&amp;Table1[[#This Row],[SKU/Item]],Table16[COMBINE (PO_SKU)],0),1),"UPDATE_DT_FROM_DAMCO"),"SUB_BOOKING"),"NO DATA")</f>
        <v>NO DATA</v>
      </c>
      <c r="C10" s="23"/>
      <c r="D10" s="23"/>
      <c r="E10" s="60"/>
      <c r="F10" s="23" t="s">
        <v>15</v>
      </c>
      <c r="G10" s="54"/>
      <c r="H10" s="54"/>
      <c r="I10" s="54"/>
      <c r="J10" s="23">
        <v>1</v>
      </c>
      <c r="K10" s="14"/>
      <c r="L10" s="14"/>
      <c r="M10" s="14"/>
      <c r="N10" s="14"/>
      <c r="O10" s="14"/>
      <c r="P10" s="13"/>
      <c r="Q10" s="50"/>
      <c r="R10" s="49"/>
      <c r="S10" s="50"/>
      <c r="T10" s="50"/>
    </row>
    <row r="11" spans="1:20" x14ac:dyDescent="0.3">
      <c r="A11" s="16" t="str">
        <f>IF(Table1[[#This Row],[Order No/PO_NO]]&lt;&gt;"",ROWS($A$2:Table1[[#This Row],[Order No/PO_NO]]),"")</f>
        <v/>
      </c>
      <c r="B11" s="58" t="str">
        <f>IF(Table1[[#This Row],[Order No/PO_NO]]&lt;&gt;"",IFERROR(IF(DATA_FROM_DAMCO!D11&lt;&gt;"",INDEX(Table16[Booking Submission Date],MATCH(Table1[[#This Row],[Order No/PO_NO]]&amp;"-"&amp;Table1[[#This Row],[SKU/Item]],Table16[COMBINE (PO_SKU)],0),1),"UPDATE_DT_FROM_DAMCO"),"SUB_BOOKING"),"NO DATA")</f>
        <v>NO DATA</v>
      </c>
      <c r="C11" s="23"/>
      <c r="D11" s="23"/>
      <c r="E11" s="60"/>
      <c r="F11" s="23" t="s">
        <v>15</v>
      </c>
      <c r="G11" s="54"/>
      <c r="H11" s="54"/>
      <c r="I11" s="54"/>
      <c r="J11" s="23">
        <v>1</v>
      </c>
      <c r="K11" s="14"/>
      <c r="L11" s="14"/>
      <c r="M11" s="14"/>
      <c r="N11" s="14"/>
      <c r="O11" s="14"/>
      <c r="P11" s="13"/>
      <c r="Q11" s="50"/>
      <c r="R11" s="49"/>
      <c r="S11" s="50"/>
      <c r="T11" s="50"/>
    </row>
    <row r="12" spans="1:20" x14ac:dyDescent="0.3">
      <c r="A12" s="16" t="str">
        <f>IF(Table1[[#This Row],[Order No/PO_NO]]&lt;&gt;"",ROWS($A$2:Table1[[#This Row],[Order No/PO_NO]]),"")</f>
        <v/>
      </c>
      <c r="B12" s="58" t="str">
        <f>IF(Table1[[#This Row],[Order No/PO_NO]]&lt;&gt;"",IFERROR(IF(DATA_FROM_DAMCO!D12&lt;&gt;"",INDEX(Table16[Booking Submission Date],MATCH(Table1[[#This Row],[Order No/PO_NO]]&amp;"-"&amp;Table1[[#This Row],[SKU/Item]],Table16[COMBINE (PO_SKU)],0),1),"UPDATE_DT_FROM_DAMCO"),"SUB_BOOKING"),"NO DATA")</f>
        <v>NO DATA</v>
      </c>
      <c r="C12" s="23"/>
      <c r="D12" s="23"/>
      <c r="E12" s="60"/>
      <c r="F12" s="23" t="s">
        <v>15</v>
      </c>
      <c r="G12" s="54"/>
      <c r="H12" s="54"/>
      <c r="I12" s="54"/>
      <c r="J12" s="23">
        <v>1</v>
      </c>
      <c r="K12" s="14"/>
      <c r="L12" s="14"/>
      <c r="M12" s="14"/>
      <c r="N12" s="14"/>
      <c r="O12" s="14"/>
      <c r="P12" s="13"/>
      <c r="Q12" s="50"/>
      <c r="R12" s="49"/>
      <c r="S12" s="50"/>
      <c r="T12" s="50"/>
    </row>
    <row r="13" spans="1:20" x14ac:dyDescent="0.3">
      <c r="A13" s="16" t="str">
        <f>IF(Table1[[#This Row],[Order No/PO_NO]]&lt;&gt;"",ROWS($A$2:Table1[[#This Row],[Order No/PO_NO]]),"")</f>
        <v/>
      </c>
      <c r="B13" s="58" t="str">
        <f>IF(Table1[[#This Row],[Order No/PO_NO]]&lt;&gt;"",IFERROR(IF(DATA_FROM_DAMCO!D13&lt;&gt;"",INDEX(Table16[Booking Submission Date],MATCH(Table1[[#This Row],[Order No/PO_NO]]&amp;"-"&amp;Table1[[#This Row],[SKU/Item]],Table16[COMBINE (PO_SKU)],0),1),"UPDATE_DT_FROM_DAMCO"),"SUB_BOOKING"),"NO DATA")</f>
        <v>NO DATA</v>
      </c>
      <c r="C13" s="23"/>
      <c r="D13" s="23"/>
      <c r="E13" s="60"/>
      <c r="F13" s="23" t="s">
        <v>15</v>
      </c>
      <c r="G13" s="54"/>
      <c r="H13" s="54"/>
      <c r="I13" s="54"/>
      <c r="J13" s="23">
        <v>1</v>
      </c>
      <c r="K13" s="14"/>
      <c r="L13" s="14"/>
      <c r="M13" s="14"/>
      <c r="N13" s="14"/>
      <c r="O13" s="14"/>
      <c r="P13" s="13"/>
      <c r="Q13" s="50"/>
      <c r="R13" s="49"/>
      <c r="S13" s="50"/>
      <c r="T13" s="50"/>
    </row>
    <row r="14" spans="1:20" x14ac:dyDescent="0.3">
      <c r="A14" s="16" t="str">
        <f>IF(Table1[[#This Row],[Order No/PO_NO]]&lt;&gt;"",ROWS($A$2:Table1[[#This Row],[Order No/PO_NO]]),"")</f>
        <v/>
      </c>
      <c r="B14" s="58" t="str">
        <f>IF(Table1[[#This Row],[Order No/PO_NO]]&lt;&gt;"",IFERROR(IF(DATA_FROM_DAMCO!D14&lt;&gt;"",INDEX(Table16[Booking Submission Date],MATCH(Table1[[#This Row],[Order No/PO_NO]]&amp;"-"&amp;Table1[[#This Row],[SKU/Item]],Table16[COMBINE (PO_SKU)],0),1),"UPDATE_DT_FROM_DAMCO"),"SUB_BOOKING"),"NO DATA")</f>
        <v>NO DATA</v>
      </c>
      <c r="C14" s="23"/>
      <c r="D14" s="23"/>
      <c r="E14" s="60"/>
      <c r="F14" s="23" t="s">
        <v>15</v>
      </c>
      <c r="G14" s="54"/>
      <c r="H14" s="54"/>
      <c r="I14" s="54"/>
      <c r="J14" s="23">
        <v>1</v>
      </c>
      <c r="K14" s="14"/>
      <c r="L14" s="14"/>
      <c r="M14" s="14"/>
      <c r="N14" s="14"/>
      <c r="O14" s="14"/>
      <c r="P14" s="13"/>
      <c r="Q14" s="50"/>
      <c r="R14" s="49"/>
      <c r="S14" s="50"/>
      <c r="T14" s="50"/>
    </row>
    <row r="15" spans="1:20" x14ac:dyDescent="0.3">
      <c r="A15" s="16" t="str">
        <f>IF(Table1[[#This Row],[Order No/PO_NO]]&lt;&gt;"",ROWS($A$2:Table1[[#This Row],[Order No/PO_NO]]),"")</f>
        <v/>
      </c>
      <c r="B15" s="58" t="str">
        <f>IF(Table1[[#This Row],[Order No/PO_NO]]&lt;&gt;"",IFERROR(IF(DATA_FROM_DAMCO!D15&lt;&gt;"",INDEX(Table16[Booking Submission Date],MATCH(Table1[[#This Row],[Order No/PO_NO]]&amp;"-"&amp;Table1[[#This Row],[SKU/Item]],Table16[COMBINE (PO_SKU)],0),1),"UPDATE_DT_FROM_DAMCO"),"SUB_BOOKING"),"NO DATA")</f>
        <v>NO DATA</v>
      </c>
      <c r="C15" s="23"/>
      <c r="D15" s="23"/>
      <c r="E15" s="60"/>
      <c r="F15" s="23" t="s">
        <v>15</v>
      </c>
      <c r="G15" s="54"/>
      <c r="H15" s="54"/>
      <c r="I15" s="54"/>
      <c r="J15" s="23">
        <v>1</v>
      </c>
      <c r="K15" s="14"/>
      <c r="L15" s="14"/>
      <c r="M15" s="14"/>
      <c r="N15" s="14"/>
      <c r="O15" s="14"/>
      <c r="P15" s="13"/>
      <c r="Q15" s="50"/>
      <c r="R15" s="49"/>
      <c r="S15" s="50"/>
      <c r="T15" s="50"/>
    </row>
    <row r="16" spans="1:20" x14ac:dyDescent="0.3">
      <c r="A16" s="16" t="str">
        <f>IF(Table1[[#This Row],[Order No/PO_NO]]&lt;&gt;"",ROWS($A$2:Table1[[#This Row],[Order No/PO_NO]]),"")</f>
        <v/>
      </c>
      <c r="B16" s="58" t="str">
        <f>IF(Table1[[#This Row],[Order No/PO_NO]]&lt;&gt;"",IFERROR(IF(DATA_FROM_DAMCO!D16&lt;&gt;"",INDEX(Table16[Booking Submission Date],MATCH(Table1[[#This Row],[Order No/PO_NO]]&amp;"-"&amp;Table1[[#This Row],[SKU/Item]],Table16[COMBINE (PO_SKU)],0),1),"UPDATE_DT_FROM_DAMCO"),"SUB_BOOKING"),"NO DATA")</f>
        <v>NO DATA</v>
      </c>
      <c r="C16" s="23"/>
      <c r="D16" s="23"/>
      <c r="E16" s="60"/>
      <c r="F16" s="23" t="s">
        <v>15</v>
      </c>
      <c r="G16" s="54"/>
      <c r="H16" s="54"/>
      <c r="I16" s="54"/>
      <c r="J16" s="23">
        <v>1</v>
      </c>
      <c r="K16" s="14"/>
      <c r="L16" s="14"/>
      <c r="M16" s="14"/>
      <c r="N16" s="14"/>
      <c r="O16" s="14"/>
      <c r="P16" s="13"/>
      <c r="Q16" s="50"/>
      <c r="R16" s="49"/>
      <c r="S16" s="50"/>
      <c r="T16" s="50"/>
    </row>
    <row r="17" spans="1:20" x14ac:dyDescent="0.3">
      <c r="A17" s="16" t="str">
        <f>IF(Table1[[#This Row],[Order No/PO_NO]]&lt;&gt;"",ROWS($A$2:Table1[[#This Row],[Order No/PO_NO]]),"")</f>
        <v/>
      </c>
      <c r="B17" s="58" t="str">
        <f>IF(Table1[[#This Row],[Order No/PO_NO]]&lt;&gt;"",IFERROR(IF(DATA_FROM_DAMCO!D17&lt;&gt;"",INDEX(Table16[Booking Submission Date],MATCH(Table1[[#This Row],[Order No/PO_NO]]&amp;"-"&amp;Table1[[#This Row],[SKU/Item]],Table16[COMBINE (PO_SKU)],0),1),"UPDATE_DT_FROM_DAMCO"),"SUB_BOOKING"),"NO DATA")</f>
        <v>NO DATA</v>
      </c>
      <c r="C17" s="23"/>
      <c r="D17" s="23"/>
      <c r="E17" s="60"/>
      <c r="F17" s="23" t="s">
        <v>15</v>
      </c>
      <c r="G17" s="54"/>
      <c r="H17" s="54"/>
      <c r="I17" s="54"/>
      <c r="J17" s="23">
        <v>1</v>
      </c>
      <c r="K17" s="14"/>
      <c r="L17" s="14"/>
      <c r="M17" s="14"/>
      <c r="N17" s="14"/>
      <c r="O17" s="14"/>
      <c r="P17" s="13"/>
      <c r="Q17" s="50"/>
      <c r="R17" s="49"/>
      <c r="S17" s="50"/>
      <c r="T17" s="50"/>
    </row>
  </sheetData>
  <phoneticPr fontId="4" type="noConversion"/>
  <conditionalFormatting sqref="B2:B17">
    <cfRule type="containsText" dxfId="6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4D8F95-9DDC-4537-936F-66C6117B8C8B}">
          <x14:formula1>
            <xm:f>LIBRARY!$B$2:$B$146</xm:f>
          </x14:formula1>
          <xm:sqref>G2:G17</xm:sqref>
        </x14:dataValidation>
        <x14:dataValidation type="list" allowBlank="1" showInputMessage="1" showErrorMessage="1" xr:uid="{24C6304B-1C55-4750-8037-C792DBFD7292}">
          <x14:formula1>
            <xm:f>LIBRARY!$F$2:$F$31</xm:f>
          </x14:formula1>
          <xm:sqref>I2:I17</xm:sqref>
        </x14:dataValidation>
        <x14:dataValidation type="list" allowBlank="1" showInputMessage="1" showErrorMessage="1" xr:uid="{97E6184D-0DB9-4CE9-AAED-B98553C42D3C}">
          <x14:formula1>
            <xm:f>LIBRARY!$D$2:$D$14</xm:f>
          </x14:formula1>
          <xm:sqref>H2:H17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2090-B776-48AD-853E-98947210E7FA}">
  <sheetPr>
    <tabColor rgb="FFFF0000"/>
  </sheetPr>
  <dimension ref="B1:D9"/>
  <sheetViews>
    <sheetView showGridLines="0" workbookViewId="0">
      <selection activeCell="B12" sqref="B12"/>
    </sheetView>
  </sheetViews>
  <sheetFormatPr defaultRowHeight="14.4" x14ac:dyDescent="0.3"/>
  <cols>
    <col min="3" max="3" width="50.6640625" bestFit="1" customWidth="1"/>
  </cols>
  <sheetData>
    <row r="1" spans="2:4" x14ac:dyDescent="0.3">
      <c r="B1" s="31" t="s">
        <v>547</v>
      </c>
      <c r="C1" s="32"/>
      <c r="D1" s="33"/>
    </row>
    <row r="2" spans="2:4" ht="15" thickBot="1" x14ac:dyDescent="0.35">
      <c r="B2" s="34"/>
      <c r="C2" s="35"/>
      <c r="D2" s="36"/>
    </row>
    <row r="3" spans="2:4" x14ac:dyDescent="0.3">
      <c r="B3" s="37">
        <v>1</v>
      </c>
      <c r="C3" s="30" t="s">
        <v>542</v>
      </c>
      <c r="D3" s="56"/>
    </row>
    <row r="4" spans="2:4" x14ac:dyDescent="0.3">
      <c r="B4" s="38">
        <v>2</v>
      </c>
      <c r="C4" s="26" t="s">
        <v>543</v>
      </c>
      <c r="D4" s="39"/>
    </row>
    <row r="5" spans="2:4" ht="57.6" customHeight="1" x14ac:dyDescent="0.3">
      <c r="B5" s="40">
        <v>3</v>
      </c>
      <c r="C5" s="27" t="s">
        <v>544</v>
      </c>
      <c r="D5" s="41"/>
    </row>
    <row r="6" spans="2:4" ht="43.2" x14ac:dyDescent="0.3">
      <c r="B6" s="40">
        <v>4</v>
      </c>
      <c r="C6" s="28" t="s">
        <v>545</v>
      </c>
      <c r="D6" s="55"/>
    </row>
    <row r="7" spans="2:4" x14ac:dyDescent="0.3">
      <c r="B7" s="40">
        <v>5</v>
      </c>
      <c r="C7" s="29" t="s">
        <v>546</v>
      </c>
      <c r="D7" s="42"/>
    </row>
    <row r="8" spans="2:4" x14ac:dyDescent="0.3">
      <c r="B8" s="40">
        <v>6</v>
      </c>
      <c r="C8" s="29" t="s">
        <v>548</v>
      </c>
      <c r="D8" s="51"/>
    </row>
    <row r="9" spans="2:4" ht="18.600000000000001" thickBot="1" x14ac:dyDescent="0.4">
      <c r="B9" s="43"/>
      <c r="C9" s="44"/>
      <c r="D9" s="45"/>
    </row>
  </sheetData>
  <mergeCells count="1">
    <mergeCell ref="B1:D2"/>
  </mergeCells>
  <hyperlinks>
    <hyperlink ref="B1" r:id="rId1" xr:uid="{CE758FB9-6EE6-4CC8-AFD3-E81195F1C3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1BCE-4881-4716-81B9-8819B18FC0B8}">
  <sheetPr>
    <tabColor rgb="FF00B050"/>
  </sheetPr>
  <dimension ref="A1:T17"/>
  <sheetViews>
    <sheetView zoomScaleNormal="100" workbookViewId="0">
      <selection activeCell="F13" sqref="F13"/>
    </sheetView>
  </sheetViews>
  <sheetFormatPr defaultRowHeight="14.4" x14ac:dyDescent="0.3"/>
  <cols>
    <col min="2" max="2" width="15.88671875" customWidth="1"/>
    <col min="3" max="3" width="10.44140625" customWidth="1"/>
    <col min="4" max="4" width="10.109375" customWidth="1"/>
    <col min="5" max="5" width="12" customWidth="1"/>
    <col min="6" max="6" width="10.44140625" customWidth="1"/>
    <col min="7" max="7" width="11.5546875" customWidth="1"/>
    <col min="8" max="8" width="12.88671875" customWidth="1"/>
    <col min="9" max="9" width="10.44140625" customWidth="1"/>
    <col min="10" max="10" width="11.5546875" style="11" customWidth="1"/>
    <col min="11" max="12" width="12.33203125" style="11" customWidth="1"/>
    <col min="13" max="14" width="13.88671875" style="11" customWidth="1"/>
    <col min="15" max="15" width="13.88671875" customWidth="1"/>
    <col min="16" max="16" width="18.21875" bestFit="1" customWidth="1"/>
    <col min="17" max="17" width="13.21875" style="1" customWidth="1"/>
    <col min="18" max="18" width="14.77734375" customWidth="1"/>
    <col min="19" max="19" width="25.44140625" customWidth="1"/>
    <col min="20" max="20" width="14.6640625" customWidth="1"/>
  </cols>
  <sheetData>
    <row r="1" spans="1:20" ht="53.4" customHeight="1" x14ac:dyDescent="0.3">
      <c r="A1" s="15" t="s">
        <v>0</v>
      </c>
      <c r="B1" s="24" t="s">
        <v>541</v>
      </c>
      <c r="C1" s="2" t="s">
        <v>210</v>
      </c>
      <c r="D1" s="1" t="s">
        <v>1</v>
      </c>
      <c r="E1" s="2" t="s">
        <v>211</v>
      </c>
      <c r="F1" s="22" t="s">
        <v>14</v>
      </c>
      <c r="G1" s="52" t="s">
        <v>16</v>
      </c>
      <c r="H1" s="53" t="s">
        <v>17</v>
      </c>
      <c r="I1" s="52" t="s">
        <v>18</v>
      </c>
      <c r="J1" s="22" t="s">
        <v>205</v>
      </c>
      <c r="K1" s="10" t="s">
        <v>213</v>
      </c>
      <c r="L1" s="10" t="s">
        <v>214</v>
      </c>
      <c r="M1" s="10" t="s">
        <v>215</v>
      </c>
      <c r="N1" s="10" t="s">
        <v>216</v>
      </c>
      <c r="O1" s="10" t="s">
        <v>217</v>
      </c>
      <c r="P1" s="2" t="s">
        <v>212</v>
      </c>
      <c r="Q1" s="46" t="s">
        <v>206</v>
      </c>
      <c r="R1" s="47" t="s">
        <v>207</v>
      </c>
      <c r="S1" s="47" t="s">
        <v>208</v>
      </c>
      <c r="T1" s="47" t="s">
        <v>209</v>
      </c>
    </row>
    <row r="2" spans="1:20" x14ac:dyDescent="0.3">
      <c r="A2" s="16">
        <f>IF(Table18[[#This Row],[Order No/PO_NO]]&lt;&gt;"",ROWS($A$2:Table18[[#This Row],[Order No/PO_NO]]),"")</f>
        <v>1</v>
      </c>
      <c r="B2" s="25" t="str">
        <f>IFERROR(IF(DATA_FROM_DAMCO!D2&lt;&gt;"",INDEX(Table16[Booking Submission Date],MATCH(Table18[[#This Row],[Order No/PO_NO]]&amp;"-"&amp;Table18[[#This Row],[SKU/Item]],Table16[COMBINE (PO_SKU)],0),1),"UPDATE_DT_FROM_DAMCO"),"SUB_BOOKING")</f>
        <v>SUB_BOOKING</v>
      </c>
      <c r="C2" s="13">
        <v>661438</v>
      </c>
      <c r="D2" s="13" t="s">
        <v>2</v>
      </c>
      <c r="E2" s="12" t="s">
        <v>13</v>
      </c>
      <c r="F2" s="23" t="s">
        <v>15</v>
      </c>
      <c r="G2" s="54" t="s">
        <v>147</v>
      </c>
      <c r="H2" s="54" t="s">
        <v>168</v>
      </c>
      <c r="I2" s="54" t="s">
        <v>183</v>
      </c>
      <c r="J2" s="23">
        <v>1</v>
      </c>
      <c r="K2" s="14"/>
      <c r="L2" s="14"/>
      <c r="M2" s="14"/>
      <c r="N2" s="14"/>
      <c r="O2" s="14"/>
      <c r="P2" s="13"/>
      <c r="Q2" s="48"/>
      <c r="R2" s="49"/>
      <c r="S2" s="50"/>
      <c r="T2" s="50"/>
    </row>
    <row r="3" spans="1:20" x14ac:dyDescent="0.3">
      <c r="A3" s="16">
        <f>IF(Table18[[#This Row],[Order No/PO_NO]]&lt;&gt;"",ROWS($A$2:Table18[[#This Row],[Order No/PO_NO]]),"")</f>
        <v>2</v>
      </c>
      <c r="B3" s="25">
        <f>IFERROR(IF(DATA_FROM_DAMCO!D3&lt;&gt;"",INDEX(Table16[Booking Submission Date],MATCH(Table18[[#This Row],[Order No/PO_NO]]&amp;"-"&amp;Table18[[#This Row],[SKU/Item]],Table16[COMBINE (PO_SKU)],0),1),"UPDATE_DT_FROM_DAMCO"),"SUB_BOOKING")</f>
        <v>45361</v>
      </c>
      <c r="C3" s="13">
        <v>663174</v>
      </c>
      <c r="D3" s="13" t="s">
        <v>3</v>
      </c>
      <c r="E3" s="12" t="s">
        <v>13</v>
      </c>
      <c r="F3" s="23" t="s">
        <v>15</v>
      </c>
      <c r="G3" s="54" t="s">
        <v>147</v>
      </c>
      <c r="H3" s="54" t="s">
        <v>168</v>
      </c>
      <c r="I3" s="54" t="s">
        <v>183</v>
      </c>
      <c r="J3" s="23">
        <v>1</v>
      </c>
      <c r="K3" s="14"/>
      <c r="L3" s="14"/>
      <c r="M3" s="14"/>
      <c r="N3" s="14"/>
      <c r="O3" s="14"/>
      <c r="P3" s="13"/>
      <c r="Q3" s="50"/>
      <c r="R3" s="49"/>
      <c r="S3" s="50"/>
      <c r="T3" s="50"/>
    </row>
    <row r="4" spans="1:20" x14ac:dyDescent="0.3">
      <c r="A4" s="16">
        <f>IF(Table18[[#This Row],[Order No/PO_NO]]&lt;&gt;"",ROWS($A$2:Table18[[#This Row],[Order No/PO_NO]]),"")</f>
        <v>3</v>
      </c>
      <c r="B4" s="25">
        <f>IFERROR(IF(DATA_FROM_DAMCO!D4&lt;&gt;"",INDEX(Table16[Booking Submission Date],MATCH(Table18[[#This Row],[Order No/PO_NO]]&amp;"-"&amp;Table18[[#This Row],[SKU/Item]],Table16[COMBINE (PO_SKU)],0),1),"UPDATE_DT_FROM_DAMCO"),"SUB_BOOKING")</f>
        <v>45361</v>
      </c>
      <c r="C4" s="13">
        <v>663200</v>
      </c>
      <c r="D4" s="13" t="s">
        <v>3</v>
      </c>
      <c r="E4" s="12" t="s">
        <v>13</v>
      </c>
      <c r="F4" s="23" t="s">
        <v>15</v>
      </c>
      <c r="G4" s="54" t="s">
        <v>38</v>
      </c>
      <c r="H4" s="54" t="s">
        <v>168</v>
      </c>
      <c r="I4" s="54" t="s">
        <v>183</v>
      </c>
      <c r="J4" s="23">
        <v>1</v>
      </c>
      <c r="K4" s="14"/>
      <c r="L4" s="14"/>
      <c r="M4" s="14"/>
      <c r="N4" s="14"/>
      <c r="O4" s="14"/>
      <c r="P4" s="13"/>
      <c r="Q4" s="50"/>
      <c r="R4" s="49"/>
      <c r="S4" s="50"/>
      <c r="T4" s="50"/>
    </row>
    <row r="5" spans="1:20" x14ac:dyDescent="0.3">
      <c r="A5" s="16">
        <f>IF(Table18[[#This Row],[Order No/PO_NO]]&lt;&gt;"",ROWS($A$2:Table18[[#This Row],[Order No/PO_NO]]),"")</f>
        <v>4</v>
      </c>
      <c r="B5" s="25">
        <f>IFERROR(IF(DATA_FROM_DAMCO!D5&lt;&gt;"",INDEX(Table16[Booking Submission Date],MATCH(Table18[[#This Row],[Order No/PO_NO]]&amp;"-"&amp;Table18[[#This Row],[SKU/Item]],Table16[COMBINE (PO_SKU)],0),1),"UPDATE_DT_FROM_DAMCO"),"SUB_BOOKING")</f>
        <v>45361</v>
      </c>
      <c r="C5" s="13">
        <v>682037</v>
      </c>
      <c r="D5" s="13" t="s">
        <v>4</v>
      </c>
      <c r="E5" s="12" t="s">
        <v>13</v>
      </c>
      <c r="F5" s="23" t="s">
        <v>15</v>
      </c>
      <c r="G5" s="54" t="s">
        <v>147</v>
      </c>
      <c r="H5" s="54" t="s">
        <v>168</v>
      </c>
      <c r="I5" s="54" t="s">
        <v>183</v>
      </c>
      <c r="J5" s="23">
        <v>1</v>
      </c>
      <c r="K5" s="14"/>
      <c r="L5" s="14"/>
      <c r="M5" s="14"/>
      <c r="N5" s="14"/>
      <c r="O5" s="14"/>
      <c r="P5" s="13"/>
      <c r="Q5" s="50"/>
      <c r="R5" s="49"/>
      <c r="S5" s="50"/>
      <c r="T5" s="50"/>
    </row>
    <row r="6" spans="1:20" x14ac:dyDescent="0.3">
      <c r="A6" s="16">
        <f>IF(Table18[[#This Row],[Order No/PO_NO]]&lt;&gt;"",ROWS($A$2:Table18[[#This Row],[Order No/PO_NO]]),"")</f>
        <v>5</v>
      </c>
      <c r="B6" s="25">
        <f>IFERROR(IF(DATA_FROM_DAMCO!D6&lt;&gt;"",INDEX(Table16[Booking Submission Date],MATCH(Table18[[#This Row],[Order No/PO_NO]]&amp;"-"&amp;Table18[[#This Row],[SKU/Item]],Table16[COMBINE (PO_SKU)],0),1),"UPDATE_DT_FROM_DAMCO"),"SUB_BOOKING")</f>
        <v>45361</v>
      </c>
      <c r="C6" s="13">
        <v>702116</v>
      </c>
      <c r="D6" s="13" t="s">
        <v>5</v>
      </c>
      <c r="E6" s="12" t="s">
        <v>13</v>
      </c>
      <c r="F6" s="23" t="s">
        <v>15</v>
      </c>
      <c r="G6" s="54" t="s">
        <v>147</v>
      </c>
      <c r="H6" s="54" t="s">
        <v>168</v>
      </c>
      <c r="I6" s="54" t="s">
        <v>183</v>
      </c>
      <c r="J6" s="23">
        <v>1</v>
      </c>
      <c r="K6" s="14"/>
      <c r="L6" s="14"/>
      <c r="M6" s="14"/>
      <c r="N6" s="14"/>
      <c r="O6" s="14"/>
      <c r="P6" s="13"/>
      <c r="Q6" s="50"/>
      <c r="R6" s="49"/>
      <c r="S6" s="50"/>
      <c r="T6" s="50"/>
    </row>
    <row r="7" spans="1:20" x14ac:dyDescent="0.3">
      <c r="A7" s="16">
        <f>IF(Table18[[#This Row],[Order No/PO_NO]]&lt;&gt;"",ROWS($A$2:Table18[[#This Row],[Order No/PO_NO]]),"")</f>
        <v>6</v>
      </c>
      <c r="B7" s="25">
        <f>IFERROR(IF(DATA_FROM_DAMCO!D7&lt;&gt;"",INDEX(Table16[Booking Submission Date],MATCH(Table18[[#This Row],[Order No/PO_NO]]&amp;"-"&amp;Table18[[#This Row],[SKU/Item]],Table16[COMBINE (PO_SKU)],0),1),"UPDATE_DT_FROM_DAMCO"),"SUB_BOOKING")</f>
        <v>45361</v>
      </c>
      <c r="C7" s="13">
        <v>710087</v>
      </c>
      <c r="D7" s="13" t="s">
        <v>5</v>
      </c>
      <c r="E7" s="12" t="s">
        <v>13</v>
      </c>
      <c r="F7" s="23" t="s">
        <v>15</v>
      </c>
      <c r="G7" s="54" t="s">
        <v>147</v>
      </c>
      <c r="H7" s="54" t="s">
        <v>168</v>
      </c>
      <c r="I7" s="54" t="s">
        <v>183</v>
      </c>
      <c r="J7" s="23">
        <v>1</v>
      </c>
      <c r="K7" s="14"/>
      <c r="L7" s="14"/>
      <c r="M7" s="14"/>
      <c r="N7" s="14"/>
      <c r="O7" s="14"/>
      <c r="P7" s="13"/>
      <c r="Q7" s="50"/>
      <c r="R7" s="49"/>
      <c r="S7" s="50"/>
      <c r="T7" s="50"/>
    </row>
    <row r="8" spans="1:20" x14ac:dyDescent="0.3">
      <c r="A8" s="16">
        <f>IF(Table18[[#This Row],[Order No/PO_NO]]&lt;&gt;"",ROWS($A$2:Table18[[#This Row],[Order No/PO_NO]]),"")</f>
        <v>7</v>
      </c>
      <c r="B8" s="25">
        <f>IFERROR(IF(DATA_FROM_DAMCO!D8&lt;&gt;"",INDEX(Table16[Booking Submission Date],MATCH(Table18[[#This Row],[Order No/PO_NO]]&amp;"-"&amp;Table18[[#This Row],[SKU/Item]],Table16[COMBINE (PO_SKU)],0),1),"UPDATE_DT_FROM_DAMCO"),"SUB_BOOKING")</f>
        <v>45361</v>
      </c>
      <c r="C8" s="13">
        <v>713969</v>
      </c>
      <c r="D8" s="13" t="s">
        <v>5</v>
      </c>
      <c r="E8" s="12" t="s">
        <v>13</v>
      </c>
      <c r="F8" s="23" t="s">
        <v>15</v>
      </c>
      <c r="G8" s="54" t="s">
        <v>147</v>
      </c>
      <c r="H8" s="54" t="s">
        <v>168</v>
      </c>
      <c r="I8" s="54" t="s">
        <v>183</v>
      </c>
      <c r="J8" s="23">
        <v>1</v>
      </c>
      <c r="K8" s="14"/>
      <c r="L8" s="14"/>
      <c r="M8" s="14"/>
      <c r="N8" s="14"/>
      <c r="O8" s="14"/>
      <c r="P8" s="13"/>
      <c r="Q8" s="50"/>
      <c r="R8" s="49"/>
      <c r="S8" s="50"/>
      <c r="T8" s="50"/>
    </row>
    <row r="9" spans="1:20" x14ac:dyDescent="0.3">
      <c r="A9" s="16">
        <f>IF(Table18[[#This Row],[Order No/PO_NO]]&lt;&gt;"",ROWS($A$2:Table18[[#This Row],[Order No/PO_NO]]),"")</f>
        <v>8</v>
      </c>
      <c r="B9" s="25">
        <f>IFERROR(IF(DATA_FROM_DAMCO!D9&lt;&gt;"",INDEX(Table16[Booking Submission Date],MATCH(Table18[[#This Row],[Order No/PO_NO]]&amp;"-"&amp;Table18[[#This Row],[SKU/Item]],Table16[COMBINE (PO_SKU)],0),1),"UPDATE_DT_FROM_DAMCO"),"SUB_BOOKING")</f>
        <v>45361</v>
      </c>
      <c r="C9" s="13">
        <v>765262</v>
      </c>
      <c r="D9" s="13" t="s">
        <v>3</v>
      </c>
      <c r="E9" s="12" t="s">
        <v>13</v>
      </c>
      <c r="F9" s="23" t="s">
        <v>15</v>
      </c>
      <c r="G9" s="54" t="s">
        <v>134</v>
      </c>
      <c r="H9" s="54" t="s">
        <v>168</v>
      </c>
      <c r="I9" s="54" t="s">
        <v>183</v>
      </c>
      <c r="J9" s="23">
        <v>1</v>
      </c>
      <c r="K9" s="14"/>
      <c r="L9" s="14"/>
      <c r="M9" s="14"/>
      <c r="N9" s="14"/>
      <c r="O9" s="14"/>
      <c r="P9" s="13"/>
      <c r="Q9" s="50"/>
      <c r="R9" s="49"/>
      <c r="S9" s="50"/>
      <c r="T9" s="50"/>
    </row>
    <row r="10" spans="1:20" x14ac:dyDescent="0.3">
      <c r="A10" s="16">
        <f>IF(Table18[[#This Row],[Order No/PO_NO]]&lt;&gt;"",ROWS($A$2:Table18[[#This Row],[Order No/PO_NO]]),"")</f>
        <v>9</v>
      </c>
      <c r="B10" s="25">
        <f>IFERROR(IF(DATA_FROM_DAMCO!D10&lt;&gt;"",INDEX(Table16[Booking Submission Date],MATCH(Table18[[#This Row],[Order No/PO_NO]]&amp;"-"&amp;Table18[[#This Row],[SKU/Item]],Table16[COMBINE (PO_SKU)],0),1),"UPDATE_DT_FROM_DAMCO"),"SUB_BOOKING")</f>
        <v>45361</v>
      </c>
      <c r="C10" s="13">
        <v>811623</v>
      </c>
      <c r="D10" s="13" t="s">
        <v>8</v>
      </c>
      <c r="E10" s="12" t="s">
        <v>13</v>
      </c>
      <c r="F10" s="23" t="s">
        <v>15</v>
      </c>
      <c r="G10" s="54" t="s">
        <v>147</v>
      </c>
      <c r="H10" s="54" t="s">
        <v>168</v>
      </c>
      <c r="I10" s="54" t="s">
        <v>183</v>
      </c>
      <c r="J10" s="23">
        <v>1</v>
      </c>
      <c r="K10" s="14"/>
      <c r="L10" s="14"/>
      <c r="M10" s="14"/>
      <c r="N10" s="14"/>
      <c r="O10" s="14"/>
      <c r="P10" s="13"/>
      <c r="Q10" s="50"/>
      <c r="R10" s="49"/>
      <c r="S10" s="50"/>
      <c r="T10" s="50"/>
    </row>
    <row r="11" spans="1:20" x14ac:dyDescent="0.3">
      <c r="A11" s="16">
        <f>IF(Table18[[#This Row],[Order No/PO_NO]]&lt;&gt;"",ROWS($A$2:Table18[[#This Row],[Order No/PO_NO]]),"")</f>
        <v>10</v>
      </c>
      <c r="B11" s="25">
        <f>IFERROR(IF(DATA_FROM_DAMCO!D11&lt;&gt;"",INDEX(Table16[Booking Submission Date],MATCH(Table18[[#This Row],[Order No/PO_NO]]&amp;"-"&amp;Table18[[#This Row],[SKU/Item]],Table16[COMBINE (PO_SKU)],0),1),"UPDATE_DT_FROM_DAMCO"),"SUB_BOOKING")</f>
        <v>45361</v>
      </c>
      <c r="C11" s="13">
        <v>812178</v>
      </c>
      <c r="D11" s="13" t="s">
        <v>11</v>
      </c>
      <c r="E11" s="12" t="s">
        <v>13</v>
      </c>
      <c r="F11" s="23" t="s">
        <v>15</v>
      </c>
      <c r="G11" s="54" t="s">
        <v>134</v>
      </c>
      <c r="H11" s="54" t="s">
        <v>168</v>
      </c>
      <c r="I11" s="54" t="s">
        <v>183</v>
      </c>
      <c r="J11" s="23">
        <v>1</v>
      </c>
      <c r="K11" s="14"/>
      <c r="L11" s="14"/>
      <c r="M11" s="14"/>
      <c r="N11" s="14"/>
      <c r="O11" s="14"/>
      <c r="P11" s="13"/>
      <c r="Q11" s="50"/>
      <c r="R11" s="49"/>
      <c r="S11" s="50"/>
      <c r="T11" s="50"/>
    </row>
    <row r="12" spans="1:20" x14ac:dyDescent="0.3">
      <c r="A12" s="16">
        <f>IF(Table18[[#This Row],[Order No/PO_NO]]&lt;&gt;"",ROWS($A$2:Table18[[#This Row],[Order No/PO_NO]]),"")</f>
        <v>11</v>
      </c>
      <c r="B12" s="25">
        <f>IFERROR(IF(DATA_FROM_DAMCO!D12&lt;&gt;"",INDEX(Table16[Booking Submission Date],MATCH(Table18[[#This Row],[Order No/PO_NO]]&amp;"-"&amp;Table18[[#This Row],[SKU/Item]],Table16[COMBINE (PO_SKU)],0),1),"UPDATE_DT_FROM_DAMCO"),"SUB_BOOKING")</f>
        <v>45361</v>
      </c>
      <c r="C12" s="13">
        <v>812972</v>
      </c>
      <c r="D12" s="13" t="s">
        <v>12</v>
      </c>
      <c r="E12" s="12" t="s">
        <v>13</v>
      </c>
      <c r="F12" s="23" t="s">
        <v>15</v>
      </c>
      <c r="G12" s="54" t="s">
        <v>134</v>
      </c>
      <c r="H12" s="54" t="s">
        <v>168</v>
      </c>
      <c r="I12" s="54" t="s">
        <v>183</v>
      </c>
      <c r="J12" s="23">
        <v>1</v>
      </c>
      <c r="K12" s="14"/>
      <c r="L12" s="14"/>
      <c r="M12" s="14"/>
      <c r="N12" s="14"/>
      <c r="O12" s="14"/>
      <c r="P12" s="13"/>
      <c r="Q12" s="50"/>
      <c r="R12" s="49"/>
      <c r="S12" s="50"/>
      <c r="T12" s="50"/>
    </row>
    <row r="13" spans="1:20" x14ac:dyDescent="0.3">
      <c r="A13" s="16">
        <f>IF(Table18[[#This Row],[Order No/PO_NO]]&lt;&gt;"",ROWS($A$2:Table18[[#This Row],[Order No/PO_NO]]),"")</f>
        <v>12</v>
      </c>
      <c r="B13" s="25">
        <f>IFERROR(IF(DATA_FROM_DAMCO!D13&lt;&gt;"",INDEX(Table16[Booking Submission Date],MATCH(Table18[[#This Row],[Order No/PO_NO]]&amp;"-"&amp;Table18[[#This Row],[SKU/Item]],Table16[COMBINE (PO_SKU)],0),1),"UPDATE_DT_FROM_DAMCO"),"SUB_BOOKING")</f>
        <v>45361</v>
      </c>
      <c r="C13" s="13">
        <v>812972</v>
      </c>
      <c r="D13" s="13" t="s">
        <v>10</v>
      </c>
      <c r="E13" s="12" t="s">
        <v>13</v>
      </c>
      <c r="F13" s="23" t="s">
        <v>15</v>
      </c>
      <c r="G13" s="54" t="s">
        <v>134</v>
      </c>
      <c r="H13" s="54" t="s">
        <v>168</v>
      </c>
      <c r="I13" s="54" t="s">
        <v>183</v>
      </c>
      <c r="J13" s="23">
        <v>1</v>
      </c>
      <c r="K13" s="14"/>
      <c r="L13" s="14"/>
      <c r="M13" s="14"/>
      <c r="N13" s="14"/>
      <c r="O13" s="14"/>
      <c r="P13" s="13"/>
      <c r="Q13" s="50"/>
      <c r="R13" s="49"/>
      <c r="S13" s="50"/>
      <c r="T13" s="50"/>
    </row>
    <row r="14" spans="1:20" x14ac:dyDescent="0.3">
      <c r="A14" s="16">
        <f>IF(Table18[[#This Row],[Order No/PO_NO]]&lt;&gt;"",ROWS($A$2:Table18[[#This Row],[Order No/PO_NO]]),"")</f>
        <v>13</v>
      </c>
      <c r="B14" s="25">
        <f>IFERROR(IF(DATA_FROM_DAMCO!D14&lt;&gt;"",INDEX(Table16[Booking Submission Date],MATCH(Table18[[#This Row],[Order No/PO_NO]]&amp;"-"&amp;Table18[[#This Row],[SKU/Item]],Table16[COMBINE (PO_SKU)],0),1),"UPDATE_DT_FROM_DAMCO"),"SUB_BOOKING")</f>
        <v>45361</v>
      </c>
      <c r="C14" s="13">
        <v>813024</v>
      </c>
      <c r="D14" s="13" t="s">
        <v>8</v>
      </c>
      <c r="E14" s="12" t="s">
        <v>13</v>
      </c>
      <c r="F14" s="23" t="s">
        <v>15</v>
      </c>
      <c r="G14" s="54" t="s">
        <v>134</v>
      </c>
      <c r="H14" s="54" t="s">
        <v>168</v>
      </c>
      <c r="I14" s="54" t="s">
        <v>183</v>
      </c>
      <c r="J14" s="23">
        <v>1</v>
      </c>
      <c r="K14" s="14"/>
      <c r="L14" s="14"/>
      <c r="M14" s="14"/>
      <c r="N14" s="14"/>
      <c r="O14" s="14"/>
      <c r="P14" s="13"/>
      <c r="Q14" s="50"/>
      <c r="R14" s="49"/>
      <c r="S14" s="50"/>
      <c r="T14" s="50"/>
    </row>
    <row r="15" spans="1:20" x14ac:dyDescent="0.3">
      <c r="A15" s="16">
        <f>IF(Table18[[#This Row],[Order No/PO_NO]]&lt;&gt;"",ROWS($A$2:Table18[[#This Row],[Order No/PO_NO]]),"")</f>
        <v>14</v>
      </c>
      <c r="B15" s="25">
        <f>IFERROR(IF(DATA_FROM_DAMCO!D15&lt;&gt;"",INDEX(Table16[Booking Submission Date],MATCH(Table18[[#This Row],[Order No/PO_NO]]&amp;"-"&amp;Table18[[#This Row],[SKU/Item]],Table16[COMBINE (PO_SKU)],0),1),"UPDATE_DT_FROM_DAMCO"),"SUB_BOOKING")</f>
        <v>45361</v>
      </c>
      <c r="C15" s="13">
        <v>813105</v>
      </c>
      <c r="D15" s="13" t="s">
        <v>6</v>
      </c>
      <c r="E15" s="12" t="s">
        <v>13</v>
      </c>
      <c r="F15" s="23" t="s">
        <v>15</v>
      </c>
      <c r="G15" s="54" t="s">
        <v>117</v>
      </c>
      <c r="H15" s="54" t="s">
        <v>168</v>
      </c>
      <c r="I15" s="54" t="s">
        <v>183</v>
      </c>
      <c r="J15" s="23">
        <v>1</v>
      </c>
      <c r="K15" s="14"/>
      <c r="L15" s="14"/>
      <c r="M15" s="14"/>
      <c r="N15" s="14"/>
      <c r="O15" s="14"/>
      <c r="P15" s="13"/>
      <c r="Q15" s="50"/>
      <c r="R15" s="49"/>
      <c r="S15" s="50"/>
      <c r="T15" s="50"/>
    </row>
    <row r="16" spans="1:20" x14ac:dyDescent="0.3">
      <c r="A16" s="16">
        <f>IF(Table18[[#This Row],[Order No/PO_NO]]&lt;&gt;"",ROWS($A$2:Table18[[#This Row],[Order No/PO_NO]]),"")</f>
        <v>15</v>
      </c>
      <c r="B16" s="25">
        <f>IFERROR(IF(DATA_FROM_DAMCO!D16&lt;&gt;"",INDEX(Table16[Booking Submission Date],MATCH(Table18[[#This Row],[Order No/PO_NO]]&amp;"-"&amp;Table18[[#This Row],[SKU/Item]],Table16[COMBINE (PO_SKU)],0),1),"UPDATE_DT_FROM_DAMCO"),"SUB_BOOKING")</f>
        <v>45361</v>
      </c>
      <c r="C16" s="13">
        <v>813105</v>
      </c>
      <c r="D16" s="13" t="s">
        <v>7</v>
      </c>
      <c r="E16" s="12" t="s">
        <v>13</v>
      </c>
      <c r="F16" s="23" t="s">
        <v>15</v>
      </c>
      <c r="G16" s="54" t="s">
        <v>117</v>
      </c>
      <c r="H16" s="54" t="s">
        <v>168</v>
      </c>
      <c r="I16" s="54" t="s">
        <v>183</v>
      </c>
      <c r="J16" s="23">
        <v>1</v>
      </c>
      <c r="K16" s="14"/>
      <c r="L16" s="14"/>
      <c r="M16" s="14"/>
      <c r="N16" s="14"/>
      <c r="O16" s="14"/>
      <c r="P16" s="13"/>
      <c r="Q16" s="50"/>
      <c r="R16" s="49"/>
      <c r="S16" s="50"/>
      <c r="T16" s="50"/>
    </row>
    <row r="17" spans="1:20" x14ac:dyDescent="0.3">
      <c r="A17" s="16">
        <f>IF(Table18[[#This Row],[Order No/PO_NO]]&lt;&gt;"",ROWS($A$2:Table18[[#This Row],[Order No/PO_NO]]),"")</f>
        <v>16</v>
      </c>
      <c r="B17" s="25">
        <f>IFERROR(IF(DATA_FROM_DAMCO!D17&lt;&gt;"",INDEX(Table16[Booking Submission Date],MATCH(Table18[[#This Row],[Order No/PO_NO]]&amp;"-"&amp;Table18[[#This Row],[SKU/Item]],Table16[COMBINE (PO_SKU)],0),1),"UPDATE_DT_FROM_DAMCO"),"SUB_BOOKING")</f>
        <v>45361</v>
      </c>
      <c r="C17" s="13">
        <v>813105</v>
      </c>
      <c r="D17" s="13" t="s">
        <v>9</v>
      </c>
      <c r="E17" s="12" t="s">
        <v>13</v>
      </c>
      <c r="F17" s="23" t="s">
        <v>15</v>
      </c>
      <c r="G17" s="54" t="s">
        <v>117</v>
      </c>
      <c r="H17" s="54" t="s">
        <v>168</v>
      </c>
      <c r="I17" s="54" t="s">
        <v>183</v>
      </c>
      <c r="J17" s="23">
        <v>1</v>
      </c>
      <c r="K17" s="14"/>
      <c r="L17" s="14"/>
      <c r="M17" s="14"/>
      <c r="N17" s="14"/>
      <c r="O17" s="14"/>
      <c r="P17" s="13"/>
      <c r="Q17" s="50"/>
      <c r="R17" s="49"/>
      <c r="S17" s="50"/>
      <c r="T17" s="50"/>
    </row>
  </sheetData>
  <conditionalFormatting sqref="B2:B17">
    <cfRule type="containsText" dxfId="5" priority="1" operator="containsText" text="SUB_BOOKING">
      <formula>NOT(ISERROR(SEARCH("SUB_BOOKING",B2)))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DEBD6CE-E8AD-4BA2-AFC4-21A737939304}">
          <x14:formula1>
            <xm:f>LIBRARY!$D$2:$D$14</xm:f>
          </x14:formula1>
          <xm:sqref>H2:H17</xm:sqref>
        </x14:dataValidation>
        <x14:dataValidation type="list" allowBlank="1" showInputMessage="1" showErrorMessage="1" xr:uid="{43E8CB41-F938-4804-9EA5-5E9EE01A2BEB}">
          <x14:formula1>
            <xm:f>LIBRARY!$F$2:$F$31</xm:f>
          </x14:formula1>
          <xm:sqref>I2:I17</xm:sqref>
        </x14:dataValidation>
        <x14:dataValidation type="list" allowBlank="1" showInputMessage="1" showErrorMessage="1" xr:uid="{7577FA51-BF51-437F-815A-A7D64DC8C07E}">
          <x14:formula1>
            <xm:f>LIBRARY!$B$2:$B$146</xm:f>
          </x14:formula1>
          <xm:sqref>G2:G17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1B8A-16CF-44CA-A5EF-197F8D4D0867}">
  <sheetPr>
    <tabColor rgb="FFFFFF00"/>
  </sheetPr>
  <dimension ref="A1:AC132"/>
  <sheetViews>
    <sheetView workbookViewId="0">
      <selection activeCell="E16" sqref="E16"/>
    </sheetView>
  </sheetViews>
  <sheetFormatPr defaultRowHeight="14.4" x14ac:dyDescent="0.3"/>
  <cols>
    <col min="1" max="1" width="9.6640625" customWidth="1"/>
    <col min="2" max="2" width="14.21875" customWidth="1"/>
    <col min="3" max="3" width="12.44140625" customWidth="1"/>
    <col min="4" max="4" width="12.33203125" bestFit="1" customWidth="1"/>
    <col min="5" max="5" width="15" bestFit="1" customWidth="1"/>
    <col min="6" max="6" width="16.33203125" bestFit="1" customWidth="1"/>
    <col min="7" max="7" width="12.44140625" bestFit="1" customWidth="1"/>
    <col min="8" max="8" width="13" bestFit="1" customWidth="1"/>
    <col min="9" max="9" width="12.33203125" bestFit="1" customWidth="1"/>
    <col min="10" max="10" width="45.5546875" bestFit="1" customWidth="1"/>
    <col min="11" max="11" width="14" customWidth="1"/>
    <col min="13" max="13" width="13.5546875" bestFit="1" customWidth="1"/>
    <col min="15" max="15" width="11.77734375" customWidth="1"/>
    <col min="16" max="16" width="13.77734375" customWidth="1"/>
  </cols>
  <sheetData>
    <row r="1" spans="1:29" ht="57.6" x14ac:dyDescent="0.3">
      <c r="A1" s="2" t="s">
        <v>0</v>
      </c>
      <c r="B1" s="2" t="s">
        <v>539</v>
      </c>
      <c r="C1" s="21" t="s">
        <v>540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  <c r="I1" s="2" t="s">
        <v>223</v>
      </c>
      <c r="J1" s="2" t="s">
        <v>224</v>
      </c>
      <c r="K1" s="2" t="s">
        <v>225</v>
      </c>
      <c r="L1" s="2" t="s">
        <v>226</v>
      </c>
      <c r="M1" s="2" t="s">
        <v>227</v>
      </c>
      <c r="N1" s="2" t="s">
        <v>228</v>
      </c>
      <c r="O1" s="2" t="s">
        <v>229</v>
      </c>
      <c r="P1" s="2" t="s">
        <v>230</v>
      </c>
      <c r="Q1" s="2" t="s">
        <v>1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</row>
    <row r="2" spans="1:29" x14ac:dyDescent="0.3">
      <c r="A2" s="1">
        <v>1</v>
      </c>
      <c r="B2" t="str">
        <f>LEFT(Table16[[#This Row],[PO number ]],6)&amp;"-"&amp;LEFT(Table16[[#This Row],[SKU/Item]],2)</f>
        <v>663200-UY</v>
      </c>
      <c r="C2" s="20" t="str">
        <f>"FREE_JONE"</f>
        <v>FREE_JONE</v>
      </c>
      <c r="D2">
        <v>47339737</v>
      </c>
      <c r="E2" s="17">
        <v>45360</v>
      </c>
      <c r="F2" s="17">
        <v>45362</v>
      </c>
      <c r="H2" t="s">
        <v>382</v>
      </c>
      <c r="I2" t="s">
        <v>244</v>
      </c>
      <c r="J2" t="s">
        <v>245</v>
      </c>
      <c r="K2" t="s">
        <v>246</v>
      </c>
      <c r="L2" t="s">
        <v>247</v>
      </c>
      <c r="M2" s="19" t="s">
        <v>248</v>
      </c>
      <c r="N2" t="s">
        <v>249</v>
      </c>
      <c r="O2" t="s">
        <v>250</v>
      </c>
      <c r="P2" t="s">
        <v>296</v>
      </c>
      <c r="Q2" t="s">
        <v>383</v>
      </c>
      <c r="R2" t="s">
        <v>253</v>
      </c>
      <c r="T2" t="s">
        <v>254</v>
      </c>
      <c r="U2" t="s">
        <v>255</v>
      </c>
      <c r="V2" t="s">
        <v>261</v>
      </c>
      <c r="W2" t="s">
        <v>257</v>
      </c>
      <c r="X2">
        <v>140</v>
      </c>
      <c r="Y2">
        <v>2</v>
      </c>
      <c r="Z2">
        <v>8</v>
      </c>
      <c r="AA2">
        <v>0.06</v>
      </c>
      <c r="AB2" t="s">
        <v>258</v>
      </c>
      <c r="AC2" s="18">
        <v>45360.428553240738</v>
      </c>
    </row>
    <row r="3" spans="1:29" x14ac:dyDescent="0.3">
      <c r="A3" s="1">
        <v>2</v>
      </c>
      <c r="B3" t="str">
        <f>LEFT(Table16[[#This Row],[PO number ]],6)&amp;"-"&amp;LEFT(Table16[[#This Row],[SKU/Item]],2)</f>
        <v>201218-26</v>
      </c>
      <c r="C3" s="20" t="str">
        <f>"FREE_JONE"</f>
        <v>FREE_JONE</v>
      </c>
      <c r="D3">
        <v>47333312</v>
      </c>
      <c r="E3" s="17">
        <v>45360</v>
      </c>
      <c r="F3" s="17">
        <v>45362</v>
      </c>
      <c r="H3" t="s">
        <v>384</v>
      </c>
      <c r="I3" t="s">
        <v>244</v>
      </c>
      <c r="J3" t="s">
        <v>345</v>
      </c>
      <c r="K3" t="s">
        <v>246</v>
      </c>
      <c r="L3" t="s">
        <v>247</v>
      </c>
      <c r="M3" s="19" t="s">
        <v>248</v>
      </c>
      <c r="N3" t="s">
        <v>249</v>
      </c>
      <c r="O3" t="s">
        <v>257</v>
      </c>
      <c r="P3">
        <v>2012189307</v>
      </c>
      <c r="Q3">
        <v>26923253</v>
      </c>
      <c r="R3" t="s">
        <v>253</v>
      </c>
      <c r="T3" t="s">
        <v>254</v>
      </c>
      <c r="U3" t="s">
        <v>346</v>
      </c>
      <c r="V3" t="s">
        <v>347</v>
      </c>
      <c r="W3" t="s">
        <v>257</v>
      </c>
      <c r="X3">
        <v>1294</v>
      </c>
      <c r="Y3">
        <v>15</v>
      </c>
      <c r="Z3">
        <v>137.1</v>
      </c>
      <c r="AA3">
        <v>1.278</v>
      </c>
      <c r="AB3" t="s">
        <v>258</v>
      </c>
      <c r="AC3" s="18">
        <v>45360.163993055554</v>
      </c>
    </row>
    <row r="4" spans="1:29" x14ac:dyDescent="0.3">
      <c r="A4" s="1">
        <v>3</v>
      </c>
      <c r="B4" t="str">
        <f>LEFT(Table16[[#This Row],[PO number ]],6)&amp;"-"&amp;LEFT(Table16[[#This Row],[SKU/Item]],2)</f>
        <v>201218-26</v>
      </c>
      <c r="C4" s="20" t="str">
        <f>"FREE_JONE"</f>
        <v>FREE_JONE</v>
      </c>
      <c r="D4">
        <v>47333291</v>
      </c>
      <c r="E4" s="17">
        <v>45360</v>
      </c>
      <c r="F4" s="17">
        <v>45362</v>
      </c>
      <c r="H4" t="s">
        <v>385</v>
      </c>
      <c r="I4" t="s">
        <v>244</v>
      </c>
      <c r="J4" t="s">
        <v>345</v>
      </c>
      <c r="K4" t="s">
        <v>246</v>
      </c>
      <c r="L4" t="s">
        <v>247</v>
      </c>
      <c r="M4" s="19" t="s">
        <v>248</v>
      </c>
      <c r="N4" t="s">
        <v>249</v>
      </c>
      <c r="O4" t="s">
        <v>257</v>
      </c>
      <c r="P4">
        <v>2012189402</v>
      </c>
      <c r="Q4">
        <v>26917191</v>
      </c>
      <c r="R4" t="s">
        <v>253</v>
      </c>
      <c r="T4" t="s">
        <v>254</v>
      </c>
      <c r="U4" t="s">
        <v>346</v>
      </c>
      <c r="V4" t="s">
        <v>347</v>
      </c>
      <c r="W4" t="s">
        <v>257</v>
      </c>
      <c r="X4">
        <v>2519</v>
      </c>
      <c r="Y4">
        <v>27</v>
      </c>
      <c r="Z4">
        <v>296.8</v>
      </c>
      <c r="AA4">
        <v>2.2999999999999998</v>
      </c>
      <c r="AB4" t="s">
        <v>258</v>
      </c>
      <c r="AC4" s="18">
        <v>45360.163206018522</v>
      </c>
    </row>
    <row r="5" spans="1:29" x14ac:dyDescent="0.3">
      <c r="A5" s="1">
        <v>4</v>
      </c>
      <c r="B5" t="str">
        <f>LEFT(Table16[[#This Row],[PO number ]],6)&amp;"-"&amp;LEFT(Table16[[#This Row],[SKU/Item]],2)</f>
        <v>201218-26</v>
      </c>
      <c r="C5" s="20" t="str">
        <f>"FREE_JONE"</f>
        <v>FREE_JONE</v>
      </c>
      <c r="D5">
        <v>47333204</v>
      </c>
      <c r="E5" s="17">
        <v>45360</v>
      </c>
      <c r="F5" s="17">
        <v>45362</v>
      </c>
      <c r="H5" t="s">
        <v>386</v>
      </c>
      <c r="I5" t="s">
        <v>244</v>
      </c>
      <c r="J5" t="s">
        <v>345</v>
      </c>
      <c r="K5" t="s">
        <v>246</v>
      </c>
      <c r="L5" t="s">
        <v>247</v>
      </c>
      <c r="M5" s="19" t="s">
        <v>248</v>
      </c>
      <c r="N5" t="s">
        <v>249</v>
      </c>
      <c r="O5" t="s">
        <v>257</v>
      </c>
      <c r="P5">
        <v>2012186035</v>
      </c>
      <c r="Q5">
        <v>26915593</v>
      </c>
      <c r="R5" t="s">
        <v>253</v>
      </c>
      <c r="T5" t="s">
        <v>254</v>
      </c>
      <c r="U5" t="s">
        <v>346</v>
      </c>
      <c r="V5" t="s">
        <v>347</v>
      </c>
      <c r="W5" t="s">
        <v>257</v>
      </c>
      <c r="X5">
        <v>390</v>
      </c>
      <c r="Y5">
        <v>5</v>
      </c>
      <c r="Z5">
        <v>46.8</v>
      </c>
      <c r="AA5">
        <v>0.42599999999999999</v>
      </c>
      <c r="AB5" t="s">
        <v>258</v>
      </c>
      <c r="AC5" s="18">
        <v>45360.160624999997</v>
      </c>
    </row>
    <row r="6" spans="1:29" x14ac:dyDescent="0.3">
      <c r="A6" s="1">
        <v>5</v>
      </c>
      <c r="B6" t="str">
        <f>LEFT(Table16[[#This Row],[PO number ]],6)&amp;"-"&amp;LEFT(Table16[[#This Row],[SKU/Item]],2)</f>
        <v>201218-26</v>
      </c>
      <c r="C6" s="20" t="str">
        <f>"FREE_JONE"</f>
        <v>FREE_JONE</v>
      </c>
      <c r="D6">
        <v>47333157</v>
      </c>
      <c r="E6" s="17">
        <v>45360</v>
      </c>
      <c r="F6" s="17">
        <v>45362</v>
      </c>
      <c r="H6" t="s">
        <v>387</v>
      </c>
      <c r="I6" t="s">
        <v>244</v>
      </c>
      <c r="J6" t="s">
        <v>345</v>
      </c>
      <c r="K6" t="s">
        <v>246</v>
      </c>
      <c r="L6" t="s">
        <v>247</v>
      </c>
      <c r="M6" s="19" t="s">
        <v>248</v>
      </c>
      <c r="N6" t="s">
        <v>249</v>
      </c>
      <c r="O6" t="s">
        <v>257</v>
      </c>
      <c r="P6">
        <v>2012186062</v>
      </c>
      <c r="Q6">
        <v>26915593</v>
      </c>
      <c r="R6" t="s">
        <v>253</v>
      </c>
      <c r="T6" t="s">
        <v>254</v>
      </c>
      <c r="U6" t="s">
        <v>346</v>
      </c>
      <c r="V6" t="s">
        <v>347</v>
      </c>
      <c r="W6" t="s">
        <v>257</v>
      </c>
      <c r="X6">
        <v>1349</v>
      </c>
      <c r="Y6">
        <v>16</v>
      </c>
      <c r="Z6">
        <v>167.2</v>
      </c>
      <c r="AA6">
        <v>1.363</v>
      </c>
      <c r="AB6" t="s">
        <v>258</v>
      </c>
      <c r="AC6" s="18">
        <v>45360.159016203703</v>
      </c>
    </row>
    <row r="7" spans="1:29" x14ac:dyDescent="0.3">
      <c r="A7" s="1">
        <v>6</v>
      </c>
      <c r="B7" t="str">
        <f>LEFT(Table16[[#This Row],[PO number ]],6)&amp;"-"&amp;LEFT(Table16[[#This Row],[SKU/Item]],2)</f>
        <v>840524-OU</v>
      </c>
      <c r="C7" s="20" t="str">
        <f>"FREE_JONE"</f>
        <v>FREE_JONE</v>
      </c>
      <c r="D7">
        <v>47234118</v>
      </c>
      <c r="E7" s="17">
        <v>45360</v>
      </c>
      <c r="F7" s="17">
        <v>45369</v>
      </c>
      <c r="H7" t="s">
        <v>426</v>
      </c>
      <c r="I7" t="s">
        <v>244</v>
      </c>
      <c r="J7" t="s">
        <v>245</v>
      </c>
      <c r="K7" t="s">
        <v>246</v>
      </c>
      <c r="L7" t="s">
        <v>247</v>
      </c>
      <c r="M7" s="19" t="s">
        <v>248</v>
      </c>
      <c r="N7" t="s">
        <v>249</v>
      </c>
      <c r="O7" t="s">
        <v>250</v>
      </c>
      <c r="P7" t="s">
        <v>353</v>
      </c>
      <c r="Q7" t="s">
        <v>427</v>
      </c>
      <c r="R7" t="s">
        <v>253</v>
      </c>
      <c r="T7" t="s">
        <v>254</v>
      </c>
      <c r="U7" t="s">
        <v>428</v>
      </c>
      <c r="V7" t="s">
        <v>314</v>
      </c>
      <c r="W7" t="s">
        <v>257</v>
      </c>
      <c r="X7">
        <v>649</v>
      </c>
      <c r="Y7">
        <v>6</v>
      </c>
      <c r="Z7">
        <v>46.92</v>
      </c>
      <c r="AA7">
        <v>0.38300000000000001</v>
      </c>
      <c r="AB7" t="s">
        <v>258</v>
      </c>
      <c r="AC7" s="18">
        <v>45355.416944444441</v>
      </c>
    </row>
    <row r="8" spans="1:29" x14ac:dyDescent="0.3">
      <c r="A8" s="1">
        <v>7</v>
      </c>
      <c r="B8" t="str">
        <f>LEFT(Table16[[#This Row],[PO number ]],6)&amp;"-"&amp;LEFT(Table16[[#This Row],[SKU/Item]],2)</f>
        <v>830861-OO</v>
      </c>
      <c r="C8" s="20" t="str">
        <f>"FREE_JONE"</f>
        <v>FREE_JONE</v>
      </c>
      <c r="D8">
        <v>47221601</v>
      </c>
      <c r="E8" s="17">
        <v>45360</v>
      </c>
      <c r="F8" s="17">
        <v>45362</v>
      </c>
      <c r="H8" t="s">
        <v>438</v>
      </c>
      <c r="I8" t="s">
        <v>244</v>
      </c>
      <c r="J8" t="s">
        <v>245</v>
      </c>
      <c r="K8" t="s">
        <v>246</v>
      </c>
      <c r="L8" t="s">
        <v>247</v>
      </c>
      <c r="M8" s="19" t="s">
        <v>248</v>
      </c>
      <c r="N8" t="s">
        <v>249</v>
      </c>
      <c r="O8" t="s">
        <v>250</v>
      </c>
      <c r="P8" t="s">
        <v>439</v>
      </c>
      <c r="Q8" t="s">
        <v>412</v>
      </c>
      <c r="R8" t="s">
        <v>253</v>
      </c>
      <c r="T8" t="s">
        <v>254</v>
      </c>
      <c r="U8" t="s">
        <v>255</v>
      </c>
      <c r="V8" t="s">
        <v>256</v>
      </c>
      <c r="W8" t="s">
        <v>257</v>
      </c>
      <c r="X8">
        <v>21</v>
      </c>
      <c r="Y8">
        <v>1</v>
      </c>
      <c r="Z8">
        <v>1.66</v>
      </c>
      <c r="AA8">
        <v>3.5000000000000003E-2</v>
      </c>
      <c r="AB8" t="s">
        <v>258</v>
      </c>
      <c r="AC8" s="18">
        <v>45355.179178240738</v>
      </c>
    </row>
    <row r="9" spans="1:29" x14ac:dyDescent="0.3">
      <c r="A9" s="1">
        <v>8</v>
      </c>
      <c r="B9" t="str">
        <f>LEFT(Table16[[#This Row],[PO number ]],6)&amp;"-"&amp;LEFT(Table16[[#This Row],[SKU/Item]],2)</f>
        <v>825115-OJ</v>
      </c>
      <c r="C9" s="20" t="str">
        <f>"FREE_JONE"</f>
        <v>FREE_JONE</v>
      </c>
      <c r="D9">
        <v>47221544</v>
      </c>
      <c r="E9" s="17">
        <v>45360</v>
      </c>
      <c r="F9" s="17">
        <v>45362</v>
      </c>
      <c r="H9" t="s">
        <v>440</v>
      </c>
      <c r="I9" t="s">
        <v>244</v>
      </c>
      <c r="J9" t="s">
        <v>245</v>
      </c>
      <c r="K9" t="s">
        <v>246</v>
      </c>
      <c r="L9" t="s">
        <v>247</v>
      </c>
      <c r="M9" s="19" t="s">
        <v>248</v>
      </c>
      <c r="N9" t="s">
        <v>249</v>
      </c>
      <c r="O9" t="s">
        <v>250</v>
      </c>
      <c r="P9" t="s">
        <v>441</v>
      </c>
      <c r="Q9" t="s">
        <v>409</v>
      </c>
      <c r="R9" t="s">
        <v>253</v>
      </c>
      <c r="T9" t="s">
        <v>254</v>
      </c>
      <c r="U9" t="s">
        <v>255</v>
      </c>
      <c r="V9" t="s">
        <v>410</v>
      </c>
      <c r="W9" t="s">
        <v>257</v>
      </c>
      <c r="X9">
        <v>108</v>
      </c>
      <c r="Y9">
        <v>1</v>
      </c>
      <c r="Z9">
        <v>12.38</v>
      </c>
      <c r="AA9">
        <v>6.6000000000000003E-2</v>
      </c>
      <c r="AB9" t="s">
        <v>258</v>
      </c>
      <c r="AC9" s="18">
        <v>45355.176504629628</v>
      </c>
    </row>
    <row r="10" spans="1:29" x14ac:dyDescent="0.3">
      <c r="A10" s="1">
        <v>9</v>
      </c>
      <c r="B10" t="str">
        <f>LEFT(Table16[[#This Row],[PO number ]],6)&amp;"-"&amp;LEFT(Table16[[#This Row],[SKU/Item]],2)</f>
        <v>833298-OK</v>
      </c>
      <c r="C10" s="20" t="str">
        <f>"FREE_JONE"</f>
        <v>FREE_JONE</v>
      </c>
      <c r="D10">
        <v>47186895</v>
      </c>
      <c r="E10" s="17">
        <v>45360</v>
      </c>
      <c r="F10" s="17">
        <v>45362</v>
      </c>
      <c r="H10" t="s">
        <v>452</v>
      </c>
      <c r="I10" t="s">
        <v>244</v>
      </c>
      <c r="J10" t="s">
        <v>245</v>
      </c>
      <c r="K10" t="s">
        <v>246</v>
      </c>
      <c r="L10" t="s">
        <v>247</v>
      </c>
      <c r="M10" s="19" t="s">
        <v>248</v>
      </c>
      <c r="N10" t="s">
        <v>249</v>
      </c>
      <c r="O10" t="s">
        <v>250</v>
      </c>
      <c r="P10" t="s">
        <v>453</v>
      </c>
      <c r="Q10" t="s">
        <v>454</v>
      </c>
      <c r="R10" t="s">
        <v>253</v>
      </c>
      <c r="T10" t="s">
        <v>254</v>
      </c>
      <c r="U10" t="s">
        <v>255</v>
      </c>
      <c r="V10" t="s">
        <v>271</v>
      </c>
      <c r="W10" t="s">
        <v>257</v>
      </c>
      <c r="X10">
        <v>10</v>
      </c>
      <c r="Y10">
        <v>1</v>
      </c>
      <c r="Z10">
        <v>0.84</v>
      </c>
      <c r="AA10">
        <v>1.2E-2</v>
      </c>
      <c r="AB10" t="s">
        <v>258</v>
      </c>
      <c r="AC10" s="18">
        <v>45352.259039351855</v>
      </c>
    </row>
    <row r="11" spans="1:29" x14ac:dyDescent="0.3">
      <c r="A11" s="1">
        <v>10</v>
      </c>
      <c r="B11" t="str">
        <f>LEFT(Table16[[#This Row],[PO number ]],6)&amp;"-"&amp;LEFT(Table16[[#This Row],[SKU/Item]],2)</f>
        <v>836342-OD</v>
      </c>
      <c r="C11" s="20" t="str">
        <f>"FREE_JONE"</f>
        <v>FREE_JONE</v>
      </c>
      <c r="D11">
        <v>47165600</v>
      </c>
      <c r="E11" s="17">
        <v>45360</v>
      </c>
      <c r="F11" s="17">
        <v>45362</v>
      </c>
      <c r="H11" t="s">
        <v>470</v>
      </c>
      <c r="I11" t="s">
        <v>244</v>
      </c>
      <c r="J11" t="s">
        <v>245</v>
      </c>
      <c r="K11" t="s">
        <v>246</v>
      </c>
      <c r="L11" t="s">
        <v>247</v>
      </c>
      <c r="M11" s="19" t="s">
        <v>248</v>
      </c>
      <c r="N11" t="s">
        <v>249</v>
      </c>
      <c r="O11" t="s">
        <v>250</v>
      </c>
      <c r="P11" t="s">
        <v>322</v>
      </c>
      <c r="Q11" t="s">
        <v>436</v>
      </c>
      <c r="R11" t="s">
        <v>253</v>
      </c>
      <c r="T11" t="s">
        <v>254</v>
      </c>
      <c r="U11" t="s">
        <v>255</v>
      </c>
      <c r="V11" t="s">
        <v>424</v>
      </c>
      <c r="W11" t="s">
        <v>257</v>
      </c>
      <c r="X11">
        <v>10</v>
      </c>
      <c r="Y11">
        <v>1</v>
      </c>
      <c r="Z11">
        <v>0.86</v>
      </c>
      <c r="AA11">
        <v>1.2E-2</v>
      </c>
      <c r="AB11" t="s">
        <v>258</v>
      </c>
      <c r="AC11" s="18">
        <v>45351.258055555554</v>
      </c>
    </row>
    <row r="12" spans="1:29" x14ac:dyDescent="0.3">
      <c r="A12" s="1">
        <v>11</v>
      </c>
      <c r="B12" t="str">
        <f>LEFT(Table16[[#This Row],[PO number ]],6)&amp;"-"&amp;LEFT(Table16[[#This Row],[SKU/Item]],2)</f>
        <v>814025-OO</v>
      </c>
      <c r="C12" s="20" t="str">
        <f>"FREE_JONE"</f>
        <v>FREE_JONE</v>
      </c>
      <c r="D12">
        <v>47165037</v>
      </c>
      <c r="E12" s="17">
        <v>45360</v>
      </c>
      <c r="F12" s="17">
        <v>45362</v>
      </c>
      <c r="H12" t="s">
        <v>471</v>
      </c>
      <c r="I12" t="s">
        <v>244</v>
      </c>
      <c r="J12" t="s">
        <v>245</v>
      </c>
      <c r="K12" t="s">
        <v>246</v>
      </c>
      <c r="L12" t="s">
        <v>247</v>
      </c>
      <c r="M12" s="19" t="s">
        <v>248</v>
      </c>
      <c r="N12" t="s">
        <v>249</v>
      </c>
      <c r="O12" t="s">
        <v>250</v>
      </c>
      <c r="P12" t="s">
        <v>472</v>
      </c>
      <c r="Q12" t="s">
        <v>252</v>
      </c>
      <c r="R12" t="s">
        <v>253</v>
      </c>
      <c r="T12" t="s">
        <v>254</v>
      </c>
      <c r="U12" t="s">
        <v>255</v>
      </c>
      <c r="V12" t="s">
        <v>256</v>
      </c>
      <c r="W12" t="s">
        <v>257</v>
      </c>
      <c r="X12">
        <v>10</v>
      </c>
      <c r="Y12">
        <v>1</v>
      </c>
      <c r="Z12">
        <v>1.94</v>
      </c>
      <c r="AA12">
        <v>3.5000000000000003E-2</v>
      </c>
      <c r="AB12" t="s">
        <v>258</v>
      </c>
      <c r="AC12" s="18">
        <v>45351.249050925922</v>
      </c>
    </row>
    <row r="13" spans="1:29" x14ac:dyDescent="0.3">
      <c r="A13" s="1">
        <v>12</v>
      </c>
      <c r="B13" t="str">
        <f>LEFT(Table16[[#This Row],[PO number ]],6)&amp;"-"&amp;LEFT(Table16[[#This Row],[SKU/Item]],2)</f>
        <v>819645-OO</v>
      </c>
      <c r="C13" s="20" t="str">
        <f>"FREE_JONE"</f>
        <v>FREE_JONE</v>
      </c>
      <c r="D13">
        <v>47096079</v>
      </c>
      <c r="E13" s="17">
        <v>45360</v>
      </c>
      <c r="F13" s="17">
        <v>45362</v>
      </c>
      <c r="H13" t="s">
        <v>481</v>
      </c>
      <c r="I13" t="s">
        <v>244</v>
      </c>
      <c r="J13" t="s">
        <v>245</v>
      </c>
      <c r="K13" t="s">
        <v>246</v>
      </c>
      <c r="L13" t="s">
        <v>247</v>
      </c>
      <c r="M13" s="19" t="s">
        <v>248</v>
      </c>
      <c r="N13" t="s">
        <v>249</v>
      </c>
      <c r="O13" t="s">
        <v>250</v>
      </c>
      <c r="P13" t="s">
        <v>482</v>
      </c>
      <c r="Q13" t="s">
        <v>412</v>
      </c>
      <c r="R13" t="s">
        <v>253</v>
      </c>
      <c r="T13" t="s">
        <v>254</v>
      </c>
      <c r="U13" t="s">
        <v>255</v>
      </c>
      <c r="V13" t="s">
        <v>256</v>
      </c>
      <c r="W13" t="s">
        <v>257</v>
      </c>
      <c r="X13">
        <v>35</v>
      </c>
      <c r="Y13">
        <v>1</v>
      </c>
      <c r="Z13">
        <v>3.27</v>
      </c>
      <c r="AA13">
        <v>3.5000000000000003E-2</v>
      </c>
      <c r="AB13" t="s">
        <v>258</v>
      </c>
      <c r="AC13" s="18">
        <v>45348.322175925925</v>
      </c>
    </row>
    <row r="14" spans="1:29" x14ac:dyDescent="0.3">
      <c r="A14" s="1">
        <v>13</v>
      </c>
      <c r="B14" t="str">
        <f>LEFT(Table16[[#This Row],[PO number ]],6)&amp;"-"&amp;LEFT(Table16[[#This Row],[SKU/Item]],2)</f>
        <v>839057-OT</v>
      </c>
      <c r="C14" s="20" t="str">
        <f>"FREE_JONE"</f>
        <v>FREE_JONE</v>
      </c>
      <c r="D14">
        <v>47086582</v>
      </c>
      <c r="E14" s="17">
        <v>45360</v>
      </c>
      <c r="F14" s="17">
        <v>45362</v>
      </c>
      <c r="H14" t="s">
        <v>501</v>
      </c>
      <c r="I14" t="s">
        <v>244</v>
      </c>
      <c r="J14" t="s">
        <v>245</v>
      </c>
      <c r="K14" t="s">
        <v>246</v>
      </c>
      <c r="L14" t="s">
        <v>247</v>
      </c>
      <c r="M14" s="19" t="s">
        <v>248</v>
      </c>
      <c r="N14" t="s">
        <v>249</v>
      </c>
      <c r="O14" t="s">
        <v>250</v>
      </c>
      <c r="P14" t="s">
        <v>502</v>
      </c>
      <c r="Q14" t="s">
        <v>503</v>
      </c>
      <c r="R14" t="s">
        <v>253</v>
      </c>
      <c r="T14" t="s">
        <v>254</v>
      </c>
      <c r="U14" t="s">
        <v>255</v>
      </c>
      <c r="V14" t="s">
        <v>274</v>
      </c>
      <c r="W14" t="s">
        <v>257</v>
      </c>
      <c r="X14">
        <v>49</v>
      </c>
      <c r="Y14">
        <v>1</v>
      </c>
      <c r="Z14">
        <v>3.81</v>
      </c>
      <c r="AA14">
        <v>3.5000000000000003E-2</v>
      </c>
      <c r="AB14" t="s">
        <v>258</v>
      </c>
      <c r="AC14" s="18">
        <v>45347.586365740739</v>
      </c>
    </row>
    <row r="15" spans="1:29" x14ac:dyDescent="0.3">
      <c r="A15" s="1">
        <v>14</v>
      </c>
      <c r="B15" t="str">
        <f>LEFT(Table16[[#This Row],[PO number ]],6)&amp;"-"&amp;LEFT(Table16[[#This Row],[SKU/Item]],2)</f>
        <v>812972-OD</v>
      </c>
      <c r="C15" s="20" t="str">
        <f>"FREE_JONE"</f>
        <v>FREE_JONE</v>
      </c>
      <c r="D15">
        <v>47086380</v>
      </c>
      <c r="E15" s="17">
        <v>45360</v>
      </c>
      <c r="F15" s="17">
        <v>45362</v>
      </c>
      <c r="H15" t="s">
        <v>522</v>
      </c>
      <c r="I15" t="s">
        <v>244</v>
      </c>
      <c r="J15" t="s">
        <v>245</v>
      </c>
      <c r="K15" t="s">
        <v>246</v>
      </c>
      <c r="L15" t="s">
        <v>247</v>
      </c>
      <c r="M15" s="19" t="s">
        <v>248</v>
      </c>
      <c r="N15" t="s">
        <v>249</v>
      </c>
      <c r="O15" t="s">
        <v>250</v>
      </c>
      <c r="P15" t="s">
        <v>269</v>
      </c>
      <c r="Q15" t="s">
        <v>523</v>
      </c>
      <c r="R15" t="s">
        <v>253</v>
      </c>
      <c r="T15" t="s">
        <v>254</v>
      </c>
      <c r="U15" t="s">
        <v>255</v>
      </c>
      <c r="V15" t="s">
        <v>424</v>
      </c>
      <c r="W15" t="s">
        <v>257</v>
      </c>
      <c r="X15">
        <v>18</v>
      </c>
      <c r="Y15">
        <v>1</v>
      </c>
      <c r="Z15">
        <v>1.63</v>
      </c>
      <c r="AA15">
        <v>3.5000000000000003E-2</v>
      </c>
      <c r="AB15" t="s">
        <v>258</v>
      </c>
      <c r="AC15" s="18">
        <v>45347.552847222221</v>
      </c>
    </row>
    <row r="16" spans="1:29" x14ac:dyDescent="0.3">
      <c r="A16" s="1">
        <v>15</v>
      </c>
      <c r="B16" t="str">
        <f>LEFT(Table16[[#This Row],[PO number ]],6)&amp;"-"&amp;LEFT(Table16[[#This Row],[SKU/Item]],2)</f>
        <v>808131-KR</v>
      </c>
      <c r="C16" s="20" t="str">
        <f>"FREE_JONE"</f>
        <v>FREE_JONE</v>
      </c>
      <c r="D16">
        <v>47086346</v>
      </c>
      <c r="E16" s="17">
        <v>45360</v>
      </c>
      <c r="F16" s="17">
        <v>45362</v>
      </c>
      <c r="H16" t="s">
        <v>524</v>
      </c>
      <c r="I16" t="s">
        <v>244</v>
      </c>
      <c r="J16" t="s">
        <v>245</v>
      </c>
      <c r="K16" t="s">
        <v>246</v>
      </c>
      <c r="L16" t="s">
        <v>247</v>
      </c>
      <c r="M16" s="19" t="s">
        <v>248</v>
      </c>
      <c r="N16" t="s">
        <v>249</v>
      </c>
      <c r="O16" t="s">
        <v>250</v>
      </c>
      <c r="P16" t="s">
        <v>525</v>
      </c>
      <c r="Q16" t="s">
        <v>475</v>
      </c>
      <c r="R16" t="s">
        <v>253</v>
      </c>
      <c r="T16" t="s">
        <v>254</v>
      </c>
      <c r="U16" t="s">
        <v>255</v>
      </c>
      <c r="V16" t="s">
        <v>271</v>
      </c>
      <c r="W16" t="s">
        <v>257</v>
      </c>
      <c r="X16">
        <v>43</v>
      </c>
      <c r="Y16">
        <v>1</v>
      </c>
      <c r="Z16">
        <v>3.45</v>
      </c>
      <c r="AA16">
        <v>3.7999999999999999E-2</v>
      </c>
      <c r="AB16" t="s">
        <v>258</v>
      </c>
      <c r="AC16" s="18">
        <v>45347.545891203707</v>
      </c>
    </row>
    <row r="17" spans="1:29" x14ac:dyDescent="0.3">
      <c r="A17" s="1">
        <v>16</v>
      </c>
      <c r="B17" t="str">
        <f>LEFT(Table16[[#This Row],[PO number ]],6)&amp;"-"&amp;LEFT(Table16[[#This Row],[SKU/Item]],2)</f>
        <v>663200-PE</v>
      </c>
      <c r="C17" s="20" t="str">
        <f>"FREE_JONE"</f>
        <v>FREE_JONE</v>
      </c>
      <c r="D17">
        <v>46967343</v>
      </c>
      <c r="E17" s="17">
        <v>45360</v>
      </c>
      <c r="F17" s="17">
        <v>45362</v>
      </c>
      <c r="H17" t="s">
        <v>529</v>
      </c>
      <c r="I17" t="s">
        <v>244</v>
      </c>
      <c r="J17" t="s">
        <v>245</v>
      </c>
      <c r="K17" t="s">
        <v>246</v>
      </c>
      <c r="L17" t="s">
        <v>247</v>
      </c>
      <c r="M17" s="19" t="s">
        <v>248</v>
      </c>
      <c r="N17" t="s">
        <v>249</v>
      </c>
      <c r="O17" t="s">
        <v>250</v>
      </c>
      <c r="P17" t="s">
        <v>296</v>
      </c>
      <c r="Q17" t="s">
        <v>530</v>
      </c>
      <c r="R17" t="s">
        <v>253</v>
      </c>
      <c r="T17" t="s">
        <v>254</v>
      </c>
      <c r="U17" t="s">
        <v>255</v>
      </c>
      <c r="V17" t="s">
        <v>261</v>
      </c>
      <c r="W17" t="s">
        <v>257</v>
      </c>
      <c r="X17">
        <v>434</v>
      </c>
      <c r="Y17">
        <v>3</v>
      </c>
      <c r="Z17">
        <v>27.66</v>
      </c>
      <c r="AA17">
        <v>0.183</v>
      </c>
      <c r="AB17" t="s">
        <v>258</v>
      </c>
      <c r="AC17" s="18">
        <v>45340.433263888888</v>
      </c>
    </row>
    <row r="18" spans="1:29" x14ac:dyDescent="0.3">
      <c r="A18" s="1">
        <v>17</v>
      </c>
      <c r="B18" t="str">
        <f>LEFT(Table16[[#This Row],[PO number ]],6)&amp;"-"&amp;LEFT(Table16[[#This Row],[SKU/Item]],2)</f>
        <v>813105-OO</v>
      </c>
      <c r="C18" s="20" t="str">
        <f>"FREE_JONE"</f>
        <v>FREE_JONE</v>
      </c>
      <c r="D18">
        <v>47349918</v>
      </c>
      <c r="E18" s="17">
        <v>45361</v>
      </c>
      <c r="F18" s="17">
        <v>45376</v>
      </c>
      <c r="H18" t="s">
        <v>243</v>
      </c>
      <c r="I18" t="s">
        <v>244</v>
      </c>
      <c r="J18" t="s">
        <v>245</v>
      </c>
      <c r="K18" t="s">
        <v>246</v>
      </c>
      <c r="L18" t="s">
        <v>247</v>
      </c>
      <c r="M18" s="19" t="s">
        <v>248</v>
      </c>
      <c r="N18" t="s">
        <v>249</v>
      </c>
      <c r="O18" t="s">
        <v>250</v>
      </c>
      <c r="P18" t="s">
        <v>251</v>
      </c>
      <c r="Q18" t="s">
        <v>252</v>
      </c>
      <c r="R18" t="s">
        <v>253</v>
      </c>
      <c r="T18" t="s">
        <v>254</v>
      </c>
      <c r="U18" t="s">
        <v>255</v>
      </c>
      <c r="V18" t="s">
        <v>256</v>
      </c>
      <c r="W18" t="s">
        <v>257</v>
      </c>
      <c r="X18">
        <v>10</v>
      </c>
      <c r="Y18">
        <v>1</v>
      </c>
      <c r="Z18">
        <v>1</v>
      </c>
      <c r="AA18">
        <v>0.01</v>
      </c>
      <c r="AB18" t="s">
        <v>258</v>
      </c>
      <c r="AC18" s="18">
        <v>45361.71503472222</v>
      </c>
    </row>
    <row r="19" spans="1:29" x14ac:dyDescent="0.3">
      <c r="A19" s="1">
        <v>18</v>
      </c>
      <c r="B19" t="str">
        <f>LEFT(Table16[[#This Row],[PO number ]],6)&amp;"-"&amp;LEFT(Table16[[#This Row],[SKU/Item]],2)</f>
        <v>813105-OL</v>
      </c>
      <c r="C19" s="20" t="str">
        <f>"FREE_JONE"</f>
        <v>FREE_JONE</v>
      </c>
      <c r="D19">
        <v>47349917</v>
      </c>
      <c r="E19" s="17">
        <v>45361</v>
      </c>
      <c r="F19" s="17">
        <v>45376</v>
      </c>
      <c r="H19" t="s">
        <v>259</v>
      </c>
      <c r="I19" t="s">
        <v>244</v>
      </c>
      <c r="J19" t="s">
        <v>245</v>
      </c>
      <c r="K19" t="s">
        <v>246</v>
      </c>
      <c r="L19" t="s">
        <v>247</v>
      </c>
      <c r="M19" s="19" t="s">
        <v>248</v>
      </c>
      <c r="N19" t="s">
        <v>249</v>
      </c>
      <c r="O19" t="s">
        <v>250</v>
      </c>
      <c r="P19" t="s">
        <v>251</v>
      </c>
      <c r="Q19" t="s">
        <v>260</v>
      </c>
      <c r="R19" t="s">
        <v>253</v>
      </c>
      <c r="T19" t="s">
        <v>254</v>
      </c>
      <c r="U19" t="s">
        <v>255</v>
      </c>
      <c r="V19" t="s">
        <v>261</v>
      </c>
      <c r="W19" t="s">
        <v>257</v>
      </c>
      <c r="X19">
        <v>10</v>
      </c>
      <c r="Y19">
        <v>1</v>
      </c>
      <c r="Z19">
        <v>1</v>
      </c>
      <c r="AA19">
        <v>0.01</v>
      </c>
      <c r="AB19" t="s">
        <v>258</v>
      </c>
      <c r="AC19" s="18">
        <v>45361.714814814812</v>
      </c>
    </row>
    <row r="20" spans="1:29" x14ac:dyDescent="0.3">
      <c r="A20" s="1">
        <v>19</v>
      </c>
      <c r="B20" t="str">
        <f>LEFT(Table16[[#This Row],[PO number ]],6)&amp;"-"&amp;LEFT(Table16[[#This Row],[SKU/Item]],2)</f>
        <v>813105-NH</v>
      </c>
      <c r="C20" s="20" t="str">
        <f>"FREE_JONE"</f>
        <v>FREE_JONE</v>
      </c>
      <c r="E20" s="17">
        <v>45361</v>
      </c>
      <c r="F20" s="17">
        <v>45376</v>
      </c>
      <c r="H20" t="s">
        <v>262</v>
      </c>
      <c r="I20" t="s">
        <v>244</v>
      </c>
      <c r="J20" t="s">
        <v>245</v>
      </c>
      <c r="K20" t="s">
        <v>246</v>
      </c>
      <c r="L20" t="s">
        <v>247</v>
      </c>
      <c r="M20" s="19" t="s">
        <v>248</v>
      </c>
      <c r="N20" t="s">
        <v>249</v>
      </c>
      <c r="O20" t="s">
        <v>250</v>
      </c>
      <c r="P20" t="s">
        <v>251</v>
      </c>
      <c r="Q20" t="s">
        <v>263</v>
      </c>
      <c r="R20" t="s">
        <v>253</v>
      </c>
      <c r="T20" t="s">
        <v>254</v>
      </c>
      <c r="U20" t="s">
        <v>255</v>
      </c>
      <c r="V20" t="s">
        <v>255</v>
      </c>
      <c r="W20" t="s">
        <v>257</v>
      </c>
      <c r="X20">
        <v>10</v>
      </c>
      <c r="Y20">
        <v>1</v>
      </c>
      <c r="Z20">
        <v>1</v>
      </c>
      <c r="AA20">
        <v>0.01</v>
      </c>
      <c r="AB20" t="s">
        <v>258</v>
      </c>
      <c r="AC20" s="18">
        <v>45361.714629629627</v>
      </c>
    </row>
    <row r="21" spans="1:29" x14ac:dyDescent="0.3">
      <c r="A21" s="1">
        <v>20</v>
      </c>
      <c r="B21" t="str">
        <f>LEFT(Table16[[#This Row],[PO number ]],6)&amp;"-"&amp;LEFT(Table16[[#This Row],[SKU/Item]],2)</f>
        <v>813024-VN</v>
      </c>
      <c r="C21" s="20" t="str">
        <f>"FREE_JONE"</f>
        <v>FREE_JONE</v>
      </c>
      <c r="D21">
        <v>47349913</v>
      </c>
      <c r="E21" s="17">
        <v>45361</v>
      </c>
      <c r="F21" s="17">
        <v>45376</v>
      </c>
      <c r="H21" t="s">
        <v>264</v>
      </c>
      <c r="I21" t="s">
        <v>244</v>
      </c>
      <c r="J21" t="s">
        <v>245</v>
      </c>
      <c r="K21" t="s">
        <v>246</v>
      </c>
      <c r="L21" t="s">
        <v>247</v>
      </c>
      <c r="M21" s="19" t="s">
        <v>248</v>
      </c>
      <c r="N21" t="s">
        <v>249</v>
      </c>
      <c r="O21" t="s">
        <v>250</v>
      </c>
      <c r="P21" t="s">
        <v>265</v>
      </c>
      <c r="Q21" t="s">
        <v>266</v>
      </c>
      <c r="R21" t="s">
        <v>253</v>
      </c>
      <c r="T21" t="s">
        <v>254</v>
      </c>
      <c r="U21" t="s">
        <v>255</v>
      </c>
      <c r="V21" t="s">
        <v>267</v>
      </c>
      <c r="W21" t="s">
        <v>257</v>
      </c>
      <c r="X21">
        <v>54</v>
      </c>
      <c r="Y21">
        <v>1</v>
      </c>
      <c r="Z21">
        <v>4</v>
      </c>
      <c r="AA21">
        <v>0.02</v>
      </c>
      <c r="AB21" t="s">
        <v>258</v>
      </c>
      <c r="AC21" s="18">
        <v>45361.714398148149</v>
      </c>
    </row>
    <row r="22" spans="1:29" x14ac:dyDescent="0.3">
      <c r="A22" s="1">
        <v>21</v>
      </c>
      <c r="B22" t="str">
        <f>LEFT(Table16[[#This Row],[PO number ]],6)&amp;"-"&amp;LEFT(Table16[[#This Row],[SKU/Item]],2)</f>
        <v>812972-OK</v>
      </c>
      <c r="C22" s="20" t="str">
        <f>"FREE_JONE"</f>
        <v>FREE_JONE</v>
      </c>
      <c r="D22">
        <v>47349912</v>
      </c>
      <c r="E22" s="17">
        <v>45361</v>
      </c>
      <c r="F22" s="17">
        <v>45376</v>
      </c>
      <c r="H22" t="s">
        <v>268</v>
      </c>
      <c r="I22" t="s">
        <v>244</v>
      </c>
      <c r="J22" t="s">
        <v>245</v>
      </c>
      <c r="K22" t="s">
        <v>246</v>
      </c>
      <c r="L22" t="s">
        <v>247</v>
      </c>
      <c r="M22" s="19" t="s">
        <v>248</v>
      </c>
      <c r="N22" t="s">
        <v>249</v>
      </c>
      <c r="O22" t="s">
        <v>250</v>
      </c>
      <c r="P22" t="s">
        <v>269</v>
      </c>
      <c r="Q22" t="s">
        <v>270</v>
      </c>
      <c r="R22" t="s">
        <v>253</v>
      </c>
      <c r="T22" t="s">
        <v>254</v>
      </c>
      <c r="U22" t="s">
        <v>255</v>
      </c>
      <c r="V22" t="s">
        <v>271</v>
      </c>
      <c r="W22" t="s">
        <v>257</v>
      </c>
      <c r="X22">
        <v>20</v>
      </c>
      <c r="Y22">
        <v>1</v>
      </c>
      <c r="Z22">
        <v>1</v>
      </c>
      <c r="AA22">
        <v>0.01</v>
      </c>
      <c r="AB22" t="s">
        <v>258</v>
      </c>
      <c r="AC22" s="18">
        <v>45361.714201388888</v>
      </c>
    </row>
    <row r="23" spans="1:29" x14ac:dyDescent="0.3">
      <c r="A23" s="1">
        <v>22</v>
      </c>
      <c r="B23" t="str">
        <f>LEFT(Table16[[#This Row],[PO number ]],6)&amp;"-"&amp;LEFT(Table16[[#This Row],[SKU/Item]],2)</f>
        <v>812972-OF</v>
      </c>
      <c r="C23" s="20" t="str">
        <f>"FREE_JONE"</f>
        <v>FREE_JONE</v>
      </c>
      <c r="D23">
        <v>47349909</v>
      </c>
      <c r="E23" s="17">
        <v>45361</v>
      </c>
      <c r="F23" s="17">
        <v>45376</v>
      </c>
      <c r="H23" t="s">
        <v>272</v>
      </c>
      <c r="I23" t="s">
        <v>244</v>
      </c>
      <c r="J23" t="s">
        <v>245</v>
      </c>
      <c r="K23" t="s">
        <v>246</v>
      </c>
      <c r="L23" t="s">
        <v>247</v>
      </c>
      <c r="M23" s="19" t="s">
        <v>248</v>
      </c>
      <c r="N23" t="s">
        <v>249</v>
      </c>
      <c r="O23" t="s">
        <v>250</v>
      </c>
      <c r="P23" t="s">
        <v>269</v>
      </c>
      <c r="Q23" t="s">
        <v>273</v>
      </c>
      <c r="R23" t="s">
        <v>253</v>
      </c>
      <c r="T23" t="s">
        <v>254</v>
      </c>
      <c r="U23" t="s">
        <v>255</v>
      </c>
      <c r="V23" t="s">
        <v>274</v>
      </c>
      <c r="W23" t="s">
        <v>257</v>
      </c>
      <c r="X23">
        <v>889</v>
      </c>
      <c r="Y23">
        <v>1</v>
      </c>
      <c r="Z23">
        <v>60</v>
      </c>
      <c r="AA23">
        <v>0.33</v>
      </c>
      <c r="AB23" t="s">
        <v>258</v>
      </c>
      <c r="AC23" s="18">
        <v>45361.71398148148</v>
      </c>
    </row>
    <row r="24" spans="1:29" x14ac:dyDescent="0.3">
      <c r="A24" s="1">
        <v>23</v>
      </c>
      <c r="B24" t="str">
        <f>LEFT(Table16[[#This Row],[PO number ]],6)&amp;"-"&amp;LEFT(Table16[[#This Row],[SKU/Item]],2)</f>
        <v>812178-PL</v>
      </c>
      <c r="C24" s="20" t="str">
        <f>"FREE_JONE"</f>
        <v>FREE_JONE</v>
      </c>
      <c r="D24">
        <v>47349908</v>
      </c>
      <c r="E24" s="17">
        <v>45361</v>
      </c>
      <c r="F24" s="17">
        <v>45376</v>
      </c>
      <c r="H24" t="s">
        <v>275</v>
      </c>
      <c r="I24" t="s">
        <v>244</v>
      </c>
      <c r="J24" t="s">
        <v>245</v>
      </c>
      <c r="K24" t="s">
        <v>246</v>
      </c>
      <c r="L24" t="s">
        <v>247</v>
      </c>
      <c r="M24" s="19" t="s">
        <v>248</v>
      </c>
      <c r="N24" t="s">
        <v>249</v>
      </c>
      <c r="O24" t="s">
        <v>250</v>
      </c>
      <c r="P24" t="s">
        <v>276</v>
      </c>
      <c r="Q24" t="s">
        <v>277</v>
      </c>
      <c r="R24" t="s">
        <v>253</v>
      </c>
      <c r="T24" t="s">
        <v>254</v>
      </c>
      <c r="U24" t="s">
        <v>255</v>
      </c>
      <c r="V24" t="s">
        <v>274</v>
      </c>
      <c r="W24" t="s">
        <v>257</v>
      </c>
      <c r="X24">
        <v>5000</v>
      </c>
      <c r="Y24">
        <v>1</v>
      </c>
      <c r="Z24">
        <v>359</v>
      </c>
      <c r="AA24">
        <v>2.35</v>
      </c>
      <c r="AB24" t="s">
        <v>258</v>
      </c>
      <c r="AC24" s="18">
        <v>45361.713773148149</v>
      </c>
    </row>
    <row r="25" spans="1:29" x14ac:dyDescent="0.3">
      <c r="A25" s="1">
        <v>24</v>
      </c>
      <c r="B25" t="str">
        <f>LEFT(Table16[[#This Row],[PO number ]],6)&amp;"-"&amp;LEFT(Table16[[#This Row],[SKU/Item]],2)</f>
        <v>811623-VN</v>
      </c>
      <c r="C25" s="20" t="str">
        <f>"FREE_JONE"</f>
        <v>FREE_JONE</v>
      </c>
      <c r="D25">
        <v>47349907</v>
      </c>
      <c r="E25" s="17">
        <v>45361</v>
      </c>
      <c r="F25" s="17">
        <v>45376</v>
      </c>
      <c r="H25" t="s">
        <v>278</v>
      </c>
      <c r="I25" t="s">
        <v>244</v>
      </c>
      <c r="J25" t="s">
        <v>245</v>
      </c>
      <c r="K25" t="s">
        <v>246</v>
      </c>
      <c r="L25" t="s">
        <v>247</v>
      </c>
      <c r="M25" s="19" t="s">
        <v>248</v>
      </c>
      <c r="N25" t="s">
        <v>249</v>
      </c>
      <c r="O25" t="s">
        <v>250</v>
      </c>
      <c r="P25" t="s">
        <v>279</v>
      </c>
      <c r="Q25" t="s">
        <v>280</v>
      </c>
      <c r="R25" t="s">
        <v>253</v>
      </c>
      <c r="T25" t="s">
        <v>254</v>
      </c>
      <c r="U25" t="s">
        <v>255</v>
      </c>
      <c r="V25" t="s">
        <v>267</v>
      </c>
      <c r="W25" t="s">
        <v>257</v>
      </c>
      <c r="X25">
        <v>18</v>
      </c>
      <c r="Y25">
        <v>1</v>
      </c>
      <c r="Z25">
        <v>2</v>
      </c>
      <c r="AA25">
        <v>0.04</v>
      </c>
      <c r="AB25" t="s">
        <v>258</v>
      </c>
      <c r="AC25" s="18">
        <v>45361.713553240741</v>
      </c>
    </row>
    <row r="26" spans="1:29" x14ac:dyDescent="0.3">
      <c r="A26" s="1">
        <v>25</v>
      </c>
      <c r="B26" t="str">
        <f>LEFT(Table16[[#This Row],[PO number ]],6)&amp;"-"&amp;LEFT(Table16[[#This Row],[SKU/Item]],2)</f>
        <v>765262-ZA</v>
      </c>
      <c r="C26" s="20" t="str">
        <f>"FREE_JONE"</f>
        <v>FREE_JONE</v>
      </c>
      <c r="D26">
        <v>47349905</v>
      </c>
      <c r="E26" s="17">
        <v>45361</v>
      </c>
      <c r="F26" s="17">
        <v>45376</v>
      </c>
      <c r="H26" t="s">
        <v>281</v>
      </c>
      <c r="I26" t="s">
        <v>244</v>
      </c>
      <c r="J26" t="s">
        <v>245</v>
      </c>
      <c r="K26" t="s">
        <v>246</v>
      </c>
      <c r="L26" t="s">
        <v>247</v>
      </c>
      <c r="M26" s="19" t="s">
        <v>248</v>
      </c>
      <c r="N26" t="s">
        <v>249</v>
      </c>
      <c r="O26" t="s">
        <v>250</v>
      </c>
      <c r="P26" t="s">
        <v>282</v>
      </c>
      <c r="Q26" t="s">
        <v>283</v>
      </c>
      <c r="R26" t="s">
        <v>253</v>
      </c>
      <c r="T26" t="s">
        <v>254</v>
      </c>
      <c r="U26" t="s">
        <v>255</v>
      </c>
      <c r="V26" t="s">
        <v>284</v>
      </c>
      <c r="W26" t="s">
        <v>257</v>
      </c>
      <c r="X26">
        <v>61</v>
      </c>
      <c r="Y26">
        <v>1</v>
      </c>
      <c r="Z26">
        <v>4</v>
      </c>
      <c r="AA26">
        <v>0.03</v>
      </c>
      <c r="AB26" t="s">
        <v>258</v>
      </c>
      <c r="AC26" s="18">
        <v>45361.713333333333</v>
      </c>
    </row>
    <row r="27" spans="1:29" x14ac:dyDescent="0.3">
      <c r="A27" s="1">
        <v>26</v>
      </c>
      <c r="B27" t="str">
        <f>LEFT(Table16[[#This Row],[PO number ]],6)&amp;"-"&amp;LEFT(Table16[[#This Row],[SKU/Item]],2)</f>
        <v>713969-CL</v>
      </c>
      <c r="C27" s="20" t="str">
        <f>"FREE_JONE"</f>
        <v>FREE_JONE</v>
      </c>
      <c r="D27">
        <v>47349902</v>
      </c>
      <c r="E27" s="17">
        <v>45361</v>
      </c>
      <c r="F27" s="17">
        <v>45376</v>
      </c>
      <c r="H27" t="s">
        <v>285</v>
      </c>
      <c r="I27" t="s">
        <v>244</v>
      </c>
      <c r="J27" t="s">
        <v>245</v>
      </c>
      <c r="K27" t="s">
        <v>246</v>
      </c>
      <c r="L27" t="s">
        <v>247</v>
      </c>
      <c r="M27" s="19" t="s">
        <v>248</v>
      </c>
      <c r="N27" t="s">
        <v>249</v>
      </c>
      <c r="O27" t="s">
        <v>250</v>
      </c>
      <c r="P27" t="s">
        <v>286</v>
      </c>
      <c r="Q27" t="s">
        <v>287</v>
      </c>
      <c r="R27" t="s">
        <v>253</v>
      </c>
      <c r="T27" t="s">
        <v>254</v>
      </c>
      <c r="U27" t="s">
        <v>255</v>
      </c>
      <c r="V27" t="s">
        <v>274</v>
      </c>
      <c r="W27" t="s">
        <v>257</v>
      </c>
      <c r="X27">
        <v>821</v>
      </c>
      <c r="Y27">
        <v>1</v>
      </c>
      <c r="Z27">
        <v>64</v>
      </c>
      <c r="AA27">
        <v>0.39</v>
      </c>
      <c r="AB27" t="s">
        <v>258</v>
      </c>
      <c r="AC27" s="18">
        <v>45361.713101851848</v>
      </c>
    </row>
    <row r="28" spans="1:29" x14ac:dyDescent="0.3">
      <c r="A28" s="1">
        <v>27</v>
      </c>
      <c r="B28" t="str">
        <f>LEFT(Table16[[#This Row],[PO number ]],6)&amp;"-"&amp;LEFT(Table16[[#This Row],[SKU/Item]],2)</f>
        <v>710087-CL</v>
      </c>
      <c r="C28" s="20" t="str">
        <f>"FREE_JONE"</f>
        <v>FREE_JONE</v>
      </c>
      <c r="D28">
        <v>47349901</v>
      </c>
      <c r="E28" s="17">
        <v>45361</v>
      </c>
      <c r="F28" s="17">
        <v>45376</v>
      </c>
      <c r="H28" t="s">
        <v>288</v>
      </c>
      <c r="I28" t="s">
        <v>244</v>
      </c>
      <c r="J28" t="s">
        <v>245</v>
      </c>
      <c r="K28" t="s">
        <v>246</v>
      </c>
      <c r="L28" t="s">
        <v>247</v>
      </c>
      <c r="M28" s="19" t="s">
        <v>248</v>
      </c>
      <c r="N28" t="s">
        <v>249</v>
      </c>
      <c r="O28" t="s">
        <v>250</v>
      </c>
      <c r="P28" t="s">
        <v>289</v>
      </c>
      <c r="Q28" t="s">
        <v>287</v>
      </c>
      <c r="R28" t="s">
        <v>253</v>
      </c>
      <c r="T28" t="s">
        <v>254</v>
      </c>
      <c r="U28" t="s">
        <v>255</v>
      </c>
      <c r="V28" t="s">
        <v>274</v>
      </c>
      <c r="W28" t="s">
        <v>257</v>
      </c>
      <c r="X28">
        <v>728</v>
      </c>
      <c r="Y28">
        <v>1</v>
      </c>
      <c r="Z28">
        <v>49</v>
      </c>
      <c r="AA28">
        <v>0.31</v>
      </c>
      <c r="AB28" t="s">
        <v>258</v>
      </c>
      <c r="AC28" s="18">
        <v>45361.712881944448</v>
      </c>
    </row>
    <row r="29" spans="1:29" x14ac:dyDescent="0.3">
      <c r="A29" s="1">
        <v>28</v>
      </c>
      <c r="B29" t="str">
        <f>LEFT(Table16[[#This Row],[PO number ]],6)&amp;"-"&amp;LEFT(Table16[[#This Row],[SKU/Item]],2)</f>
        <v>702116-CL</v>
      </c>
      <c r="C29" s="20" t="str">
        <f>"FREE_JONE"</f>
        <v>FREE_JONE</v>
      </c>
      <c r="D29">
        <v>47349899</v>
      </c>
      <c r="E29" s="17">
        <v>45361</v>
      </c>
      <c r="F29" s="17">
        <v>45376</v>
      </c>
      <c r="H29" t="s">
        <v>290</v>
      </c>
      <c r="I29" t="s">
        <v>244</v>
      </c>
      <c r="J29" t="s">
        <v>245</v>
      </c>
      <c r="K29" t="s">
        <v>246</v>
      </c>
      <c r="L29" t="s">
        <v>247</v>
      </c>
      <c r="M29" s="19" t="s">
        <v>248</v>
      </c>
      <c r="N29" t="s">
        <v>249</v>
      </c>
      <c r="O29" t="s">
        <v>250</v>
      </c>
      <c r="P29" t="s">
        <v>291</v>
      </c>
      <c r="Q29" t="s">
        <v>287</v>
      </c>
      <c r="R29" t="s">
        <v>253</v>
      </c>
      <c r="T29" t="s">
        <v>254</v>
      </c>
      <c r="U29" t="s">
        <v>255</v>
      </c>
      <c r="V29" t="s">
        <v>274</v>
      </c>
      <c r="W29" t="s">
        <v>257</v>
      </c>
      <c r="X29">
        <v>746</v>
      </c>
      <c r="Y29">
        <v>1</v>
      </c>
      <c r="Z29">
        <v>58</v>
      </c>
      <c r="AA29">
        <v>0.35</v>
      </c>
      <c r="AB29" t="s">
        <v>258</v>
      </c>
      <c r="AC29" s="18">
        <v>45361.71261574074</v>
      </c>
    </row>
    <row r="30" spans="1:29" x14ac:dyDescent="0.3">
      <c r="A30" s="1">
        <v>29</v>
      </c>
      <c r="B30" t="str">
        <f>LEFT(Table16[[#This Row],[PO number ]],6)&amp;"-"&amp;LEFT(Table16[[#This Row],[SKU/Item]],2)</f>
        <v>682037-UY</v>
      </c>
      <c r="C30" s="20" t="str">
        <f>"FREE_JONE"</f>
        <v>FREE_JONE</v>
      </c>
      <c r="D30">
        <v>47349898</v>
      </c>
      <c r="E30" s="17">
        <v>45361</v>
      </c>
      <c r="F30" s="17">
        <v>45376</v>
      </c>
      <c r="H30" t="s">
        <v>292</v>
      </c>
      <c r="I30" t="s">
        <v>244</v>
      </c>
      <c r="J30" t="s">
        <v>245</v>
      </c>
      <c r="K30" t="s">
        <v>246</v>
      </c>
      <c r="L30" t="s">
        <v>247</v>
      </c>
      <c r="M30" s="19" t="s">
        <v>248</v>
      </c>
      <c r="N30" t="s">
        <v>249</v>
      </c>
      <c r="O30" t="s">
        <v>250</v>
      </c>
      <c r="P30" t="s">
        <v>293</v>
      </c>
      <c r="Q30" t="s">
        <v>294</v>
      </c>
      <c r="R30" t="s">
        <v>253</v>
      </c>
      <c r="T30" t="s">
        <v>254</v>
      </c>
      <c r="U30" t="s">
        <v>255</v>
      </c>
      <c r="V30" t="s">
        <v>261</v>
      </c>
      <c r="W30" t="s">
        <v>257</v>
      </c>
      <c r="X30">
        <v>162</v>
      </c>
      <c r="Y30">
        <v>1</v>
      </c>
      <c r="Z30">
        <v>10</v>
      </c>
      <c r="AA30">
        <v>0.06</v>
      </c>
      <c r="AB30" t="s">
        <v>258</v>
      </c>
      <c r="AC30" s="18">
        <v>45361.712384259263</v>
      </c>
    </row>
    <row r="31" spans="1:29" x14ac:dyDescent="0.3">
      <c r="A31" s="1">
        <v>30</v>
      </c>
      <c r="B31" t="str">
        <f>LEFT(Table16[[#This Row],[PO number ]],6)&amp;"-"&amp;LEFT(Table16[[#This Row],[SKU/Item]],2)</f>
        <v>663200-ZA</v>
      </c>
      <c r="C31" s="20" t="str">
        <f>"FREE_JONE"</f>
        <v>FREE_JONE</v>
      </c>
      <c r="D31">
        <v>47349897</v>
      </c>
      <c r="E31" s="17">
        <v>45361</v>
      </c>
      <c r="F31" s="17">
        <v>45376</v>
      </c>
      <c r="H31" t="s">
        <v>295</v>
      </c>
      <c r="I31" t="s">
        <v>244</v>
      </c>
      <c r="J31" t="s">
        <v>245</v>
      </c>
      <c r="K31" t="s">
        <v>246</v>
      </c>
      <c r="L31" t="s">
        <v>247</v>
      </c>
      <c r="M31" s="19" t="s">
        <v>248</v>
      </c>
      <c r="N31" t="s">
        <v>249</v>
      </c>
      <c r="O31" t="s">
        <v>250</v>
      </c>
      <c r="P31" t="s">
        <v>296</v>
      </c>
      <c r="Q31" t="s">
        <v>297</v>
      </c>
      <c r="R31" t="s">
        <v>253</v>
      </c>
      <c r="T31" t="s">
        <v>254</v>
      </c>
      <c r="U31" t="s">
        <v>255</v>
      </c>
      <c r="V31" t="s">
        <v>284</v>
      </c>
      <c r="W31" t="s">
        <v>257</v>
      </c>
      <c r="X31">
        <v>550</v>
      </c>
      <c r="Y31">
        <v>1</v>
      </c>
      <c r="Z31">
        <v>30</v>
      </c>
      <c r="AA31">
        <v>0.22</v>
      </c>
      <c r="AB31" t="s">
        <v>258</v>
      </c>
      <c r="AC31" s="18">
        <v>45361.712187500001</v>
      </c>
    </row>
    <row r="32" spans="1:29" x14ac:dyDescent="0.3">
      <c r="A32" s="1">
        <v>31</v>
      </c>
      <c r="B32" t="str">
        <f>LEFT(Table16[[#This Row],[PO number ]],6)&amp;"-"&amp;LEFT(Table16[[#This Row],[SKU/Item]],2)</f>
        <v>663174-ZA</v>
      </c>
      <c r="C32" s="20" t="str">
        <f>"FREE_JONE"</f>
        <v>FREE_JONE</v>
      </c>
      <c r="D32">
        <v>47349895</v>
      </c>
      <c r="E32" s="17">
        <v>45361</v>
      </c>
      <c r="F32" s="17">
        <v>45376</v>
      </c>
      <c r="H32" t="s">
        <v>298</v>
      </c>
      <c r="I32" t="s">
        <v>244</v>
      </c>
      <c r="J32" t="s">
        <v>245</v>
      </c>
      <c r="K32" t="s">
        <v>246</v>
      </c>
      <c r="L32" t="s">
        <v>247</v>
      </c>
      <c r="M32" s="19" t="s">
        <v>248</v>
      </c>
      <c r="N32" t="s">
        <v>249</v>
      </c>
      <c r="O32" t="s">
        <v>250</v>
      </c>
      <c r="P32" t="s">
        <v>299</v>
      </c>
      <c r="Q32" t="s">
        <v>297</v>
      </c>
      <c r="R32" t="s">
        <v>253</v>
      </c>
      <c r="T32" t="s">
        <v>254</v>
      </c>
      <c r="U32" t="s">
        <v>255</v>
      </c>
      <c r="V32" t="s">
        <v>284</v>
      </c>
      <c r="W32" t="s">
        <v>257</v>
      </c>
      <c r="X32">
        <v>532</v>
      </c>
      <c r="Y32">
        <v>1</v>
      </c>
      <c r="Z32">
        <v>25</v>
      </c>
      <c r="AA32">
        <v>0.18</v>
      </c>
      <c r="AB32" t="s">
        <v>258</v>
      </c>
      <c r="AC32" s="18">
        <v>45361.71197916667</v>
      </c>
    </row>
    <row r="33" spans="1:29" x14ac:dyDescent="0.3">
      <c r="A33" s="1">
        <v>32</v>
      </c>
      <c r="B33" t="str">
        <f>LEFT(Table16[[#This Row],[PO number ]],6)&amp;"-"&amp;LEFT(Table16[[#This Row],[SKU/Item]],2)</f>
        <v>844037-SW</v>
      </c>
      <c r="C33" s="20" t="str">
        <f>"FREE_JONE"</f>
        <v>FREE_JONE</v>
      </c>
      <c r="D33">
        <v>47349664</v>
      </c>
      <c r="E33" s="17">
        <v>45361</v>
      </c>
      <c r="F33" s="17">
        <v>45369</v>
      </c>
      <c r="H33" t="s">
        <v>300</v>
      </c>
      <c r="I33" t="s">
        <v>244</v>
      </c>
      <c r="J33" t="s">
        <v>245</v>
      </c>
      <c r="K33" t="s">
        <v>246</v>
      </c>
      <c r="L33" t="s">
        <v>247</v>
      </c>
      <c r="M33" s="19" t="s">
        <v>248</v>
      </c>
      <c r="N33" t="s">
        <v>249</v>
      </c>
      <c r="O33" t="s">
        <v>250</v>
      </c>
      <c r="P33" t="s">
        <v>301</v>
      </c>
      <c r="Q33" t="s">
        <v>302</v>
      </c>
      <c r="R33" t="s">
        <v>253</v>
      </c>
      <c r="T33" t="s">
        <v>254</v>
      </c>
      <c r="U33" t="s">
        <v>303</v>
      </c>
      <c r="V33" t="s">
        <v>304</v>
      </c>
      <c r="W33" t="s">
        <v>257</v>
      </c>
      <c r="X33">
        <v>413</v>
      </c>
      <c r="Y33">
        <v>2</v>
      </c>
      <c r="Z33">
        <v>22.82</v>
      </c>
      <c r="AA33">
        <v>0.13200000000000001</v>
      </c>
      <c r="AB33" t="s">
        <v>305</v>
      </c>
      <c r="AC33" s="18">
        <v>45355.485532407409</v>
      </c>
    </row>
    <row r="34" spans="1:29" x14ac:dyDescent="0.3">
      <c r="A34" s="1">
        <v>33</v>
      </c>
      <c r="B34" t="str">
        <f>LEFT(Table16[[#This Row],[PO number ]],6)&amp;"-"&amp;LEFT(Table16[[#This Row],[SKU/Item]],2)</f>
        <v>836341-LH</v>
      </c>
      <c r="C34" s="20" t="str">
        <f>"FREE_JONE"</f>
        <v>FREE_JONE</v>
      </c>
      <c r="D34">
        <v>47349604</v>
      </c>
      <c r="E34" s="17">
        <v>45361</v>
      </c>
      <c r="F34" s="17">
        <v>45362</v>
      </c>
      <c r="H34" t="s">
        <v>306</v>
      </c>
      <c r="I34" t="s">
        <v>244</v>
      </c>
      <c r="J34" t="s">
        <v>245</v>
      </c>
      <c r="K34" t="s">
        <v>246</v>
      </c>
      <c r="L34" t="s">
        <v>247</v>
      </c>
      <c r="M34" s="19" t="s">
        <v>248</v>
      </c>
      <c r="N34" t="s">
        <v>249</v>
      </c>
      <c r="O34" t="s">
        <v>250</v>
      </c>
      <c r="P34" t="s">
        <v>307</v>
      </c>
      <c r="Q34" t="s">
        <v>308</v>
      </c>
      <c r="R34" t="s">
        <v>253</v>
      </c>
      <c r="T34" t="s">
        <v>254</v>
      </c>
      <c r="U34" t="s">
        <v>309</v>
      </c>
      <c r="V34" t="s">
        <v>274</v>
      </c>
      <c r="W34" t="s">
        <v>257</v>
      </c>
      <c r="X34">
        <v>205</v>
      </c>
      <c r="Y34">
        <v>1</v>
      </c>
      <c r="Z34">
        <v>11.41</v>
      </c>
      <c r="AA34">
        <v>6.6000000000000003E-2</v>
      </c>
      <c r="AB34" t="s">
        <v>305</v>
      </c>
      <c r="AC34" s="18">
        <v>45347.584016203706</v>
      </c>
    </row>
    <row r="35" spans="1:29" x14ac:dyDescent="0.3">
      <c r="A35" s="1">
        <v>34</v>
      </c>
      <c r="B35" t="str">
        <f>LEFT(Table16[[#This Row],[PO number ]],6)&amp;"-"&amp;LEFT(Table16[[#This Row],[SKU/Item]],2)</f>
        <v>843415-US</v>
      </c>
      <c r="C35" s="20" t="str">
        <f>"FREE_JONE"</f>
        <v>FREE_JONE</v>
      </c>
      <c r="D35">
        <v>47349236</v>
      </c>
      <c r="E35" s="17">
        <v>45361</v>
      </c>
      <c r="F35" s="17">
        <v>45362</v>
      </c>
      <c r="H35" t="s">
        <v>310</v>
      </c>
      <c r="I35" t="s">
        <v>244</v>
      </c>
      <c r="J35" t="s">
        <v>245</v>
      </c>
      <c r="K35" t="s">
        <v>246</v>
      </c>
      <c r="L35" t="s">
        <v>247</v>
      </c>
      <c r="M35" s="19" t="s">
        <v>248</v>
      </c>
      <c r="N35" t="s">
        <v>249</v>
      </c>
      <c r="O35" t="s">
        <v>250</v>
      </c>
      <c r="P35" t="s">
        <v>311</v>
      </c>
      <c r="Q35" t="s">
        <v>312</v>
      </c>
      <c r="R35" t="s">
        <v>253</v>
      </c>
      <c r="T35" t="s">
        <v>254</v>
      </c>
      <c r="U35" t="s">
        <v>313</v>
      </c>
      <c r="V35" t="s">
        <v>314</v>
      </c>
      <c r="W35" t="s">
        <v>257</v>
      </c>
      <c r="X35">
        <v>167</v>
      </c>
      <c r="Y35">
        <v>1</v>
      </c>
      <c r="Z35">
        <v>11.5</v>
      </c>
      <c r="AA35">
        <v>7.1999999999999995E-2</v>
      </c>
      <c r="AB35" t="s">
        <v>305</v>
      </c>
      <c r="AC35" s="18">
        <v>45347.563310185185</v>
      </c>
    </row>
    <row r="36" spans="1:29" x14ac:dyDescent="0.3">
      <c r="A36" s="1">
        <v>35</v>
      </c>
      <c r="B36" t="str">
        <f>LEFT(Table16[[#This Row],[PO number ]],6)&amp;"-"&amp;LEFT(Table16[[#This Row],[SKU/Item]],2)</f>
        <v>843417-LH</v>
      </c>
      <c r="C36" s="20" t="str">
        <f>"FREE_JONE"</f>
        <v>FREE_JONE</v>
      </c>
      <c r="D36">
        <v>47349215</v>
      </c>
      <c r="E36" s="17">
        <v>45361</v>
      </c>
      <c r="F36" s="17">
        <v>45362</v>
      </c>
      <c r="H36" t="s">
        <v>315</v>
      </c>
      <c r="I36" t="s">
        <v>244</v>
      </c>
      <c r="J36" t="s">
        <v>245</v>
      </c>
      <c r="K36" t="s">
        <v>246</v>
      </c>
      <c r="L36" t="s">
        <v>247</v>
      </c>
      <c r="M36" s="19" t="s">
        <v>248</v>
      </c>
      <c r="N36" t="s">
        <v>249</v>
      </c>
      <c r="O36" t="s">
        <v>250</v>
      </c>
      <c r="P36" t="s">
        <v>316</v>
      </c>
      <c r="Q36" t="s">
        <v>308</v>
      </c>
      <c r="R36" t="s">
        <v>253</v>
      </c>
      <c r="T36" t="s">
        <v>254</v>
      </c>
      <c r="U36" t="s">
        <v>317</v>
      </c>
      <c r="V36" t="s">
        <v>274</v>
      </c>
      <c r="W36" t="s">
        <v>257</v>
      </c>
      <c r="X36">
        <v>40</v>
      </c>
      <c r="Y36">
        <v>1</v>
      </c>
      <c r="Z36">
        <v>2.65</v>
      </c>
      <c r="AA36">
        <v>3.5000000000000003E-2</v>
      </c>
      <c r="AB36" t="s">
        <v>305</v>
      </c>
      <c r="AC36" s="18">
        <v>45347.587256944447</v>
      </c>
    </row>
    <row r="37" spans="1:29" x14ac:dyDescent="0.3">
      <c r="A37" s="1">
        <v>36</v>
      </c>
      <c r="B37" t="str">
        <f>LEFT(Table16[[#This Row],[PO number ]],6)&amp;"-"&amp;LEFT(Table16[[#This Row],[SKU/Item]],2)</f>
        <v>884792-US</v>
      </c>
      <c r="C37" s="20" t="str">
        <f>"FREE_JONE"</f>
        <v>FREE_JONE</v>
      </c>
      <c r="D37">
        <v>47349195</v>
      </c>
      <c r="E37" s="17">
        <v>45361</v>
      </c>
      <c r="F37" s="17">
        <v>45362</v>
      </c>
      <c r="H37" t="s">
        <v>318</v>
      </c>
      <c r="I37" t="s">
        <v>244</v>
      </c>
      <c r="J37" t="s">
        <v>245</v>
      </c>
      <c r="K37" t="s">
        <v>246</v>
      </c>
      <c r="L37" t="s">
        <v>247</v>
      </c>
      <c r="M37" s="19" t="s">
        <v>248</v>
      </c>
      <c r="N37" t="s">
        <v>249</v>
      </c>
      <c r="O37" t="s">
        <v>250</v>
      </c>
      <c r="P37" t="s">
        <v>319</v>
      </c>
      <c r="Q37" t="s">
        <v>320</v>
      </c>
      <c r="R37" t="s">
        <v>253</v>
      </c>
      <c r="T37" t="s">
        <v>254</v>
      </c>
      <c r="U37" t="s">
        <v>313</v>
      </c>
      <c r="V37" t="s">
        <v>314</v>
      </c>
      <c r="W37" t="s">
        <v>257</v>
      </c>
      <c r="X37">
        <v>387</v>
      </c>
      <c r="Y37">
        <v>3</v>
      </c>
      <c r="Z37">
        <v>31.7</v>
      </c>
      <c r="AA37">
        <v>0.157</v>
      </c>
      <c r="AB37" t="s">
        <v>305</v>
      </c>
      <c r="AC37" s="18">
        <v>45347.589675925927</v>
      </c>
    </row>
    <row r="38" spans="1:29" x14ac:dyDescent="0.3">
      <c r="A38" s="1">
        <v>37</v>
      </c>
      <c r="B38" t="str">
        <f>LEFT(Table16[[#This Row],[PO number ]],6)&amp;"-"&amp;LEFT(Table16[[#This Row],[SKU/Item]],2)</f>
        <v>836342-OU</v>
      </c>
      <c r="C38" s="20" t="str">
        <f>"FREE_JONE"</f>
        <v>FREE_JONE</v>
      </c>
      <c r="D38">
        <v>47349120</v>
      </c>
      <c r="E38" s="17">
        <v>45361</v>
      </c>
      <c r="F38" s="17">
        <v>45362</v>
      </c>
      <c r="H38" t="s">
        <v>321</v>
      </c>
      <c r="I38" t="s">
        <v>244</v>
      </c>
      <c r="J38" t="s">
        <v>245</v>
      </c>
      <c r="K38" t="s">
        <v>246</v>
      </c>
      <c r="L38" t="s">
        <v>247</v>
      </c>
      <c r="M38" s="19" t="s">
        <v>248</v>
      </c>
      <c r="N38" t="s">
        <v>249</v>
      </c>
      <c r="O38" t="s">
        <v>250</v>
      </c>
      <c r="P38" t="s">
        <v>322</v>
      </c>
      <c r="Q38" t="s">
        <v>323</v>
      </c>
      <c r="R38" t="s">
        <v>253</v>
      </c>
      <c r="T38" t="s">
        <v>254</v>
      </c>
      <c r="U38" t="s">
        <v>324</v>
      </c>
      <c r="V38" t="s">
        <v>314</v>
      </c>
      <c r="W38" t="s">
        <v>257</v>
      </c>
      <c r="X38">
        <v>48</v>
      </c>
      <c r="Y38">
        <v>1</v>
      </c>
      <c r="Z38">
        <v>3.15</v>
      </c>
      <c r="AA38">
        <v>3.5000000000000003E-2</v>
      </c>
      <c r="AB38" t="s">
        <v>305</v>
      </c>
      <c r="AC38" s="18">
        <v>45355.183020833334</v>
      </c>
    </row>
    <row r="39" spans="1:29" x14ac:dyDescent="0.3">
      <c r="A39" s="1">
        <v>38</v>
      </c>
      <c r="B39" t="str">
        <f>LEFT(Table16[[#This Row],[PO number ]],6)&amp;"-"&amp;LEFT(Table16[[#This Row],[SKU/Item]],2)</f>
        <v>818122-OF</v>
      </c>
      <c r="C39" s="20" t="str">
        <f>"FREE_JONE"</f>
        <v>FREE_JONE</v>
      </c>
      <c r="D39">
        <v>47349102</v>
      </c>
      <c r="E39" s="17">
        <v>45361</v>
      </c>
      <c r="F39" s="17">
        <v>45362</v>
      </c>
      <c r="H39" t="s">
        <v>325</v>
      </c>
      <c r="I39" t="s">
        <v>244</v>
      </c>
      <c r="J39" t="s">
        <v>245</v>
      </c>
      <c r="K39" t="s">
        <v>246</v>
      </c>
      <c r="L39" t="s">
        <v>247</v>
      </c>
      <c r="M39" s="19" t="s">
        <v>248</v>
      </c>
      <c r="N39" t="s">
        <v>249</v>
      </c>
      <c r="O39" t="s">
        <v>250</v>
      </c>
      <c r="P39" t="s">
        <v>326</v>
      </c>
      <c r="Q39" t="s">
        <v>273</v>
      </c>
      <c r="R39" t="s">
        <v>253</v>
      </c>
      <c r="T39" t="s">
        <v>254</v>
      </c>
      <c r="U39" t="s">
        <v>327</v>
      </c>
      <c r="V39" t="s">
        <v>274</v>
      </c>
      <c r="W39" t="s">
        <v>257</v>
      </c>
      <c r="X39">
        <v>1731</v>
      </c>
      <c r="Y39">
        <v>9</v>
      </c>
      <c r="Z39">
        <v>114.79</v>
      </c>
      <c r="AA39">
        <v>0.51300000000000001</v>
      </c>
      <c r="AB39" t="s">
        <v>305</v>
      </c>
      <c r="AC39" s="18">
        <v>45361.475752314815</v>
      </c>
    </row>
    <row r="40" spans="1:29" x14ac:dyDescent="0.3">
      <c r="A40" s="1">
        <v>39</v>
      </c>
      <c r="B40" t="str">
        <f>LEFT(Table16[[#This Row],[PO number ]],6)&amp;"-"&amp;LEFT(Table16[[#This Row],[SKU/Item]],2)</f>
        <v>843628-BE</v>
      </c>
      <c r="C40" s="20" t="str">
        <f>"FREE_JONE"</f>
        <v>FREE_JONE</v>
      </c>
      <c r="D40">
        <v>47348610</v>
      </c>
      <c r="E40" s="17">
        <v>45361</v>
      </c>
      <c r="F40" s="17">
        <v>45362</v>
      </c>
      <c r="H40" t="s">
        <v>328</v>
      </c>
      <c r="I40" t="s">
        <v>244</v>
      </c>
      <c r="J40" t="s">
        <v>245</v>
      </c>
      <c r="K40" t="s">
        <v>246</v>
      </c>
      <c r="L40" t="s">
        <v>247</v>
      </c>
      <c r="M40" s="19" t="s">
        <v>248</v>
      </c>
      <c r="N40" t="s">
        <v>249</v>
      </c>
      <c r="O40" t="s">
        <v>250</v>
      </c>
      <c r="P40" t="s">
        <v>329</v>
      </c>
      <c r="Q40" t="s">
        <v>330</v>
      </c>
      <c r="R40" t="s">
        <v>253</v>
      </c>
      <c r="T40" t="s">
        <v>254</v>
      </c>
      <c r="U40" t="s">
        <v>331</v>
      </c>
      <c r="V40" t="s">
        <v>274</v>
      </c>
      <c r="W40" t="s">
        <v>257</v>
      </c>
      <c r="X40">
        <v>1279</v>
      </c>
      <c r="Y40">
        <v>10</v>
      </c>
      <c r="Z40">
        <v>96.23</v>
      </c>
      <c r="AA40">
        <v>0.755</v>
      </c>
      <c r="AB40" t="s">
        <v>305</v>
      </c>
      <c r="AC40" s="18">
        <v>45347.534583333334</v>
      </c>
    </row>
    <row r="41" spans="1:29" x14ac:dyDescent="0.3">
      <c r="A41" s="1">
        <v>40</v>
      </c>
      <c r="B41" t="str">
        <f>LEFT(Table16[[#This Row],[PO number ]],6)&amp;"-"&amp;LEFT(Table16[[#This Row],[SKU/Item]],2)</f>
        <v>843628-BE</v>
      </c>
      <c r="C41" s="20" t="str">
        <f>"FREE_JONE"</f>
        <v>FREE_JONE</v>
      </c>
      <c r="D41">
        <v>47348599</v>
      </c>
      <c r="E41" s="17">
        <v>45361</v>
      </c>
      <c r="F41" s="17">
        <v>45362</v>
      </c>
      <c r="H41" t="s">
        <v>332</v>
      </c>
      <c r="I41" t="s">
        <v>244</v>
      </c>
      <c r="J41" t="s">
        <v>245</v>
      </c>
      <c r="K41" t="s">
        <v>246</v>
      </c>
      <c r="L41" t="s">
        <v>247</v>
      </c>
      <c r="M41" s="19" t="s">
        <v>248</v>
      </c>
      <c r="N41" t="s">
        <v>249</v>
      </c>
      <c r="O41" t="s">
        <v>250</v>
      </c>
      <c r="P41" t="s">
        <v>329</v>
      </c>
      <c r="Q41" t="s">
        <v>330</v>
      </c>
      <c r="R41" t="s">
        <v>253</v>
      </c>
      <c r="T41" t="s">
        <v>254</v>
      </c>
      <c r="U41" t="s">
        <v>333</v>
      </c>
      <c r="V41" t="s">
        <v>274</v>
      </c>
      <c r="W41" t="s">
        <v>257</v>
      </c>
      <c r="X41">
        <v>567</v>
      </c>
      <c r="Y41">
        <v>7</v>
      </c>
      <c r="Z41">
        <v>45.35</v>
      </c>
      <c r="AA41">
        <v>0.41399999999999998</v>
      </c>
      <c r="AB41" t="s">
        <v>305</v>
      </c>
      <c r="AC41" s="18">
        <v>45347.534583333334</v>
      </c>
    </row>
    <row r="42" spans="1:29" x14ac:dyDescent="0.3">
      <c r="A42" s="1">
        <v>41</v>
      </c>
      <c r="B42" t="str">
        <f>LEFT(Table16[[#This Row],[PO number ]],6)&amp;"-"&amp;LEFT(Table16[[#This Row],[SKU/Item]],2)</f>
        <v>847130-OU</v>
      </c>
      <c r="C42" s="20" t="str">
        <f>"FREE_JONE"</f>
        <v>FREE_JONE</v>
      </c>
      <c r="D42">
        <v>47348552</v>
      </c>
      <c r="E42" s="17">
        <v>45361</v>
      </c>
      <c r="F42" s="17">
        <v>45362</v>
      </c>
      <c r="H42" t="s">
        <v>334</v>
      </c>
      <c r="I42" t="s">
        <v>244</v>
      </c>
      <c r="J42" t="s">
        <v>245</v>
      </c>
      <c r="K42" t="s">
        <v>246</v>
      </c>
      <c r="L42" t="s">
        <v>247</v>
      </c>
      <c r="M42" s="19" t="s">
        <v>248</v>
      </c>
      <c r="N42" t="s">
        <v>249</v>
      </c>
      <c r="O42" t="s">
        <v>250</v>
      </c>
      <c r="P42" t="s">
        <v>335</v>
      </c>
      <c r="Q42" t="s">
        <v>336</v>
      </c>
      <c r="R42" t="s">
        <v>253</v>
      </c>
      <c r="T42" t="s">
        <v>254</v>
      </c>
      <c r="U42" t="s">
        <v>324</v>
      </c>
      <c r="V42" t="s">
        <v>314</v>
      </c>
      <c r="W42" t="s">
        <v>257</v>
      </c>
      <c r="X42">
        <v>88</v>
      </c>
      <c r="Y42">
        <v>1</v>
      </c>
      <c r="Z42">
        <v>5.49</v>
      </c>
      <c r="AA42">
        <v>3.5000000000000003E-2</v>
      </c>
      <c r="AB42" t="s">
        <v>305</v>
      </c>
      <c r="AC42" s="18">
        <v>45347.565196759257</v>
      </c>
    </row>
    <row r="43" spans="1:29" x14ac:dyDescent="0.3">
      <c r="A43" s="1">
        <v>42</v>
      </c>
      <c r="B43" t="str">
        <f>LEFT(Table16[[#This Row],[PO number ]],6)&amp;"-"&amp;LEFT(Table16[[#This Row],[SKU/Item]],2)</f>
        <v>825003-OF</v>
      </c>
      <c r="C43" s="20" t="str">
        <f>"FREE_JONE"</f>
        <v>FREE_JONE</v>
      </c>
      <c r="D43">
        <v>47348387</v>
      </c>
      <c r="E43" s="17">
        <v>45361</v>
      </c>
      <c r="F43" s="17">
        <v>45369</v>
      </c>
      <c r="H43" t="s">
        <v>337</v>
      </c>
      <c r="I43" t="s">
        <v>244</v>
      </c>
      <c r="J43" t="s">
        <v>245</v>
      </c>
      <c r="K43" t="s">
        <v>246</v>
      </c>
      <c r="L43" t="s">
        <v>247</v>
      </c>
      <c r="M43" s="19" t="s">
        <v>248</v>
      </c>
      <c r="N43" t="s">
        <v>249</v>
      </c>
      <c r="O43" t="s">
        <v>250</v>
      </c>
      <c r="P43" t="s">
        <v>338</v>
      </c>
      <c r="Q43" t="s">
        <v>273</v>
      </c>
      <c r="R43" t="s">
        <v>253</v>
      </c>
      <c r="T43" t="s">
        <v>254</v>
      </c>
      <c r="U43" t="s">
        <v>317</v>
      </c>
      <c r="V43" t="s">
        <v>274</v>
      </c>
      <c r="W43" t="s">
        <v>257</v>
      </c>
      <c r="X43">
        <v>177</v>
      </c>
      <c r="Y43">
        <v>1</v>
      </c>
      <c r="Z43">
        <v>11.85</v>
      </c>
      <c r="AA43">
        <v>6.6000000000000003E-2</v>
      </c>
      <c r="AB43" t="s">
        <v>305</v>
      </c>
      <c r="AC43" s="18">
        <v>45355.458333333336</v>
      </c>
    </row>
    <row r="44" spans="1:29" x14ac:dyDescent="0.3">
      <c r="A44" s="1">
        <v>43</v>
      </c>
      <c r="B44" t="str">
        <f>LEFT(Table16[[#This Row],[PO number ]],6)&amp;"-"&amp;LEFT(Table16[[#This Row],[SKU/Item]],2)</f>
        <v>831393-DE</v>
      </c>
      <c r="C44" s="20" t="str">
        <f>"FREE_JONE"</f>
        <v>FREE_JONE</v>
      </c>
      <c r="D44">
        <v>47348094</v>
      </c>
      <c r="E44" s="17">
        <v>45361</v>
      </c>
      <c r="F44" s="17">
        <v>45362</v>
      </c>
      <c r="H44" t="s">
        <v>339</v>
      </c>
      <c r="I44" t="s">
        <v>340</v>
      </c>
      <c r="J44" t="s">
        <v>245</v>
      </c>
      <c r="K44" t="s">
        <v>246</v>
      </c>
      <c r="L44" t="s">
        <v>247</v>
      </c>
      <c r="M44" s="19" t="s">
        <v>248</v>
      </c>
      <c r="N44" t="s">
        <v>249</v>
      </c>
      <c r="O44" t="s">
        <v>250</v>
      </c>
      <c r="P44" t="s">
        <v>341</v>
      </c>
      <c r="Q44" t="s">
        <v>342</v>
      </c>
      <c r="R44" t="s">
        <v>253</v>
      </c>
      <c r="T44" t="s">
        <v>254</v>
      </c>
      <c r="U44" t="s">
        <v>255</v>
      </c>
      <c r="V44" t="s">
        <v>274</v>
      </c>
      <c r="W44" t="s">
        <v>257</v>
      </c>
      <c r="X44">
        <v>6522</v>
      </c>
      <c r="Y44">
        <v>2</v>
      </c>
      <c r="Z44">
        <v>821</v>
      </c>
      <c r="AA44">
        <v>4.55</v>
      </c>
      <c r="AB44" t="s">
        <v>258</v>
      </c>
      <c r="AC44" s="18">
        <v>45361.483993055554</v>
      </c>
    </row>
    <row r="45" spans="1:29" x14ac:dyDescent="0.3">
      <c r="A45" s="1">
        <v>44</v>
      </c>
      <c r="B45" t="str">
        <f>LEFT(Table16[[#This Row],[PO number ]],6)&amp;"-"&amp;LEFT(Table16[[#This Row],[SKU/Item]],2)</f>
        <v>818122-OF</v>
      </c>
      <c r="C45" s="20" t="str">
        <f>"FREE_JONE"</f>
        <v>FREE_JONE</v>
      </c>
      <c r="D45">
        <v>47347974</v>
      </c>
      <c r="E45" s="17">
        <v>45361</v>
      </c>
      <c r="F45" s="17">
        <v>45362</v>
      </c>
      <c r="H45" t="s">
        <v>343</v>
      </c>
      <c r="I45" t="s">
        <v>244</v>
      </c>
      <c r="J45" t="s">
        <v>245</v>
      </c>
      <c r="K45" t="s">
        <v>246</v>
      </c>
      <c r="L45" t="s">
        <v>247</v>
      </c>
      <c r="M45" s="19" t="s">
        <v>248</v>
      </c>
      <c r="N45" t="s">
        <v>249</v>
      </c>
      <c r="O45" t="s">
        <v>250</v>
      </c>
      <c r="P45" t="s">
        <v>326</v>
      </c>
      <c r="Q45" t="s">
        <v>273</v>
      </c>
      <c r="R45" t="s">
        <v>253</v>
      </c>
      <c r="T45" t="s">
        <v>254</v>
      </c>
      <c r="U45" t="s">
        <v>317</v>
      </c>
      <c r="V45" t="s">
        <v>274</v>
      </c>
      <c r="W45" t="s">
        <v>257</v>
      </c>
      <c r="X45">
        <v>778</v>
      </c>
      <c r="Y45">
        <v>4</v>
      </c>
      <c r="Z45">
        <v>51.66</v>
      </c>
      <c r="AA45">
        <v>0.24199999999999999</v>
      </c>
      <c r="AB45" t="s">
        <v>258</v>
      </c>
      <c r="AC45" s="18">
        <v>45361.475752314815</v>
      </c>
    </row>
    <row r="46" spans="1:29" x14ac:dyDescent="0.3">
      <c r="A46" s="1">
        <v>45</v>
      </c>
      <c r="B46" t="str">
        <f>LEFT(Table16[[#This Row],[PO number ]],6)&amp;"-"&amp;LEFT(Table16[[#This Row],[SKU/Item]],2)</f>
        <v>201246-76</v>
      </c>
      <c r="C46" s="20" t="str">
        <f>"FREE_JONE"</f>
        <v>FREE_JONE</v>
      </c>
      <c r="D46">
        <v>47347849</v>
      </c>
      <c r="E46" s="17">
        <v>45361</v>
      </c>
      <c r="F46" s="17">
        <v>45362</v>
      </c>
      <c r="H46" t="s">
        <v>344</v>
      </c>
      <c r="I46" t="s">
        <v>244</v>
      </c>
      <c r="J46" t="s">
        <v>345</v>
      </c>
      <c r="K46" t="s">
        <v>246</v>
      </c>
      <c r="L46" t="s">
        <v>247</v>
      </c>
      <c r="M46" s="19" t="s">
        <v>248</v>
      </c>
      <c r="N46" t="s">
        <v>249</v>
      </c>
      <c r="O46" t="s">
        <v>257</v>
      </c>
      <c r="P46">
        <v>2012465254</v>
      </c>
      <c r="Q46">
        <v>7634284</v>
      </c>
      <c r="R46" t="s">
        <v>253</v>
      </c>
      <c r="T46" t="s">
        <v>254</v>
      </c>
      <c r="U46" t="s">
        <v>346</v>
      </c>
      <c r="V46" t="s">
        <v>347</v>
      </c>
      <c r="W46" t="s">
        <v>257</v>
      </c>
      <c r="X46">
        <v>1750</v>
      </c>
      <c r="Y46">
        <v>25</v>
      </c>
      <c r="Z46">
        <v>277.60000000000002</v>
      </c>
      <c r="AA46">
        <v>2.13</v>
      </c>
      <c r="AB46" t="s">
        <v>258</v>
      </c>
      <c r="AC46" s="18">
        <v>45361.465891203705</v>
      </c>
    </row>
    <row r="47" spans="1:29" x14ac:dyDescent="0.3">
      <c r="A47" s="1">
        <v>46</v>
      </c>
      <c r="B47" t="str">
        <f>LEFT(Table16[[#This Row],[PO number ]],6)&amp;"-"&amp;LEFT(Table16[[#This Row],[SKU/Item]],2)</f>
        <v>824846-BE</v>
      </c>
      <c r="C47" s="20" t="str">
        <f>"FREE_JONE"</f>
        <v>FREE_JONE</v>
      </c>
      <c r="D47">
        <v>47347071</v>
      </c>
      <c r="E47" s="17">
        <v>45361</v>
      </c>
      <c r="F47" s="17">
        <v>45362</v>
      </c>
      <c r="H47" t="s">
        <v>348</v>
      </c>
      <c r="I47" t="s">
        <v>244</v>
      </c>
      <c r="J47" t="s">
        <v>245</v>
      </c>
      <c r="K47" t="s">
        <v>246</v>
      </c>
      <c r="L47" t="s">
        <v>247</v>
      </c>
      <c r="M47" s="19" t="s">
        <v>248</v>
      </c>
      <c r="N47" t="s">
        <v>249</v>
      </c>
      <c r="O47" t="s">
        <v>250</v>
      </c>
      <c r="P47" t="s">
        <v>349</v>
      </c>
      <c r="Q47" t="s">
        <v>330</v>
      </c>
      <c r="R47" t="s">
        <v>253</v>
      </c>
      <c r="T47" t="s">
        <v>254</v>
      </c>
      <c r="U47" t="s">
        <v>331</v>
      </c>
      <c r="V47" t="s">
        <v>274</v>
      </c>
      <c r="W47" t="s">
        <v>257</v>
      </c>
      <c r="X47">
        <v>533</v>
      </c>
      <c r="Y47">
        <v>3</v>
      </c>
      <c r="Z47">
        <v>39.5</v>
      </c>
      <c r="AA47">
        <v>0.215</v>
      </c>
      <c r="AB47" t="s">
        <v>305</v>
      </c>
      <c r="AC47" s="18">
        <v>45347.555717592593</v>
      </c>
    </row>
    <row r="48" spans="1:29" x14ac:dyDescent="0.3">
      <c r="A48" s="1">
        <v>47</v>
      </c>
      <c r="B48" t="str">
        <f>LEFT(Table16[[#This Row],[PO number ]],6)&amp;"-"&amp;LEFT(Table16[[#This Row],[SKU/Item]],2)</f>
        <v>824846-BE</v>
      </c>
      <c r="C48" s="20" t="str">
        <f>"FREE_JONE"</f>
        <v>FREE_JONE</v>
      </c>
      <c r="D48">
        <v>47347034</v>
      </c>
      <c r="E48" s="17">
        <v>45361</v>
      </c>
      <c r="F48" s="17">
        <v>45362</v>
      </c>
      <c r="H48" t="s">
        <v>350</v>
      </c>
      <c r="I48" t="s">
        <v>244</v>
      </c>
      <c r="J48" t="s">
        <v>245</v>
      </c>
      <c r="K48" t="s">
        <v>246</v>
      </c>
      <c r="L48" t="s">
        <v>247</v>
      </c>
      <c r="M48" s="19" t="s">
        <v>248</v>
      </c>
      <c r="N48" t="s">
        <v>249</v>
      </c>
      <c r="O48" t="s">
        <v>250</v>
      </c>
      <c r="P48" t="s">
        <v>349</v>
      </c>
      <c r="Q48" t="s">
        <v>330</v>
      </c>
      <c r="R48" t="s">
        <v>253</v>
      </c>
      <c r="T48" t="s">
        <v>254</v>
      </c>
      <c r="U48" t="s">
        <v>351</v>
      </c>
      <c r="V48" t="s">
        <v>274</v>
      </c>
      <c r="W48" t="s">
        <v>257</v>
      </c>
      <c r="X48">
        <v>829</v>
      </c>
      <c r="Y48">
        <v>7</v>
      </c>
      <c r="Z48">
        <v>62.55</v>
      </c>
      <c r="AA48">
        <v>0.37</v>
      </c>
      <c r="AB48" t="s">
        <v>305</v>
      </c>
      <c r="AC48" s="18">
        <v>45347.555717592593</v>
      </c>
    </row>
    <row r="49" spans="1:29" x14ac:dyDescent="0.3">
      <c r="A49" s="1">
        <v>48</v>
      </c>
      <c r="B49" t="str">
        <f>LEFT(Table16[[#This Row],[PO number ]],6)&amp;"-"&amp;LEFT(Table16[[#This Row],[SKU/Item]],2)</f>
        <v>840524-LH</v>
      </c>
      <c r="C49" s="20" t="str">
        <f>"FREE_JONE"</f>
        <v>FREE_JONE</v>
      </c>
      <c r="D49">
        <v>47345643</v>
      </c>
      <c r="E49" s="17">
        <v>45361</v>
      </c>
      <c r="F49" s="17">
        <v>45369</v>
      </c>
      <c r="H49" t="s">
        <v>352</v>
      </c>
      <c r="I49" t="s">
        <v>244</v>
      </c>
      <c r="J49" t="s">
        <v>245</v>
      </c>
      <c r="K49" t="s">
        <v>246</v>
      </c>
      <c r="L49" t="s">
        <v>247</v>
      </c>
      <c r="M49" s="19" t="s">
        <v>248</v>
      </c>
      <c r="N49" t="s">
        <v>249</v>
      </c>
      <c r="O49" t="s">
        <v>250</v>
      </c>
      <c r="P49" t="s">
        <v>353</v>
      </c>
      <c r="Q49" t="s">
        <v>354</v>
      </c>
      <c r="R49" t="s">
        <v>253</v>
      </c>
      <c r="T49" t="s">
        <v>254</v>
      </c>
      <c r="U49" t="s">
        <v>309</v>
      </c>
      <c r="V49" t="s">
        <v>274</v>
      </c>
      <c r="W49" t="s">
        <v>257</v>
      </c>
      <c r="X49">
        <v>2091</v>
      </c>
      <c r="Y49">
        <v>17</v>
      </c>
      <c r="Z49">
        <v>153.58000000000001</v>
      </c>
      <c r="AA49">
        <v>1.1240000000000001</v>
      </c>
      <c r="AB49" t="s">
        <v>305</v>
      </c>
      <c r="AC49" s="18">
        <v>45355.416400462964</v>
      </c>
    </row>
    <row r="50" spans="1:29" x14ac:dyDescent="0.3">
      <c r="A50" s="1">
        <v>49</v>
      </c>
      <c r="B50" t="str">
        <f>LEFT(Table16[[#This Row],[PO number ]],6)&amp;"-"&amp;LEFT(Table16[[#This Row],[SKU/Item]],2)</f>
        <v>842269-OE</v>
      </c>
      <c r="C50" s="20" t="str">
        <f>"FREE_JONE"</f>
        <v>FREE_JONE</v>
      </c>
      <c r="D50">
        <v>47345622</v>
      </c>
      <c r="E50" s="17">
        <v>45361</v>
      </c>
      <c r="F50" s="17">
        <v>45369</v>
      </c>
      <c r="H50" t="s">
        <v>355</v>
      </c>
      <c r="I50" t="s">
        <v>244</v>
      </c>
      <c r="J50" t="s">
        <v>245</v>
      </c>
      <c r="K50" t="s">
        <v>246</v>
      </c>
      <c r="L50" t="s">
        <v>247</v>
      </c>
      <c r="M50" s="19" t="s">
        <v>248</v>
      </c>
      <c r="N50" t="s">
        <v>249</v>
      </c>
      <c r="O50" t="s">
        <v>250</v>
      </c>
      <c r="P50" t="s">
        <v>356</v>
      </c>
      <c r="Q50" t="s">
        <v>357</v>
      </c>
      <c r="R50" t="s">
        <v>253</v>
      </c>
      <c r="T50" t="s">
        <v>254</v>
      </c>
      <c r="U50" t="s">
        <v>358</v>
      </c>
      <c r="V50" t="s">
        <v>274</v>
      </c>
      <c r="W50" t="s">
        <v>257</v>
      </c>
      <c r="X50">
        <v>1360</v>
      </c>
      <c r="Y50">
        <v>28</v>
      </c>
      <c r="Z50">
        <v>268.56</v>
      </c>
      <c r="AA50">
        <v>1.851</v>
      </c>
      <c r="AB50" t="s">
        <v>305</v>
      </c>
      <c r="AC50" s="18">
        <v>45355.442476851851</v>
      </c>
    </row>
    <row r="51" spans="1:29" x14ac:dyDescent="0.3">
      <c r="A51" s="1">
        <v>50</v>
      </c>
      <c r="B51" t="str">
        <f>LEFT(Table16[[#This Row],[PO number ]],6)&amp;"-"&amp;LEFT(Table16[[#This Row],[SKU/Item]],2)</f>
        <v>844183-LH</v>
      </c>
      <c r="C51" s="20" t="str">
        <f>"FREE_JONE"</f>
        <v>FREE_JONE</v>
      </c>
      <c r="D51">
        <v>47345270</v>
      </c>
      <c r="E51" s="17">
        <v>45361</v>
      </c>
      <c r="F51" s="17">
        <v>45362</v>
      </c>
      <c r="H51" t="s">
        <v>359</v>
      </c>
      <c r="I51" t="s">
        <v>244</v>
      </c>
      <c r="J51" t="s">
        <v>245</v>
      </c>
      <c r="K51" t="s">
        <v>246</v>
      </c>
      <c r="L51" t="s">
        <v>247</v>
      </c>
      <c r="M51" s="19" t="s">
        <v>248</v>
      </c>
      <c r="N51" t="s">
        <v>249</v>
      </c>
      <c r="O51" t="s">
        <v>250</v>
      </c>
      <c r="P51" t="s">
        <v>360</v>
      </c>
      <c r="Q51" t="s">
        <v>308</v>
      </c>
      <c r="R51" t="s">
        <v>253</v>
      </c>
      <c r="T51" t="s">
        <v>254</v>
      </c>
      <c r="U51" t="s">
        <v>309</v>
      </c>
      <c r="V51" t="s">
        <v>274</v>
      </c>
      <c r="W51" t="s">
        <v>257</v>
      </c>
      <c r="X51">
        <v>259</v>
      </c>
      <c r="Y51">
        <v>2</v>
      </c>
      <c r="Z51">
        <v>22.78</v>
      </c>
      <c r="AA51">
        <v>0.13200000000000001</v>
      </c>
      <c r="AB51" t="s">
        <v>305</v>
      </c>
      <c r="AC51" s="18">
        <v>45347.588240740741</v>
      </c>
    </row>
    <row r="52" spans="1:29" x14ac:dyDescent="0.3">
      <c r="A52" s="1">
        <v>51</v>
      </c>
      <c r="B52" t="str">
        <f>LEFT(Table16[[#This Row],[PO number ]],6)&amp;"-"&amp;LEFT(Table16[[#This Row],[SKU/Item]],2)</f>
        <v>888041-BE</v>
      </c>
      <c r="C52" s="20" t="str">
        <f>"FREE_JONE"</f>
        <v>FREE_JONE</v>
      </c>
      <c r="D52">
        <v>47345262</v>
      </c>
      <c r="E52" s="17">
        <v>45361</v>
      </c>
      <c r="F52" s="17">
        <v>45362</v>
      </c>
      <c r="H52" t="s">
        <v>361</v>
      </c>
      <c r="I52" t="s">
        <v>244</v>
      </c>
      <c r="J52" t="s">
        <v>245</v>
      </c>
      <c r="K52" t="s">
        <v>246</v>
      </c>
      <c r="L52" t="s">
        <v>247</v>
      </c>
      <c r="M52" s="19" t="s">
        <v>248</v>
      </c>
      <c r="N52" t="s">
        <v>249</v>
      </c>
      <c r="O52" t="s">
        <v>250</v>
      </c>
      <c r="P52" t="s">
        <v>362</v>
      </c>
      <c r="Q52" t="s">
        <v>363</v>
      </c>
      <c r="R52" t="s">
        <v>253</v>
      </c>
      <c r="T52" t="s">
        <v>254</v>
      </c>
      <c r="U52" t="s">
        <v>351</v>
      </c>
      <c r="V52" t="s">
        <v>274</v>
      </c>
      <c r="W52" t="s">
        <v>257</v>
      </c>
      <c r="X52">
        <v>650</v>
      </c>
      <c r="Y52">
        <v>4</v>
      </c>
      <c r="Z52">
        <v>42.17</v>
      </c>
      <c r="AA52">
        <v>0.253</v>
      </c>
      <c r="AB52" t="s">
        <v>305</v>
      </c>
      <c r="AC52" s="18">
        <v>45347.589837962965</v>
      </c>
    </row>
    <row r="53" spans="1:29" x14ac:dyDescent="0.3">
      <c r="A53" s="1">
        <v>52</v>
      </c>
      <c r="B53" t="str">
        <f>LEFT(Table16[[#This Row],[PO number ]],6)&amp;"-"&amp;LEFT(Table16[[#This Row],[SKU/Item]],2)</f>
        <v>888041-BE</v>
      </c>
      <c r="C53" s="20" t="str">
        <f>"FREE_JONE"</f>
        <v>FREE_JONE</v>
      </c>
      <c r="D53">
        <v>47345170</v>
      </c>
      <c r="E53" s="17">
        <v>45361</v>
      </c>
      <c r="F53" s="17">
        <v>45362</v>
      </c>
      <c r="H53" t="s">
        <v>364</v>
      </c>
      <c r="I53" t="s">
        <v>244</v>
      </c>
      <c r="J53" t="s">
        <v>245</v>
      </c>
      <c r="K53" t="s">
        <v>246</v>
      </c>
      <c r="L53" t="s">
        <v>247</v>
      </c>
      <c r="M53" s="19" t="s">
        <v>248</v>
      </c>
      <c r="N53" t="s">
        <v>249</v>
      </c>
      <c r="O53" t="s">
        <v>250</v>
      </c>
      <c r="P53" t="s">
        <v>362</v>
      </c>
      <c r="Q53" t="s">
        <v>363</v>
      </c>
      <c r="R53" t="s">
        <v>253</v>
      </c>
      <c r="T53" t="s">
        <v>254</v>
      </c>
      <c r="U53" t="s">
        <v>333</v>
      </c>
      <c r="V53" t="s">
        <v>274</v>
      </c>
      <c r="W53" t="s">
        <v>257</v>
      </c>
      <c r="X53">
        <v>818</v>
      </c>
      <c r="Y53">
        <v>4</v>
      </c>
      <c r="Z53">
        <v>52.38</v>
      </c>
      <c r="AA53">
        <v>0.26300000000000001</v>
      </c>
      <c r="AB53" t="s">
        <v>305</v>
      </c>
      <c r="AC53" s="18">
        <v>45347.589837962965</v>
      </c>
    </row>
    <row r="54" spans="1:29" x14ac:dyDescent="0.3">
      <c r="A54" s="1">
        <v>53</v>
      </c>
      <c r="B54" t="str">
        <f>LEFT(Table16[[#This Row],[PO number ]],6)&amp;"-"&amp;LEFT(Table16[[#This Row],[SKU/Item]],2)</f>
        <v>842269-OE</v>
      </c>
      <c r="C54" s="20" t="str">
        <f>"FREE_JONE"</f>
        <v>FREE_JONE</v>
      </c>
      <c r="D54">
        <v>47344977</v>
      </c>
      <c r="E54" s="17">
        <v>45361</v>
      </c>
      <c r="F54" s="17">
        <v>45369</v>
      </c>
      <c r="H54" t="s">
        <v>365</v>
      </c>
      <c r="I54" t="s">
        <v>244</v>
      </c>
      <c r="J54" t="s">
        <v>245</v>
      </c>
      <c r="K54" t="s">
        <v>246</v>
      </c>
      <c r="L54" t="s">
        <v>247</v>
      </c>
      <c r="M54" s="19" t="s">
        <v>248</v>
      </c>
      <c r="N54" t="s">
        <v>249</v>
      </c>
      <c r="O54" t="s">
        <v>250</v>
      </c>
      <c r="P54" t="s">
        <v>356</v>
      </c>
      <c r="Q54" t="s">
        <v>357</v>
      </c>
      <c r="R54" t="s">
        <v>253</v>
      </c>
      <c r="T54" t="s">
        <v>254</v>
      </c>
      <c r="U54" t="s">
        <v>366</v>
      </c>
      <c r="V54" t="s">
        <v>274</v>
      </c>
      <c r="W54" t="s">
        <v>257</v>
      </c>
      <c r="X54">
        <v>1461</v>
      </c>
      <c r="Y54">
        <v>33</v>
      </c>
      <c r="Z54">
        <v>288.2</v>
      </c>
      <c r="AA54">
        <v>2.0249999999999999</v>
      </c>
      <c r="AB54" t="s">
        <v>305</v>
      </c>
      <c r="AC54" s="18">
        <v>45355.442476851851</v>
      </c>
    </row>
    <row r="55" spans="1:29" x14ac:dyDescent="0.3">
      <c r="A55" s="1">
        <v>54</v>
      </c>
      <c r="B55" t="str">
        <f>LEFT(Table16[[#This Row],[PO number ]],6)&amp;"-"&amp;LEFT(Table16[[#This Row],[SKU/Item]],2)</f>
        <v>888041-GB</v>
      </c>
      <c r="C55" s="20" t="str">
        <f>"FREE_JONE"</f>
        <v>FREE_JONE</v>
      </c>
      <c r="D55">
        <v>47344970</v>
      </c>
      <c r="E55" s="17">
        <v>45361</v>
      </c>
      <c r="F55" s="17">
        <v>45362</v>
      </c>
      <c r="H55" t="s">
        <v>367</v>
      </c>
      <c r="I55" t="s">
        <v>244</v>
      </c>
      <c r="J55" t="s">
        <v>245</v>
      </c>
      <c r="K55" t="s">
        <v>246</v>
      </c>
      <c r="L55" t="s">
        <v>247</v>
      </c>
      <c r="M55" s="19" t="s">
        <v>248</v>
      </c>
      <c r="N55" t="s">
        <v>249</v>
      </c>
      <c r="O55" t="s">
        <v>250</v>
      </c>
      <c r="P55" t="s">
        <v>362</v>
      </c>
      <c r="Q55" t="s">
        <v>368</v>
      </c>
      <c r="R55" t="s">
        <v>253</v>
      </c>
      <c r="T55" t="s">
        <v>254</v>
      </c>
      <c r="U55" t="s">
        <v>369</v>
      </c>
      <c r="V55" t="s">
        <v>370</v>
      </c>
      <c r="W55" t="s">
        <v>257</v>
      </c>
      <c r="X55">
        <v>35</v>
      </c>
      <c r="Y55">
        <v>1</v>
      </c>
      <c r="Z55">
        <v>2.85</v>
      </c>
      <c r="AA55">
        <v>3.7999999999999999E-2</v>
      </c>
      <c r="AB55" t="s">
        <v>305</v>
      </c>
      <c r="AC55" s="18">
        <v>45347.59</v>
      </c>
    </row>
    <row r="56" spans="1:29" x14ac:dyDescent="0.3">
      <c r="A56" s="1">
        <v>55</v>
      </c>
      <c r="B56" t="str">
        <f>LEFT(Table16[[#This Row],[PO number ]],6)&amp;"-"&amp;LEFT(Table16[[#This Row],[SKU/Item]],2)</f>
        <v>888044-BE</v>
      </c>
      <c r="C56" s="20" t="str">
        <f>"FREE_JONE"</f>
        <v>FREE_JONE</v>
      </c>
      <c r="D56">
        <v>47344879</v>
      </c>
      <c r="E56" s="17">
        <v>45361</v>
      </c>
      <c r="F56" s="17">
        <v>45362</v>
      </c>
      <c r="H56" t="s">
        <v>371</v>
      </c>
      <c r="I56" t="s">
        <v>244</v>
      </c>
      <c r="J56" t="s">
        <v>245</v>
      </c>
      <c r="K56" t="s">
        <v>246</v>
      </c>
      <c r="L56" t="s">
        <v>247</v>
      </c>
      <c r="M56" s="19" t="s">
        <v>248</v>
      </c>
      <c r="N56" t="s">
        <v>249</v>
      </c>
      <c r="O56" t="s">
        <v>250</v>
      </c>
      <c r="P56" t="s">
        <v>372</v>
      </c>
      <c r="Q56" t="s">
        <v>363</v>
      </c>
      <c r="R56" t="s">
        <v>253</v>
      </c>
      <c r="T56" t="s">
        <v>254</v>
      </c>
      <c r="U56" t="s">
        <v>331</v>
      </c>
      <c r="V56" t="s">
        <v>274</v>
      </c>
      <c r="W56" t="s">
        <v>257</v>
      </c>
      <c r="X56">
        <v>1955</v>
      </c>
      <c r="Y56">
        <v>9</v>
      </c>
      <c r="Z56">
        <v>125.14</v>
      </c>
      <c r="AA56">
        <v>0.61199999999999999</v>
      </c>
      <c r="AB56" t="s">
        <v>305</v>
      </c>
      <c r="AC56" s="18">
        <v>45347.590185185189</v>
      </c>
    </row>
    <row r="57" spans="1:29" x14ac:dyDescent="0.3">
      <c r="A57" s="1">
        <v>56</v>
      </c>
      <c r="B57" t="str">
        <f>LEFT(Table16[[#This Row],[PO number ]],6)&amp;"-"&amp;LEFT(Table16[[#This Row],[SKU/Item]],2)</f>
        <v>888044-BE</v>
      </c>
      <c r="C57" s="20" t="str">
        <f>"FREE_JONE"</f>
        <v>FREE_JONE</v>
      </c>
      <c r="D57">
        <v>47344817</v>
      </c>
      <c r="E57" s="17">
        <v>45361</v>
      </c>
      <c r="F57" s="17">
        <v>45362</v>
      </c>
      <c r="H57" t="s">
        <v>373</v>
      </c>
      <c r="I57" t="s">
        <v>244</v>
      </c>
      <c r="J57" t="s">
        <v>245</v>
      </c>
      <c r="K57" t="s">
        <v>246</v>
      </c>
      <c r="L57" t="s">
        <v>247</v>
      </c>
      <c r="M57" s="19" t="s">
        <v>248</v>
      </c>
      <c r="N57" t="s">
        <v>249</v>
      </c>
      <c r="O57" t="s">
        <v>250</v>
      </c>
      <c r="P57" t="s">
        <v>372</v>
      </c>
      <c r="Q57" t="s">
        <v>363</v>
      </c>
      <c r="R57" t="s">
        <v>253</v>
      </c>
      <c r="T57" t="s">
        <v>254</v>
      </c>
      <c r="U57" t="s">
        <v>333</v>
      </c>
      <c r="V57" t="s">
        <v>274</v>
      </c>
      <c r="W57" t="s">
        <v>257</v>
      </c>
      <c r="X57">
        <v>1469</v>
      </c>
      <c r="Y57">
        <v>7</v>
      </c>
      <c r="Z57">
        <v>95.9</v>
      </c>
      <c r="AA57">
        <v>0.46899999999999997</v>
      </c>
      <c r="AB57" t="s">
        <v>305</v>
      </c>
      <c r="AC57" s="18">
        <v>45347.590185185189</v>
      </c>
    </row>
    <row r="58" spans="1:29" x14ac:dyDescent="0.3">
      <c r="A58" s="1">
        <v>57</v>
      </c>
      <c r="B58" t="str">
        <f>LEFT(Table16[[#This Row],[PO number ]],6)&amp;"-"&amp;LEFT(Table16[[#This Row],[SKU/Item]],2)</f>
        <v>831477-OE</v>
      </c>
      <c r="C58" s="20" t="str">
        <f>"FREE_JONE"</f>
        <v>FREE_JONE</v>
      </c>
      <c r="D58">
        <v>47344796</v>
      </c>
      <c r="E58" s="17">
        <v>45361</v>
      </c>
      <c r="F58" s="17">
        <v>45362</v>
      </c>
      <c r="H58" t="s">
        <v>374</v>
      </c>
      <c r="I58" t="s">
        <v>244</v>
      </c>
      <c r="J58" t="s">
        <v>245</v>
      </c>
      <c r="K58" t="s">
        <v>246</v>
      </c>
      <c r="L58" t="s">
        <v>247</v>
      </c>
      <c r="M58" s="19" t="s">
        <v>248</v>
      </c>
      <c r="N58" t="s">
        <v>249</v>
      </c>
      <c r="O58" t="s">
        <v>250</v>
      </c>
      <c r="P58" t="s">
        <v>375</v>
      </c>
      <c r="Q58" t="s">
        <v>376</v>
      </c>
      <c r="R58" t="s">
        <v>253</v>
      </c>
      <c r="T58" t="s">
        <v>254</v>
      </c>
      <c r="U58" t="s">
        <v>377</v>
      </c>
      <c r="V58" t="s">
        <v>274</v>
      </c>
      <c r="W58" t="s">
        <v>257</v>
      </c>
      <c r="X58">
        <v>579</v>
      </c>
      <c r="Y58">
        <v>6</v>
      </c>
      <c r="Z58">
        <v>46.23</v>
      </c>
      <c r="AA58">
        <v>0.39700000000000002</v>
      </c>
      <c r="AB58" t="s">
        <v>305</v>
      </c>
      <c r="AC58" s="18">
        <v>45347.533634259256</v>
      </c>
    </row>
    <row r="59" spans="1:29" x14ac:dyDescent="0.3">
      <c r="A59" s="1">
        <v>58</v>
      </c>
      <c r="B59" t="str">
        <f>LEFT(Table16[[#This Row],[PO number ]],6)&amp;"-"&amp;LEFT(Table16[[#This Row],[SKU/Item]],2)</f>
        <v>831477-OE</v>
      </c>
      <c r="C59" s="20" t="str">
        <f>"FREE_JONE"</f>
        <v>FREE_JONE</v>
      </c>
      <c r="D59">
        <v>47344789</v>
      </c>
      <c r="E59" s="17">
        <v>45361</v>
      </c>
      <c r="F59" s="17">
        <v>45362</v>
      </c>
      <c r="H59" t="s">
        <v>378</v>
      </c>
      <c r="I59" t="s">
        <v>244</v>
      </c>
      <c r="J59" t="s">
        <v>245</v>
      </c>
      <c r="K59" t="s">
        <v>246</v>
      </c>
      <c r="L59" t="s">
        <v>247</v>
      </c>
      <c r="M59" s="19" t="s">
        <v>248</v>
      </c>
      <c r="N59" t="s">
        <v>249</v>
      </c>
      <c r="O59" t="s">
        <v>250</v>
      </c>
      <c r="P59" t="s">
        <v>375</v>
      </c>
      <c r="Q59" t="s">
        <v>376</v>
      </c>
      <c r="R59" t="s">
        <v>253</v>
      </c>
      <c r="T59" t="s">
        <v>254</v>
      </c>
      <c r="U59" t="s">
        <v>366</v>
      </c>
      <c r="V59" t="s">
        <v>274</v>
      </c>
      <c r="W59" t="s">
        <v>257</v>
      </c>
      <c r="X59">
        <v>2454</v>
      </c>
      <c r="Y59">
        <v>25</v>
      </c>
      <c r="Z59">
        <v>195.54</v>
      </c>
      <c r="AA59">
        <v>1.6220000000000001</v>
      </c>
      <c r="AB59" t="s">
        <v>305</v>
      </c>
      <c r="AC59" s="18">
        <v>45347.533634259256</v>
      </c>
    </row>
    <row r="60" spans="1:29" x14ac:dyDescent="0.3">
      <c r="A60" s="1">
        <v>59</v>
      </c>
      <c r="B60" t="str">
        <f>LEFT(Table16[[#This Row],[PO number ]],6)&amp;"-"&amp;LEFT(Table16[[#This Row],[SKU/Item]],2)</f>
        <v>201252-24</v>
      </c>
      <c r="C60" s="20" t="str">
        <f>"FREE_JONE"</f>
        <v>FREE_JONE</v>
      </c>
      <c r="D60">
        <v>47344490</v>
      </c>
      <c r="E60" s="17">
        <v>45361</v>
      </c>
      <c r="F60" s="17">
        <v>45362</v>
      </c>
      <c r="H60" t="s">
        <v>379</v>
      </c>
      <c r="I60" t="s">
        <v>244</v>
      </c>
      <c r="J60" t="s">
        <v>345</v>
      </c>
      <c r="K60" t="s">
        <v>246</v>
      </c>
      <c r="L60" t="s">
        <v>247</v>
      </c>
      <c r="M60" s="19" t="s">
        <v>248</v>
      </c>
      <c r="N60" t="s">
        <v>249</v>
      </c>
      <c r="O60" t="s">
        <v>257</v>
      </c>
      <c r="P60">
        <v>2012523197</v>
      </c>
      <c r="Q60">
        <v>24488914</v>
      </c>
      <c r="R60" t="s">
        <v>253</v>
      </c>
      <c r="T60" t="s">
        <v>254</v>
      </c>
      <c r="U60" t="s">
        <v>346</v>
      </c>
      <c r="V60" t="s">
        <v>347</v>
      </c>
      <c r="W60" t="s">
        <v>257</v>
      </c>
      <c r="X60">
        <v>677</v>
      </c>
      <c r="Y60">
        <v>8</v>
      </c>
      <c r="Z60">
        <v>78</v>
      </c>
      <c r="AA60">
        <v>0.68200000000000005</v>
      </c>
      <c r="AB60" t="s">
        <v>258</v>
      </c>
      <c r="AC60" s="18">
        <v>45361.249513888892</v>
      </c>
    </row>
    <row r="61" spans="1:29" x14ac:dyDescent="0.3">
      <c r="A61" s="1">
        <v>60</v>
      </c>
      <c r="B61" t="str">
        <f>LEFT(Table16[[#This Row],[PO number ]],6)&amp;"-"&amp;LEFT(Table16[[#This Row],[SKU/Item]],2)</f>
        <v>843421-US</v>
      </c>
      <c r="C61" s="20" t="str">
        <f>"FREE_JONE"</f>
        <v>FREE_JONE</v>
      </c>
      <c r="D61">
        <v>47344273</v>
      </c>
      <c r="E61" s="17">
        <v>45361</v>
      </c>
      <c r="F61" s="17">
        <v>45362</v>
      </c>
      <c r="H61" t="s">
        <v>380</v>
      </c>
      <c r="I61" t="s">
        <v>244</v>
      </c>
      <c r="J61" t="s">
        <v>245</v>
      </c>
      <c r="K61" t="s">
        <v>246</v>
      </c>
      <c r="L61" t="s">
        <v>247</v>
      </c>
      <c r="M61" s="19" t="s">
        <v>248</v>
      </c>
      <c r="N61" t="s">
        <v>249</v>
      </c>
      <c r="O61" t="s">
        <v>250</v>
      </c>
      <c r="P61" t="s">
        <v>381</v>
      </c>
      <c r="Q61" t="s">
        <v>312</v>
      </c>
      <c r="R61" t="s">
        <v>253</v>
      </c>
      <c r="T61" t="s">
        <v>254</v>
      </c>
      <c r="U61" t="s">
        <v>313</v>
      </c>
      <c r="V61" t="s">
        <v>314</v>
      </c>
      <c r="W61" t="s">
        <v>257</v>
      </c>
      <c r="X61">
        <v>138</v>
      </c>
      <c r="Y61">
        <v>1</v>
      </c>
      <c r="Z61">
        <v>10.34</v>
      </c>
      <c r="AA61">
        <v>7.1999999999999995E-2</v>
      </c>
      <c r="AB61" t="s">
        <v>305</v>
      </c>
      <c r="AC61" s="18">
        <v>45347.563657407409</v>
      </c>
    </row>
    <row r="62" spans="1:29" x14ac:dyDescent="0.3">
      <c r="A62" s="1">
        <v>61</v>
      </c>
      <c r="B62" t="str">
        <f>LEFT(Table16[[#This Row],[PO number ]],6)&amp;"-"&amp;LEFT(Table16[[#This Row],[SKU/Item]],2)</f>
        <v>813105-OF</v>
      </c>
      <c r="C62" s="20" t="str">
        <f>"FREE_JONE"</f>
        <v>FREE_JONE</v>
      </c>
      <c r="D62">
        <v>47246248</v>
      </c>
      <c r="E62" s="17">
        <v>45361</v>
      </c>
      <c r="F62" s="17">
        <v>45362</v>
      </c>
      <c r="H62" t="s">
        <v>388</v>
      </c>
      <c r="I62" t="s">
        <v>244</v>
      </c>
      <c r="J62" t="s">
        <v>245</v>
      </c>
      <c r="K62" t="s">
        <v>246</v>
      </c>
      <c r="L62" t="s">
        <v>247</v>
      </c>
      <c r="M62" s="19" t="s">
        <v>248</v>
      </c>
      <c r="N62" t="s">
        <v>249</v>
      </c>
      <c r="O62" t="s">
        <v>250</v>
      </c>
      <c r="P62" t="s">
        <v>251</v>
      </c>
      <c r="Q62" t="s">
        <v>389</v>
      </c>
      <c r="R62" t="s">
        <v>253</v>
      </c>
      <c r="T62" t="s">
        <v>254</v>
      </c>
      <c r="U62" t="s">
        <v>327</v>
      </c>
      <c r="V62" t="s">
        <v>274</v>
      </c>
      <c r="W62" t="s">
        <v>257</v>
      </c>
      <c r="X62">
        <v>340</v>
      </c>
      <c r="Y62">
        <v>5</v>
      </c>
      <c r="Z62">
        <v>48.21</v>
      </c>
      <c r="AA62">
        <v>0.33100000000000002</v>
      </c>
      <c r="AB62" t="s">
        <v>305</v>
      </c>
      <c r="AC62" s="18">
        <v>45347.535902777781</v>
      </c>
    </row>
    <row r="63" spans="1:29" x14ac:dyDescent="0.3">
      <c r="A63" s="1">
        <v>62</v>
      </c>
      <c r="B63" t="str">
        <f>LEFT(Table16[[#This Row],[PO number ]],6)&amp;"-"&amp;LEFT(Table16[[#This Row],[SKU/Item]],2)</f>
        <v>842434-CO</v>
      </c>
      <c r="C63" s="20" t="str">
        <f>"FREE_JONE"</f>
        <v>FREE_JONE</v>
      </c>
      <c r="D63">
        <v>47239258</v>
      </c>
      <c r="E63" s="17">
        <v>45361</v>
      </c>
      <c r="F63" s="17">
        <v>45369</v>
      </c>
      <c r="H63" t="s">
        <v>390</v>
      </c>
      <c r="I63" t="s">
        <v>244</v>
      </c>
      <c r="J63" t="s">
        <v>245</v>
      </c>
      <c r="K63" t="s">
        <v>246</v>
      </c>
      <c r="L63" t="s">
        <v>247</v>
      </c>
      <c r="M63" s="19" t="s">
        <v>248</v>
      </c>
      <c r="N63" t="s">
        <v>249</v>
      </c>
      <c r="O63" t="s">
        <v>250</v>
      </c>
      <c r="P63" t="s">
        <v>391</v>
      </c>
      <c r="Q63" t="s">
        <v>392</v>
      </c>
      <c r="R63" t="s">
        <v>253</v>
      </c>
      <c r="T63" t="s">
        <v>254</v>
      </c>
      <c r="U63" t="s">
        <v>255</v>
      </c>
      <c r="V63" t="s">
        <v>393</v>
      </c>
      <c r="W63" t="s">
        <v>257</v>
      </c>
      <c r="X63">
        <v>1115</v>
      </c>
      <c r="Y63">
        <v>18</v>
      </c>
      <c r="Z63">
        <v>218.14</v>
      </c>
      <c r="AA63">
        <v>1.2789999999999999</v>
      </c>
      <c r="AB63" t="s">
        <v>258</v>
      </c>
      <c r="AC63" s="18">
        <v>45355.546168981484</v>
      </c>
    </row>
    <row r="64" spans="1:29" x14ac:dyDescent="0.3">
      <c r="A64" s="1">
        <v>63</v>
      </c>
      <c r="B64" t="str">
        <f>LEFT(Table16[[#This Row],[PO number ]],6)&amp;"-"&amp;LEFT(Table16[[#This Row],[SKU/Item]],2)</f>
        <v>844363-OT</v>
      </c>
      <c r="C64" s="20" t="str">
        <f>"FREE_JONE"</f>
        <v>FREE_JONE</v>
      </c>
      <c r="D64">
        <v>47238289</v>
      </c>
      <c r="E64" s="17">
        <v>45361</v>
      </c>
      <c r="F64" s="17">
        <v>45369</v>
      </c>
      <c r="H64" t="s">
        <v>394</v>
      </c>
      <c r="I64" t="s">
        <v>244</v>
      </c>
      <c r="J64" t="s">
        <v>245</v>
      </c>
      <c r="K64" t="s">
        <v>246</v>
      </c>
      <c r="L64" t="s">
        <v>247</v>
      </c>
      <c r="M64" s="19" t="s">
        <v>248</v>
      </c>
      <c r="N64" t="s">
        <v>249</v>
      </c>
      <c r="O64" t="s">
        <v>250</v>
      </c>
      <c r="P64" t="s">
        <v>395</v>
      </c>
      <c r="Q64" t="s">
        <v>396</v>
      </c>
      <c r="R64" t="s">
        <v>253</v>
      </c>
      <c r="T64" t="s">
        <v>254</v>
      </c>
      <c r="U64" t="s">
        <v>255</v>
      </c>
      <c r="V64" t="s">
        <v>274</v>
      </c>
      <c r="W64" t="s">
        <v>257</v>
      </c>
      <c r="X64">
        <v>129</v>
      </c>
      <c r="Y64">
        <v>3</v>
      </c>
      <c r="Z64">
        <v>7.09</v>
      </c>
      <c r="AA64">
        <v>0.104</v>
      </c>
      <c r="AB64" t="s">
        <v>258</v>
      </c>
      <c r="AC64" s="18">
        <v>45355.518888888888</v>
      </c>
    </row>
    <row r="65" spans="1:29" x14ac:dyDescent="0.3">
      <c r="A65" s="1">
        <v>64</v>
      </c>
      <c r="B65" t="str">
        <f>LEFT(Table16[[#This Row],[PO number ]],6)&amp;"-"&amp;LEFT(Table16[[#This Row],[SKU/Item]],2)</f>
        <v>844363-OG</v>
      </c>
      <c r="C65" s="20" t="str">
        <f>"FREE_JONE"</f>
        <v>FREE_JONE</v>
      </c>
      <c r="D65">
        <v>47238282</v>
      </c>
      <c r="E65" s="17">
        <v>45361</v>
      </c>
      <c r="F65" s="17">
        <v>45369</v>
      </c>
      <c r="H65" t="s">
        <v>397</v>
      </c>
      <c r="I65" t="s">
        <v>244</v>
      </c>
      <c r="J65" t="s">
        <v>245</v>
      </c>
      <c r="K65" t="s">
        <v>246</v>
      </c>
      <c r="L65" t="s">
        <v>247</v>
      </c>
      <c r="M65" s="19" t="s">
        <v>248</v>
      </c>
      <c r="N65" t="s">
        <v>249</v>
      </c>
      <c r="O65" t="s">
        <v>250</v>
      </c>
      <c r="P65" t="s">
        <v>395</v>
      </c>
      <c r="Q65" t="s">
        <v>398</v>
      </c>
      <c r="R65" t="s">
        <v>253</v>
      </c>
      <c r="T65" t="s">
        <v>254</v>
      </c>
      <c r="U65" t="s">
        <v>399</v>
      </c>
      <c r="V65" t="s">
        <v>370</v>
      </c>
      <c r="W65" t="s">
        <v>257</v>
      </c>
      <c r="X65">
        <v>573</v>
      </c>
      <c r="Y65">
        <v>3</v>
      </c>
      <c r="Z65">
        <v>25.09</v>
      </c>
      <c r="AA65">
        <v>0.19800000000000001</v>
      </c>
      <c r="AB65" t="s">
        <v>258</v>
      </c>
      <c r="AC65" s="18">
        <v>45355.518726851849</v>
      </c>
    </row>
    <row r="66" spans="1:29" x14ac:dyDescent="0.3">
      <c r="A66" s="1">
        <v>65</v>
      </c>
      <c r="B66" t="str">
        <f>LEFT(Table16[[#This Row],[PO number ]],6)&amp;"-"&amp;LEFT(Table16[[#This Row],[SKU/Item]],2)</f>
        <v>837859-SE</v>
      </c>
      <c r="C66" s="20" t="str">
        <f>"FREE_JONE"</f>
        <v>FREE_JONE</v>
      </c>
      <c r="D66">
        <v>47238027</v>
      </c>
      <c r="E66" s="17">
        <v>45361</v>
      </c>
      <c r="F66" s="17">
        <v>45369</v>
      </c>
      <c r="H66" t="s">
        <v>400</v>
      </c>
      <c r="I66" t="s">
        <v>244</v>
      </c>
      <c r="J66" t="s">
        <v>245</v>
      </c>
      <c r="K66" t="s">
        <v>246</v>
      </c>
      <c r="L66" t="s">
        <v>247</v>
      </c>
      <c r="M66" s="19" t="s">
        <v>248</v>
      </c>
      <c r="N66" t="s">
        <v>249</v>
      </c>
      <c r="O66" t="s">
        <v>250</v>
      </c>
      <c r="P66" t="s">
        <v>401</v>
      </c>
      <c r="Q66" t="s">
        <v>402</v>
      </c>
      <c r="R66" t="s">
        <v>253</v>
      </c>
      <c r="T66" t="s">
        <v>254</v>
      </c>
      <c r="U66" t="s">
        <v>255</v>
      </c>
      <c r="V66" t="s">
        <v>274</v>
      </c>
      <c r="W66" t="s">
        <v>257</v>
      </c>
      <c r="X66">
        <v>2067</v>
      </c>
      <c r="Y66">
        <v>11</v>
      </c>
      <c r="Z66">
        <v>140.13999999999999</v>
      </c>
      <c r="AA66">
        <v>0.76500000000000001</v>
      </c>
      <c r="AB66" t="s">
        <v>258</v>
      </c>
      <c r="AC66" s="18">
        <v>45355.511331018519</v>
      </c>
    </row>
    <row r="67" spans="1:29" x14ac:dyDescent="0.3">
      <c r="A67" s="1">
        <v>66</v>
      </c>
      <c r="B67" t="str">
        <f>LEFT(Table16[[#This Row],[PO number ]],6)&amp;"-"&amp;LEFT(Table16[[#This Row],[SKU/Item]],2)</f>
        <v>844037-SW</v>
      </c>
      <c r="C67" s="20" t="str">
        <f>"FREE_JONE"</f>
        <v>FREE_JONE</v>
      </c>
      <c r="D67">
        <v>47237081</v>
      </c>
      <c r="E67" s="17">
        <v>45361</v>
      </c>
      <c r="F67" s="17">
        <v>45369</v>
      </c>
      <c r="H67" t="s">
        <v>403</v>
      </c>
      <c r="I67" t="s">
        <v>244</v>
      </c>
      <c r="J67" t="s">
        <v>245</v>
      </c>
      <c r="K67" t="s">
        <v>246</v>
      </c>
      <c r="L67" t="s">
        <v>247</v>
      </c>
      <c r="M67" s="19" t="s">
        <v>248</v>
      </c>
      <c r="N67" t="s">
        <v>249</v>
      </c>
      <c r="O67" t="s">
        <v>250</v>
      </c>
      <c r="P67" t="s">
        <v>301</v>
      </c>
      <c r="Q67" t="s">
        <v>302</v>
      </c>
      <c r="R67" t="s">
        <v>253</v>
      </c>
      <c r="T67" t="s">
        <v>254</v>
      </c>
      <c r="U67" t="s">
        <v>366</v>
      </c>
      <c r="V67" t="s">
        <v>304</v>
      </c>
      <c r="W67" t="s">
        <v>257</v>
      </c>
      <c r="X67">
        <v>74</v>
      </c>
      <c r="Y67">
        <v>1</v>
      </c>
      <c r="Z67">
        <v>4.4400000000000004</v>
      </c>
      <c r="AA67">
        <v>3.5000000000000003E-2</v>
      </c>
      <c r="AB67" t="s">
        <v>258</v>
      </c>
      <c r="AC67" s="18">
        <v>45355.485532407409</v>
      </c>
    </row>
    <row r="68" spans="1:29" x14ac:dyDescent="0.3">
      <c r="A68" s="1">
        <v>67</v>
      </c>
      <c r="B68" t="str">
        <f>LEFT(Table16[[#This Row],[PO number ]],6)&amp;"-"&amp;LEFT(Table16[[#This Row],[SKU/Item]],2)</f>
        <v>843421-CA</v>
      </c>
      <c r="C68" s="20" t="str">
        <f>"FREE_JONE"</f>
        <v>FREE_JONE</v>
      </c>
      <c r="D68">
        <v>47236977</v>
      </c>
      <c r="E68" s="17">
        <v>45361</v>
      </c>
      <c r="F68" s="17">
        <v>45369</v>
      </c>
      <c r="H68" t="s">
        <v>404</v>
      </c>
      <c r="I68" t="s">
        <v>244</v>
      </c>
      <c r="J68" t="s">
        <v>245</v>
      </c>
      <c r="K68" t="s">
        <v>246</v>
      </c>
      <c r="L68" t="s">
        <v>247</v>
      </c>
      <c r="M68" s="19" t="s">
        <v>248</v>
      </c>
      <c r="N68" t="s">
        <v>249</v>
      </c>
      <c r="O68" t="s">
        <v>250</v>
      </c>
      <c r="P68" t="s">
        <v>381</v>
      </c>
      <c r="Q68" t="s">
        <v>405</v>
      </c>
      <c r="R68" t="s">
        <v>253</v>
      </c>
      <c r="T68" t="s">
        <v>254</v>
      </c>
      <c r="U68" t="s">
        <v>255</v>
      </c>
      <c r="V68" t="s">
        <v>406</v>
      </c>
      <c r="W68" t="s">
        <v>257</v>
      </c>
      <c r="X68">
        <v>91</v>
      </c>
      <c r="Y68">
        <v>1</v>
      </c>
      <c r="Z68">
        <v>6.91</v>
      </c>
      <c r="AA68">
        <v>4.7E-2</v>
      </c>
      <c r="AB68" t="s">
        <v>258</v>
      </c>
      <c r="AC68" s="18">
        <v>45355.483449074076</v>
      </c>
    </row>
    <row r="69" spans="1:29" x14ac:dyDescent="0.3">
      <c r="A69" s="1">
        <v>68</v>
      </c>
      <c r="B69" t="str">
        <f>LEFT(Table16[[#This Row],[PO number ]],6)&amp;"-"&amp;LEFT(Table16[[#This Row],[SKU/Item]],2)</f>
        <v>836138-OJ</v>
      </c>
      <c r="C69" s="20" t="str">
        <f>"FREE_JONE"</f>
        <v>FREE_JONE</v>
      </c>
      <c r="D69">
        <v>47236552</v>
      </c>
      <c r="E69" s="17">
        <v>45361</v>
      </c>
      <c r="F69" s="17">
        <v>45369</v>
      </c>
      <c r="H69" t="s">
        <v>407</v>
      </c>
      <c r="I69" t="s">
        <v>244</v>
      </c>
      <c r="J69" t="s">
        <v>245</v>
      </c>
      <c r="K69" t="s">
        <v>246</v>
      </c>
      <c r="L69" t="s">
        <v>247</v>
      </c>
      <c r="M69" s="19" t="s">
        <v>248</v>
      </c>
      <c r="N69" t="s">
        <v>249</v>
      </c>
      <c r="O69" t="s">
        <v>250</v>
      </c>
      <c r="P69" t="s">
        <v>408</v>
      </c>
      <c r="Q69" t="s">
        <v>409</v>
      </c>
      <c r="R69" t="s">
        <v>253</v>
      </c>
      <c r="T69" t="s">
        <v>254</v>
      </c>
      <c r="U69" t="s">
        <v>255</v>
      </c>
      <c r="V69" t="s">
        <v>410</v>
      </c>
      <c r="W69" t="s">
        <v>257</v>
      </c>
      <c r="X69">
        <v>29</v>
      </c>
      <c r="Y69">
        <v>1</v>
      </c>
      <c r="Z69">
        <v>2.46</v>
      </c>
      <c r="AA69">
        <v>3.5000000000000003E-2</v>
      </c>
      <c r="AB69" t="s">
        <v>258</v>
      </c>
      <c r="AC69" s="18">
        <v>45355.473368055558</v>
      </c>
    </row>
    <row r="70" spans="1:29" x14ac:dyDescent="0.3">
      <c r="A70" s="1">
        <v>69</v>
      </c>
      <c r="B70" t="str">
        <f>LEFT(Table16[[#This Row],[PO number ]],6)&amp;"-"&amp;LEFT(Table16[[#This Row],[SKU/Item]],2)</f>
        <v>825003-OO</v>
      </c>
      <c r="C70" s="20" t="str">
        <f>"FREE_JONE"</f>
        <v>FREE_JONE</v>
      </c>
      <c r="D70">
        <v>47235988</v>
      </c>
      <c r="E70" s="17">
        <v>45361</v>
      </c>
      <c r="F70" s="17">
        <v>45369</v>
      </c>
      <c r="H70" t="s">
        <v>411</v>
      </c>
      <c r="I70" t="s">
        <v>244</v>
      </c>
      <c r="J70" t="s">
        <v>245</v>
      </c>
      <c r="K70" t="s">
        <v>246</v>
      </c>
      <c r="L70" t="s">
        <v>247</v>
      </c>
      <c r="M70" s="19" t="s">
        <v>248</v>
      </c>
      <c r="N70" t="s">
        <v>249</v>
      </c>
      <c r="O70" t="s">
        <v>250</v>
      </c>
      <c r="P70" t="s">
        <v>338</v>
      </c>
      <c r="Q70" t="s">
        <v>412</v>
      </c>
      <c r="R70" t="s">
        <v>253</v>
      </c>
      <c r="T70" t="s">
        <v>254</v>
      </c>
      <c r="U70" t="s">
        <v>255</v>
      </c>
      <c r="V70" t="s">
        <v>256</v>
      </c>
      <c r="W70" t="s">
        <v>257</v>
      </c>
      <c r="X70">
        <v>22</v>
      </c>
      <c r="Y70">
        <v>1</v>
      </c>
      <c r="Z70">
        <v>2</v>
      </c>
      <c r="AA70">
        <v>3.5000000000000003E-2</v>
      </c>
      <c r="AB70" t="s">
        <v>258</v>
      </c>
      <c r="AC70" s="18">
        <v>45355.458599537036</v>
      </c>
    </row>
    <row r="71" spans="1:29" x14ac:dyDescent="0.3">
      <c r="A71" s="1">
        <v>70</v>
      </c>
      <c r="B71" t="str">
        <f>LEFT(Table16[[#This Row],[PO number ]],6)&amp;"-"&amp;LEFT(Table16[[#This Row],[SKU/Item]],2)</f>
        <v>825003-OF</v>
      </c>
      <c r="C71" s="20" t="str">
        <f>"FREE_JONE"</f>
        <v>FREE_JONE</v>
      </c>
      <c r="D71">
        <v>47235975</v>
      </c>
      <c r="E71" s="17">
        <v>45361</v>
      </c>
      <c r="F71" s="17">
        <v>45369</v>
      </c>
      <c r="H71" t="s">
        <v>413</v>
      </c>
      <c r="I71" t="s">
        <v>244</v>
      </c>
      <c r="J71" t="s">
        <v>245</v>
      </c>
      <c r="K71" t="s">
        <v>246</v>
      </c>
      <c r="L71" t="s">
        <v>247</v>
      </c>
      <c r="M71" s="19" t="s">
        <v>248</v>
      </c>
      <c r="N71" t="s">
        <v>249</v>
      </c>
      <c r="O71" t="s">
        <v>250</v>
      </c>
      <c r="P71" t="s">
        <v>338</v>
      </c>
      <c r="Q71" t="s">
        <v>273</v>
      </c>
      <c r="R71" t="s">
        <v>253</v>
      </c>
      <c r="T71" t="s">
        <v>254</v>
      </c>
      <c r="U71" t="s">
        <v>327</v>
      </c>
      <c r="V71" t="s">
        <v>274</v>
      </c>
      <c r="W71" t="s">
        <v>257</v>
      </c>
      <c r="X71">
        <v>549</v>
      </c>
      <c r="Y71">
        <v>3</v>
      </c>
      <c r="Z71">
        <v>36.6</v>
      </c>
      <c r="AA71">
        <v>0.19800000000000001</v>
      </c>
      <c r="AB71" t="s">
        <v>258</v>
      </c>
      <c r="AC71" s="18">
        <v>45355.458333333336</v>
      </c>
    </row>
    <row r="72" spans="1:29" x14ac:dyDescent="0.3">
      <c r="A72" s="1">
        <v>71</v>
      </c>
      <c r="B72" t="str">
        <f>LEFT(Table16[[#This Row],[PO number ]],6)&amp;"-"&amp;LEFT(Table16[[#This Row],[SKU/Item]],2)</f>
        <v>842434-US</v>
      </c>
      <c r="C72" s="20" t="str">
        <f>"FREE_JONE"</f>
        <v>FREE_JONE</v>
      </c>
      <c r="D72">
        <v>47235603</v>
      </c>
      <c r="E72" s="17">
        <v>45361</v>
      </c>
      <c r="F72" s="17">
        <v>45369</v>
      </c>
      <c r="H72" t="s">
        <v>414</v>
      </c>
      <c r="I72" t="s">
        <v>244</v>
      </c>
      <c r="J72" t="s">
        <v>245</v>
      </c>
      <c r="K72" t="s">
        <v>246</v>
      </c>
      <c r="L72" t="s">
        <v>247</v>
      </c>
      <c r="M72" s="19" t="s">
        <v>248</v>
      </c>
      <c r="N72" t="s">
        <v>249</v>
      </c>
      <c r="O72" t="s">
        <v>250</v>
      </c>
      <c r="P72" t="s">
        <v>391</v>
      </c>
      <c r="Q72" t="s">
        <v>312</v>
      </c>
      <c r="R72" t="s">
        <v>253</v>
      </c>
      <c r="T72" t="s">
        <v>254</v>
      </c>
      <c r="U72" t="s">
        <v>415</v>
      </c>
      <c r="V72" t="s">
        <v>314</v>
      </c>
      <c r="W72" t="s">
        <v>257</v>
      </c>
      <c r="X72">
        <v>491</v>
      </c>
      <c r="Y72">
        <v>9</v>
      </c>
      <c r="Z72">
        <v>100.53</v>
      </c>
      <c r="AA72">
        <v>0.621</v>
      </c>
      <c r="AB72" t="s">
        <v>258</v>
      </c>
      <c r="AC72" s="18">
        <v>45355.447893518518</v>
      </c>
    </row>
    <row r="73" spans="1:29" x14ac:dyDescent="0.3">
      <c r="A73" s="1">
        <v>72</v>
      </c>
      <c r="B73" t="str">
        <f>LEFT(Table16[[#This Row],[PO number ]],6)&amp;"-"&amp;LEFT(Table16[[#This Row],[SKU/Item]],2)</f>
        <v>842434-CH</v>
      </c>
      <c r="C73" s="20" t="str">
        <f>"FREE_JONE"</f>
        <v>FREE_JONE</v>
      </c>
      <c r="D73">
        <v>47235532</v>
      </c>
      <c r="E73" s="17">
        <v>45361</v>
      </c>
      <c r="F73" s="17">
        <v>45369</v>
      </c>
      <c r="H73" t="s">
        <v>416</v>
      </c>
      <c r="I73" t="s">
        <v>244</v>
      </c>
      <c r="J73" t="s">
        <v>245</v>
      </c>
      <c r="K73" t="s">
        <v>246</v>
      </c>
      <c r="L73" t="s">
        <v>247</v>
      </c>
      <c r="M73" s="19" t="s">
        <v>248</v>
      </c>
      <c r="N73" t="s">
        <v>249</v>
      </c>
      <c r="O73" t="s">
        <v>250</v>
      </c>
      <c r="P73" t="s">
        <v>391</v>
      </c>
      <c r="Q73" t="s">
        <v>417</v>
      </c>
      <c r="R73" t="s">
        <v>253</v>
      </c>
      <c r="T73" t="s">
        <v>254</v>
      </c>
      <c r="U73" t="s">
        <v>255</v>
      </c>
      <c r="V73" t="s">
        <v>274</v>
      </c>
      <c r="W73" t="s">
        <v>257</v>
      </c>
      <c r="X73">
        <v>338</v>
      </c>
      <c r="Y73">
        <v>5</v>
      </c>
      <c r="Z73">
        <v>62.78</v>
      </c>
      <c r="AA73">
        <v>0.38600000000000001</v>
      </c>
      <c r="AB73" t="s">
        <v>258</v>
      </c>
      <c r="AC73" s="18">
        <v>45355.446203703701</v>
      </c>
    </row>
    <row r="74" spans="1:29" x14ac:dyDescent="0.3">
      <c r="A74" s="1">
        <v>73</v>
      </c>
      <c r="B74" t="str">
        <f>LEFT(Table16[[#This Row],[PO number ]],6)&amp;"-"&amp;LEFT(Table16[[#This Row],[SKU/Item]],2)</f>
        <v>842269-OE</v>
      </c>
      <c r="C74" s="20" t="str">
        <f>"FREE_JONE"</f>
        <v>FREE_JONE</v>
      </c>
      <c r="D74">
        <v>47235343</v>
      </c>
      <c r="E74" s="17">
        <v>45361</v>
      </c>
      <c r="F74" s="17">
        <v>45369</v>
      </c>
      <c r="H74" t="s">
        <v>418</v>
      </c>
      <c r="I74" t="s">
        <v>244</v>
      </c>
      <c r="J74" t="s">
        <v>245</v>
      </c>
      <c r="K74" t="s">
        <v>246</v>
      </c>
      <c r="L74" t="s">
        <v>247</v>
      </c>
      <c r="M74" s="19" t="s">
        <v>248</v>
      </c>
      <c r="N74" t="s">
        <v>249</v>
      </c>
      <c r="O74" t="s">
        <v>250</v>
      </c>
      <c r="P74" t="s">
        <v>356</v>
      </c>
      <c r="Q74" t="s">
        <v>357</v>
      </c>
      <c r="R74" t="s">
        <v>253</v>
      </c>
      <c r="T74" t="s">
        <v>254</v>
      </c>
      <c r="U74" t="s">
        <v>377</v>
      </c>
      <c r="V74" t="s">
        <v>274</v>
      </c>
      <c r="W74" t="s">
        <v>257</v>
      </c>
      <c r="X74">
        <v>566</v>
      </c>
      <c r="Y74">
        <v>12</v>
      </c>
      <c r="Z74">
        <v>112.11</v>
      </c>
      <c r="AA74">
        <v>0.79300000000000004</v>
      </c>
      <c r="AB74" t="s">
        <v>258</v>
      </c>
      <c r="AC74" s="18">
        <v>45355.442476851851</v>
      </c>
    </row>
    <row r="75" spans="1:29" x14ac:dyDescent="0.3">
      <c r="A75" s="1">
        <v>74</v>
      </c>
      <c r="B75" t="str">
        <f>LEFT(Table16[[#This Row],[PO number ]],6)&amp;"-"&amp;LEFT(Table16[[#This Row],[SKU/Item]],2)</f>
        <v>842435-PL</v>
      </c>
      <c r="C75" s="20" t="str">
        <f>"FREE_JONE"</f>
        <v>FREE_JONE</v>
      </c>
      <c r="D75">
        <v>47234384</v>
      </c>
      <c r="E75" s="17">
        <v>45361</v>
      </c>
      <c r="F75" s="17">
        <v>45369</v>
      </c>
      <c r="H75" t="s">
        <v>419</v>
      </c>
      <c r="I75" t="s">
        <v>244</v>
      </c>
      <c r="J75" t="s">
        <v>245</v>
      </c>
      <c r="K75" t="s">
        <v>246</v>
      </c>
      <c r="L75" t="s">
        <v>247</v>
      </c>
      <c r="M75" s="19" t="s">
        <v>248</v>
      </c>
      <c r="N75" t="s">
        <v>249</v>
      </c>
      <c r="O75" t="s">
        <v>250</v>
      </c>
      <c r="P75" t="s">
        <v>420</v>
      </c>
      <c r="Q75" t="s">
        <v>277</v>
      </c>
      <c r="R75" t="s">
        <v>253</v>
      </c>
      <c r="T75" t="s">
        <v>254</v>
      </c>
      <c r="U75" t="s">
        <v>255</v>
      </c>
      <c r="V75" t="s">
        <v>274</v>
      </c>
      <c r="W75" t="s">
        <v>257</v>
      </c>
      <c r="X75">
        <v>1306</v>
      </c>
      <c r="Y75">
        <v>9</v>
      </c>
      <c r="Z75">
        <v>117.42</v>
      </c>
      <c r="AA75">
        <v>0.65800000000000003</v>
      </c>
      <c r="AB75" t="s">
        <v>258</v>
      </c>
      <c r="AC75" s="18">
        <v>45355.422581018516</v>
      </c>
    </row>
    <row r="76" spans="1:29" x14ac:dyDescent="0.3">
      <c r="A76" s="1">
        <v>75</v>
      </c>
      <c r="B76" t="str">
        <f>LEFT(Table16[[#This Row],[PO number ]],6)&amp;"-"&amp;LEFT(Table16[[#This Row],[SKU/Item]],2)</f>
        <v>842435-ME</v>
      </c>
      <c r="C76" s="20" t="str">
        <f>"FREE_JONE"</f>
        <v>FREE_JONE</v>
      </c>
      <c r="D76">
        <v>47234365</v>
      </c>
      <c r="E76" s="17">
        <v>45361</v>
      </c>
      <c r="F76" s="17">
        <v>45369</v>
      </c>
      <c r="H76" t="s">
        <v>421</v>
      </c>
      <c r="I76" t="s">
        <v>244</v>
      </c>
      <c r="J76" t="s">
        <v>245</v>
      </c>
      <c r="K76" t="s">
        <v>246</v>
      </c>
      <c r="L76" t="s">
        <v>247</v>
      </c>
      <c r="M76" s="19" t="s">
        <v>248</v>
      </c>
      <c r="N76" t="s">
        <v>249</v>
      </c>
      <c r="O76" t="s">
        <v>250</v>
      </c>
      <c r="P76" t="s">
        <v>420</v>
      </c>
      <c r="Q76" t="s">
        <v>422</v>
      </c>
      <c r="R76" t="s">
        <v>253</v>
      </c>
      <c r="T76" t="s">
        <v>254</v>
      </c>
      <c r="U76" t="s">
        <v>423</v>
      </c>
      <c r="V76" t="s">
        <v>424</v>
      </c>
      <c r="W76" t="s">
        <v>257</v>
      </c>
      <c r="X76">
        <v>429</v>
      </c>
      <c r="Y76">
        <v>4</v>
      </c>
      <c r="Z76">
        <v>39.43</v>
      </c>
      <c r="AA76">
        <v>0.23799999999999999</v>
      </c>
      <c r="AB76" t="s">
        <v>258</v>
      </c>
      <c r="AC76" s="18">
        <v>45355.421990740739</v>
      </c>
    </row>
    <row r="77" spans="1:29" x14ac:dyDescent="0.3">
      <c r="A77" s="1">
        <v>76</v>
      </c>
      <c r="B77" t="str">
        <f>LEFT(Table16[[#This Row],[PO number ]],6)&amp;"-"&amp;LEFT(Table16[[#This Row],[SKU/Item]],2)</f>
        <v>842435-CH</v>
      </c>
      <c r="C77" s="20" t="str">
        <f>"FREE_JONE"</f>
        <v>FREE_JONE</v>
      </c>
      <c r="D77">
        <v>47234326</v>
      </c>
      <c r="E77" s="17">
        <v>45361</v>
      </c>
      <c r="F77" s="17">
        <v>45369</v>
      </c>
      <c r="H77" t="s">
        <v>425</v>
      </c>
      <c r="I77" t="s">
        <v>244</v>
      </c>
      <c r="J77" t="s">
        <v>245</v>
      </c>
      <c r="K77" t="s">
        <v>246</v>
      </c>
      <c r="L77" t="s">
        <v>247</v>
      </c>
      <c r="M77" s="19" t="s">
        <v>248</v>
      </c>
      <c r="N77" t="s">
        <v>249</v>
      </c>
      <c r="O77" t="s">
        <v>250</v>
      </c>
      <c r="P77" t="s">
        <v>420</v>
      </c>
      <c r="Q77" t="s">
        <v>417</v>
      </c>
      <c r="R77" t="s">
        <v>253</v>
      </c>
      <c r="T77" t="s">
        <v>254</v>
      </c>
      <c r="U77" t="s">
        <v>255</v>
      </c>
      <c r="V77" t="s">
        <v>274</v>
      </c>
      <c r="W77" t="s">
        <v>257</v>
      </c>
      <c r="X77">
        <v>277</v>
      </c>
      <c r="Y77">
        <v>2</v>
      </c>
      <c r="Z77">
        <v>25.23</v>
      </c>
      <c r="AA77">
        <v>0.154</v>
      </c>
      <c r="AB77" t="s">
        <v>258</v>
      </c>
      <c r="AC77" s="18">
        <v>45355.421273148146</v>
      </c>
    </row>
    <row r="78" spans="1:29" x14ac:dyDescent="0.3">
      <c r="A78" s="1">
        <v>77</v>
      </c>
      <c r="B78" t="str">
        <f>LEFT(Table16[[#This Row],[PO number ]],6)&amp;"-"&amp;LEFT(Table16[[#This Row],[SKU/Item]],2)</f>
        <v>840524-LH</v>
      </c>
      <c r="C78" s="20" t="str">
        <f>"FREE_JONE"</f>
        <v>FREE_JONE</v>
      </c>
      <c r="D78">
        <v>47234079</v>
      </c>
      <c r="E78" s="17">
        <v>45361</v>
      </c>
      <c r="F78" s="17">
        <v>45369</v>
      </c>
      <c r="H78" t="s">
        <v>429</v>
      </c>
      <c r="I78" t="s">
        <v>244</v>
      </c>
      <c r="J78" t="s">
        <v>245</v>
      </c>
      <c r="K78" t="s">
        <v>246</v>
      </c>
      <c r="L78" t="s">
        <v>247</v>
      </c>
      <c r="M78" s="19" t="s">
        <v>248</v>
      </c>
      <c r="N78" t="s">
        <v>249</v>
      </c>
      <c r="O78" t="s">
        <v>250</v>
      </c>
      <c r="P78" t="s">
        <v>353</v>
      </c>
      <c r="Q78" t="s">
        <v>354</v>
      </c>
      <c r="R78" t="s">
        <v>253</v>
      </c>
      <c r="T78" t="s">
        <v>254</v>
      </c>
      <c r="U78" t="s">
        <v>317</v>
      </c>
      <c r="V78" t="s">
        <v>274</v>
      </c>
      <c r="W78" t="s">
        <v>257</v>
      </c>
      <c r="X78">
        <v>627</v>
      </c>
      <c r="Y78">
        <v>6</v>
      </c>
      <c r="Z78">
        <v>46.79</v>
      </c>
      <c r="AA78">
        <v>0.39700000000000002</v>
      </c>
      <c r="AB78" t="s">
        <v>258</v>
      </c>
      <c r="AC78" s="18">
        <v>45355.416400462964</v>
      </c>
    </row>
    <row r="79" spans="1:29" x14ac:dyDescent="0.3">
      <c r="A79" s="1">
        <v>78</v>
      </c>
      <c r="B79" t="str">
        <f>LEFT(Table16[[#This Row],[PO number ]],6)&amp;"-"&amp;LEFT(Table16[[#This Row],[SKU/Item]],2)</f>
        <v>840524-LD</v>
      </c>
      <c r="C79" s="20" t="str">
        <f>"FREE_JONE"</f>
        <v>FREE_JONE</v>
      </c>
      <c r="D79">
        <v>47234057</v>
      </c>
      <c r="E79" s="17">
        <v>45361</v>
      </c>
      <c r="F79" s="17">
        <v>45369</v>
      </c>
      <c r="H79" t="s">
        <v>430</v>
      </c>
      <c r="I79" t="s">
        <v>244</v>
      </c>
      <c r="J79" t="s">
        <v>245</v>
      </c>
      <c r="K79" t="s">
        <v>246</v>
      </c>
      <c r="L79" t="s">
        <v>247</v>
      </c>
      <c r="M79" s="19" t="s">
        <v>248</v>
      </c>
      <c r="N79" t="s">
        <v>249</v>
      </c>
      <c r="O79" t="s">
        <v>250</v>
      </c>
      <c r="P79" t="s">
        <v>353</v>
      </c>
      <c r="Q79" t="s">
        <v>431</v>
      </c>
      <c r="R79" t="s">
        <v>253</v>
      </c>
      <c r="T79" t="s">
        <v>254</v>
      </c>
      <c r="U79" t="s">
        <v>255</v>
      </c>
      <c r="V79" t="s">
        <v>274</v>
      </c>
      <c r="W79" t="s">
        <v>257</v>
      </c>
      <c r="X79">
        <v>71</v>
      </c>
      <c r="Y79">
        <v>2</v>
      </c>
      <c r="Z79">
        <v>5.94</v>
      </c>
      <c r="AA79">
        <v>7.0000000000000007E-2</v>
      </c>
      <c r="AB79" t="s">
        <v>258</v>
      </c>
      <c r="AC79" s="18">
        <v>45355.416134259256</v>
      </c>
    </row>
    <row r="80" spans="1:29" x14ac:dyDescent="0.3">
      <c r="A80" s="1">
        <v>79</v>
      </c>
      <c r="B80" t="str">
        <f>LEFT(Table16[[#This Row],[PO number ]],6)&amp;"-"&amp;LEFT(Table16[[#This Row],[SKU/Item]],2)</f>
        <v>840524-DR</v>
      </c>
      <c r="C80" s="20" t="str">
        <f>"FREE_JONE"</f>
        <v>FREE_JONE</v>
      </c>
      <c r="D80">
        <v>47234034</v>
      </c>
      <c r="E80" s="17">
        <v>45361</v>
      </c>
      <c r="F80" s="17">
        <v>45369</v>
      </c>
      <c r="H80" t="s">
        <v>432</v>
      </c>
      <c r="I80" t="s">
        <v>244</v>
      </c>
      <c r="J80" t="s">
        <v>245</v>
      </c>
      <c r="K80" t="s">
        <v>246</v>
      </c>
      <c r="L80" t="s">
        <v>247</v>
      </c>
      <c r="M80" s="19" t="s">
        <v>248</v>
      </c>
      <c r="N80" t="s">
        <v>249</v>
      </c>
      <c r="O80" t="s">
        <v>250</v>
      </c>
      <c r="P80" t="s">
        <v>353</v>
      </c>
      <c r="Q80" t="s">
        <v>433</v>
      </c>
      <c r="R80" t="s">
        <v>253</v>
      </c>
      <c r="T80" t="s">
        <v>254</v>
      </c>
      <c r="U80" t="s">
        <v>255</v>
      </c>
      <c r="V80" t="s">
        <v>255</v>
      </c>
      <c r="W80" t="s">
        <v>257</v>
      </c>
      <c r="X80">
        <v>385</v>
      </c>
      <c r="Y80">
        <v>4</v>
      </c>
      <c r="Z80">
        <v>28.11</v>
      </c>
      <c r="AA80">
        <v>0.23300000000000001</v>
      </c>
      <c r="AB80" t="s">
        <v>258</v>
      </c>
      <c r="AC80" s="18">
        <v>45355.415902777779</v>
      </c>
    </row>
    <row r="81" spans="1:29" x14ac:dyDescent="0.3">
      <c r="A81" s="1">
        <v>80</v>
      </c>
      <c r="B81" t="str">
        <f>LEFT(Table16[[#This Row],[PO number ]],6)&amp;"-"&amp;LEFT(Table16[[#This Row],[SKU/Item]],2)</f>
        <v>836342-OU</v>
      </c>
      <c r="C81" s="20" t="str">
        <f>"FREE_JONE"</f>
        <v>FREE_JONE</v>
      </c>
      <c r="D81">
        <v>47221726</v>
      </c>
      <c r="E81" s="17">
        <v>45361</v>
      </c>
      <c r="F81" s="17">
        <v>45362</v>
      </c>
      <c r="H81" t="s">
        <v>434</v>
      </c>
      <c r="I81" t="s">
        <v>244</v>
      </c>
      <c r="J81" t="s">
        <v>245</v>
      </c>
      <c r="K81" t="s">
        <v>246</v>
      </c>
      <c r="L81" t="s">
        <v>247</v>
      </c>
      <c r="M81" s="19" t="s">
        <v>248</v>
      </c>
      <c r="N81" t="s">
        <v>249</v>
      </c>
      <c r="O81" t="s">
        <v>250</v>
      </c>
      <c r="P81" t="s">
        <v>322</v>
      </c>
      <c r="Q81" t="s">
        <v>323</v>
      </c>
      <c r="R81" t="s">
        <v>253</v>
      </c>
      <c r="T81" t="s">
        <v>254</v>
      </c>
      <c r="U81" t="s">
        <v>428</v>
      </c>
      <c r="V81" t="s">
        <v>314</v>
      </c>
      <c r="W81" t="s">
        <v>257</v>
      </c>
      <c r="X81">
        <v>193</v>
      </c>
      <c r="Y81">
        <v>1</v>
      </c>
      <c r="Z81">
        <v>10.82</v>
      </c>
      <c r="AA81">
        <v>5.1999999999999998E-2</v>
      </c>
      <c r="AB81" t="s">
        <v>258</v>
      </c>
      <c r="AC81" s="18">
        <v>45355.183020833334</v>
      </c>
    </row>
    <row r="82" spans="1:29" x14ac:dyDescent="0.3">
      <c r="A82" s="1">
        <v>81</v>
      </c>
      <c r="B82" t="str">
        <f>LEFT(Table16[[#This Row],[PO number ]],6)&amp;"-"&amp;LEFT(Table16[[#This Row],[SKU/Item]],2)</f>
        <v>844183-OD</v>
      </c>
      <c r="C82" s="20" t="str">
        <f>"FREE_JONE"</f>
        <v>FREE_JONE</v>
      </c>
      <c r="D82">
        <v>47221720</v>
      </c>
      <c r="E82" s="17">
        <v>45361</v>
      </c>
      <c r="F82" s="17">
        <v>45362</v>
      </c>
      <c r="H82" t="s">
        <v>435</v>
      </c>
      <c r="I82" t="s">
        <v>244</v>
      </c>
      <c r="J82" t="s">
        <v>245</v>
      </c>
      <c r="K82" t="s">
        <v>246</v>
      </c>
      <c r="L82" t="s">
        <v>247</v>
      </c>
      <c r="M82" s="19" t="s">
        <v>248</v>
      </c>
      <c r="N82" t="s">
        <v>249</v>
      </c>
      <c r="O82" t="s">
        <v>250</v>
      </c>
      <c r="P82" t="s">
        <v>360</v>
      </c>
      <c r="Q82" t="s">
        <v>436</v>
      </c>
      <c r="R82" t="s">
        <v>253</v>
      </c>
      <c r="T82" t="s">
        <v>254</v>
      </c>
      <c r="U82" t="s">
        <v>255</v>
      </c>
      <c r="V82" t="s">
        <v>424</v>
      </c>
      <c r="W82" t="s">
        <v>257</v>
      </c>
      <c r="X82">
        <v>10</v>
      </c>
      <c r="Y82">
        <v>1</v>
      </c>
      <c r="Z82">
        <v>1.48</v>
      </c>
      <c r="AA82">
        <v>3.5000000000000003E-2</v>
      </c>
      <c r="AB82" t="s">
        <v>258</v>
      </c>
      <c r="AC82" s="18">
        <v>45355.182766203703</v>
      </c>
    </row>
    <row r="83" spans="1:29" x14ac:dyDescent="0.3">
      <c r="A83" s="1">
        <v>82</v>
      </c>
      <c r="B83" t="str">
        <f>LEFT(Table16[[#This Row],[PO number ]],6)&amp;"-"&amp;LEFT(Table16[[#This Row],[SKU/Item]],2)</f>
        <v>843415-CO</v>
      </c>
      <c r="C83" s="20" t="str">
        <f>"FREE_JONE"</f>
        <v>FREE_JONE</v>
      </c>
      <c r="D83">
        <v>47221669</v>
      </c>
      <c r="E83" s="17">
        <v>45361</v>
      </c>
      <c r="F83" s="17">
        <v>45362</v>
      </c>
      <c r="H83" t="s">
        <v>437</v>
      </c>
      <c r="I83" t="s">
        <v>244</v>
      </c>
      <c r="J83" t="s">
        <v>245</v>
      </c>
      <c r="K83" t="s">
        <v>246</v>
      </c>
      <c r="L83" t="s">
        <v>247</v>
      </c>
      <c r="M83" s="19" t="s">
        <v>248</v>
      </c>
      <c r="N83" t="s">
        <v>249</v>
      </c>
      <c r="O83" t="s">
        <v>250</v>
      </c>
      <c r="P83" t="s">
        <v>311</v>
      </c>
      <c r="Q83" t="s">
        <v>392</v>
      </c>
      <c r="R83" t="s">
        <v>253</v>
      </c>
      <c r="T83" t="s">
        <v>254</v>
      </c>
      <c r="U83" t="s">
        <v>255</v>
      </c>
      <c r="V83" t="s">
        <v>393</v>
      </c>
      <c r="W83" t="s">
        <v>257</v>
      </c>
      <c r="X83">
        <v>182</v>
      </c>
      <c r="Y83">
        <v>1</v>
      </c>
      <c r="Z83">
        <v>12.45</v>
      </c>
      <c r="AA83">
        <v>7.1999999999999995E-2</v>
      </c>
      <c r="AB83" t="s">
        <v>258</v>
      </c>
      <c r="AC83" s="18">
        <v>45355.181226851855</v>
      </c>
    </row>
    <row r="84" spans="1:29" x14ac:dyDescent="0.3">
      <c r="A84" s="1">
        <v>83</v>
      </c>
      <c r="B84" t="str">
        <f>LEFT(Table16[[#This Row],[PO number ]],6)&amp;"-"&amp;LEFT(Table16[[#This Row],[SKU/Item]],2)</f>
        <v>843421-MX</v>
      </c>
      <c r="C84" s="20" t="str">
        <f>"FREE_JONE"</f>
        <v>FREE_JONE</v>
      </c>
      <c r="D84">
        <v>47187314</v>
      </c>
      <c r="E84" s="17">
        <v>45361</v>
      </c>
      <c r="F84" s="17">
        <v>45362</v>
      </c>
      <c r="H84" t="s">
        <v>442</v>
      </c>
      <c r="I84" t="s">
        <v>244</v>
      </c>
      <c r="J84" t="s">
        <v>245</v>
      </c>
      <c r="K84" t="s">
        <v>246</v>
      </c>
      <c r="L84" t="s">
        <v>247</v>
      </c>
      <c r="M84" s="19" t="s">
        <v>248</v>
      </c>
      <c r="N84" t="s">
        <v>249</v>
      </c>
      <c r="O84" t="s">
        <v>250</v>
      </c>
      <c r="P84" t="s">
        <v>381</v>
      </c>
      <c r="Q84" t="s">
        <v>443</v>
      </c>
      <c r="R84" t="s">
        <v>253</v>
      </c>
      <c r="T84" t="s">
        <v>254</v>
      </c>
      <c r="U84" t="s">
        <v>255</v>
      </c>
      <c r="V84" t="s">
        <v>274</v>
      </c>
      <c r="W84" t="s">
        <v>257</v>
      </c>
      <c r="X84">
        <v>202</v>
      </c>
      <c r="Y84">
        <v>2</v>
      </c>
      <c r="Z84">
        <v>15.29</v>
      </c>
      <c r="AA84">
        <v>0.11</v>
      </c>
      <c r="AB84" t="s">
        <v>258</v>
      </c>
      <c r="AC84" s="18">
        <v>45352.266817129632</v>
      </c>
    </row>
    <row r="85" spans="1:29" x14ac:dyDescent="0.3">
      <c r="A85" s="1">
        <v>84</v>
      </c>
      <c r="B85" t="str">
        <f>LEFT(Table16[[#This Row],[PO number ]],6)&amp;"-"&amp;LEFT(Table16[[#This Row],[SKU/Item]],2)</f>
        <v>843421-EC</v>
      </c>
      <c r="C85" s="20" t="str">
        <f>"FREE_JONE"</f>
        <v>FREE_JONE</v>
      </c>
      <c r="D85">
        <v>47187296</v>
      </c>
      <c r="E85" s="17">
        <v>45361</v>
      </c>
      <c r="F85" s="17">
        <v>45362</v>
      </c>
      <c r="H85" t="s">
        <v>444</v>
      </c>
      <c r="I85" t="s">
        <v>244</v>
      </c>
      <c r="J85" t="s">
        <v>245</v>
      </c>
      <c r="K85" t="s">
        <v>246</v>
      </c>
      <c r="L85" t="s">
        <v>247</v>
      </c>
      <c r="M85" s="19" t="s">
        <v>248</v>
      </c>
      <c r="N85" t="s">
        <v>249</v>
      </c>
      <c r="O85" t="s">
        <v>250</v>
      </c>
      <c r="P85" t="s">
        <v>381</v>
      </c>
      <c r="Q85" t="s">
        <v>445</v>
      </c>
      <c r="R85" t="s">
        <v>253</v>
      </c>
      <c r="T85" t="s">
        <v>254</v>
      </c>
      <c r="U85" t="s">
        <v>255</v>
      </c>
      <c r="V85" t="s">
        <v>274</v>
      </c>
      <c r="W85" t="s">
        <v>257</v>
      </c>
      <c r="X85">
        <v>35</v>
      </c>
      <c r="Y85">
        <v>1</v>
      </c>
      <c r="Z85">
        <v>3.03</v>
      </c>
      <c r="AA85">
        <v>3.7999999999999999E-2</v>
      </c>
      <c r="AB85" t="s">
        <v>258</v>
      </c>
      <c r="AC85" s="18">
        <v>45352.266504629632</v>
      </c>
    </row>
    <row r="86" spans="1:29" x14ac:dyDescent="0.3">
      <c r="A86" s="1">
        <v>85</v>
      </c>
      <c r="B86" t="str">
        <f>LEFT(Table16[[#This Row],[PO number ]],6)&amp;"-"&amp;LEFT(Table16[[#This Row],[SKU/Item]],2)</f>
        <v>843421-CO</v>
      </c>
      <c r="C86" s="20" t="str">
        <f>"FREE_JONE"</f>
        <v>FREE_JONE</v>
      </c>
      <c r="D86">
        <v>47187275</v>
      </c>
      <c r="E86" s="17">
        <v>45361</v>
      </c>
      <c r="F86" s="17">
        <v>45362</v>
      </c>
      <c r="H86" t="s">
        <v>446</v>
      </c>
      <c r="I86" t="s">
        <v>244</v>
      </c>
      <c r="J86" t="s">
        <v>245</v>
      </c>
      <c r="K86" t="s">
        <v>246</v>
      </c>
      <c r="L86" t="s">
        <v>247</v>
      </c>
      <c r="M86" s="19" t="s">
        <v>248</v>
      </c>
      <c r="N86" t="s">
        <v>249</v>
      </c>
      <c r="O86" t="s">
        <v>250</v>
      </c>
      <c r="P86" t="s">
        <v>381</v>
      </c>
      <c r="Q86" t="s">
        <v>392</v>
      </c>
      <c r="R86" t="s">
        <v>253</v>
      </c>
      <c r="T86" t="s">
        <v>254</v>
      </c>
      <c r="U86" t="s">
        <v>255</v>
      </c>
      <c r="V86" t="s">
        <v>393</v>
      </c>
      <c r="W86" t="s">
        <v>257</v>
      </c>
      <c r="X86">
        <v>152</v>
      </c>
      <c r="Y86">
        <v>1</v>
      </c>
      <c r="Z86">
        <v>11.29</v>
      </c>
      <c r="AA86">
        <v>7.1999999999999995E-2</v>
      </c>
      <c r="AB86" t="s">
        <v>258</v>
      </c>
      <c r="AC86" s="18">
        <v>45352.26599537037</v>
      </c>
    </row>
    <row r="87" spans="1:29" x14ac:dyDescent="0.3">
      <c r="A87" s="1">
        <v>86</v>
      </c>
      <c r="B87" t="str">
        <f>LEFT(Table16[[#This Row],[PO number ]],6)&amp;"-"&amp;LEFT(Table16[[#This Row],[SKU/Item]],2)</f>
        <v>842594-ME</v>
      </c>
      <c r="C87" s="20" t="str">
        <f>"FREE_JONE"</f>
        <v>FREE_JONE</v>
      </c>
      <c r="D87">
        <v>47187196</v>
      </c>
      <c r="E87" s="17">
        <v>45361</v>
      </c>
      <c r="F87" s="17">
        <v>45362</v>
      </c>
      <c r="H87" t="s">
        <v>447</v>
      </c>
      <c r="I87" t="s">
        <v>244</v>
      </c>
      <c r="J87" t="s">
        <v>245</v>
      </c>
      <c r="K87" t="s">
        <v>246</v>
      </c>
      <c r="L87" t="s">
        <v>247</v>
      </c>
      <c r="M87" s="19" t="s">
        <v>248</v>
      </c>
      <c r="N87" t="s">
        <v>249</v>
      </c>
      <c r="O87" t="s">
        <v>250</v>
      </c>
      <c r="P87" t="s">
        <v>448</v>
      </c>
      <c r="Q87" t="s">
        <v>422</v>
      </c>
      <c r="R87" t="s">
        <v>253</v>
      </c>
      <c r="T87" t="s">
        <v>254</v>
      </c>
      <c r="U87" t="s">
        <v>423</v>
      </c>
      <c r="V87" t="s">
        <v>424</v>
      </c>
      <c r="W87" t="s">
        <v>257</v>
      </c>
      <c r="X87">
        <v>111</v>
      </c>
      <c r="Y87">
        <v>1</v>
      </c>
      <c r="Z87">
        <v>9.67</v>
      </c>
      <c r="AA87">
        <v>4.7E-2</v>
      </c>
      <c r="AB87" t="s">
        <v>258</v>
      </c>
      <c r="AC87" s="18">
        <v>45352.264594907407</v>
      </c>
    </row>
    <row r="88" spans="1:29" x14ac:dyDescent="0.3">
      <c r="A88" s="1">
        <v>87</v>
      </c>
      <c r="B88" t="str">
        <f>LEFT(Table16[[#This Row],[PO number ]],6)&amp;"-"&amp;LEFT(Table16[[#This Row],[SKU/Item]],2)</f>
        <v>842594-DK</v>
      </c>
      <c r="C88" s="20" t="str">
        <f>"FREE_JONE"</f>
        <v>FREE_JONE</v>
      </c>
      <c r="D88">
        <v>47187164</v>
      </c>
      <c r="E88" s="17">
        <v>45361</v>
      </c>
      <c r="F88" s="17">
        <v>45362</v>
      </c>
      <c r="H88" t="s">
        <v>449</v>
      </c>
      <c r="I88" t="s">
        <v>244</v>
      </c>
      <c r="J88" t="s">
        <v>245</v>
      </c>
      <c r="K88" t="s">
        <v>246</v>
      </c>
      <c r="L88" t="s">
        <v>247</v>
      </c>
      <c r="M88" s="19" t="s">
        <v>248</v>
      </c>
      <c r="N88" t="s">
        <v>249</v>
      </c>
      <c r="O88" t="s">
        <v>250</v>
      </c>
      <c r="P88" t="s">
        <v>448</v>
      </c>
      <c r="Q88" t="s">
        <v>450</v>
      </c>
      <c r="R88" t="s">
        <v>253</v>
      </c>
      <c r="T88" t="s">
        <v>254</v>
      </c>
      <c r="U88" t="s">
        <v>255</v>
      </c>
      <c r="V88" t="s">
        <v>274</v>
      </c>
      <c r="W88" t="s">
        <v>257</v>
      </c>
      <c r="X88">
        <v>489</v>
      </c>
      <c r="Y88">
        <v>3</v>
      </c>
      <c r="Z88">
        <v>42.08</v>
      </c>
      <c r="AA88">
        <v>0.215</v>
      </c>
      <c r="AB88" t="s">
        <v>258</v>
      </c>
      <c r="AC88" s="18">
        <v>45352.264016203706</v>
      </c>
    </row>
    <row r="89" spans="1:29" x14ac:dyDescent="0.3">
      <c r="A89" s="1">
        <v>88</v>
      </c>
      <c r="B89" t="str">
        <f>LEFT(Table16[[#This Row],[PO number ]],6)&amp;"-"&amp;LEFT(Table16[[#This Row],[SKU/Item]],2)</f>
        <v>836138-OK</v>
      </c>
      <c r="C89" s="20" t="str">
        <f>"FREE_JONE"</f>
        <v>FREE_JONE</v>
      </c>
      <c r="D89">
        <v>47186932</v>
      </c>
      <c r="E89" s="17">
        <v>45361</v>
      </c>
      <c r="F89" s="17">
        <v>45362</v>
      </c>
      <c r="H89" t="s">
        <v>451</v>
      </c>
      <c r="I89" t="s">
        <v>244</v>
      </c>
      <c r="J89" t="s">
        <v>245</v>
      </c>
      <c r="K89" t="s">
        <v>246</v>
      </c>
      <c r="L89" t="s">
        <v>247</v>
      </c>
      <c r="M89" s="19" t="s">
        <v>248</v>
      </c>
      <c r="N89" t="s">
        <v>249</v>
      </c>
      <c r="O89" t="s">
        <v>250</v>
      </c>
      <c r="P89" t="s">
        <v>408</v>
      </c>
      <c r="Q89" t="s">
        <v>270</v>
      </c>
      <c r="R89" t="s">
        <v>253</v>
      </c>
      <c r="T89" t="s">
        <v>254</v>
      </c>
      <c r="U89" t="s">
        <v>255</v>
      </c>
      <c r="V89" t="s">
        <v>271</v>
      </c>
      <c r="W89" t="s">
        <v>257</v>
      </c>
      <c r="X89">
        <v>21</v>
      </c>
      <c r="Y89">
        <v>1</v>
      </c>
      <c r="Z89">
        <v>1.94</v>
      </c>
      <c r="AA89">
        <v>3.5000000000000003E-2</v>
      </c>
      <c r="AB89" t="s">
        <v>258</v>
      </c>
      <c r="AC89" s="18">
        <v>45352.259502314817</v>
      </c>
    </row>
    <row r="90" spans="1:29" x14ac:dyDescent="0.3">
      <c r="A90" s="1">
        <v>89</v>
      </c>
      <c r="B90" t="str">
        <f>LEFT(Table16[[#This Row],[PO number ]],6)&amp;"-"&amp;LEFT(Table16[[#This Row],[SKU/Item]],2)</f>
        <v>830866-OG</v>
      </c>
      <c r="C90" s="20" t="str">
        <f>"FREE_JONE"</f>
        <v>FREE_JONE</v>
      </c>
      <c r="D90">
        <v>47186862</v>
      </c>
      <c r="E90" s="17">
        <v>45361</v>
      </c>
      <c r="F90" s="17">
        <v>45362</v>
      </c>
      <c r="H90" t="s">
        <v>455</v>
      </c>
      <c r="I90" t="s">
        <v>244</v>
      </c>
      <c r="J90" t="s">
        <v>245</v>
      </c>
      <c r="K90" t="s">
        <v>246</v>
      </c>
      <c r="L90" t="s">
        <v>247</v>
      </c>
      <c r="M90" s="19" t="s">
        <v>248</v>
      </c>
      <c r="N90" t="s">
        <v>249</v>
      </c>
      <c r="O90" t="s">
        <v>250</v>
      </c>
      <c r="P90" t="s">
        <v>456</v>
      </c>
      <c r="Q90" t="s">
        <v>457</v>
      </c>
      <c r="R90" t="s">
        <v>253</v>
      </c>
      <c r="T90" t="s">
        <v>254</v>
      </c>
      <c r="U90" t="s">
        <v>399</v>
      </c>
      <c r="V90" t="s">
        <v>370</v>
      </c>
      <c r="W90" t="s">
        <v>257</v>
      </c>
      <c r="X90">
        <v>1429</v>
      </c>
      <c r="Y90">
        <v>7</v>
      </c>
      <c r="Z90">
        <v>86.03</v>
      </c>
      <c r="AA90">
        <v>0.44900000000000001</v>
      </c>
      <c r="AB90" t="s">
        <v>258</v>
      </c>
      <c r="AC90" s="18">
        <v>45352.258252314816</v>
      </c>
    </row>
    <row r="91" spans="1:29" x14ac:dyDescent="0.3">
      <c r="A91" s="1">
        <v>90</v>
      </c>
      <c r="B91" t="str">
        <f>LEFT(Table16[[#This Row],[PO number ]],6)&amp;"-"&amp;LEFT(Table16[[#This Row],[SKU/Item]],2)</f>
        <v>831393-PH</v>
      </c>
      <c r="C91" s="20" t="str">
        <f>"FREE_JONE"</f>
        <v>FREE_JONE</v>
      </c>
      <c r="D91">
        <v>47166687</v>
      </c>
      <c r="E91" s="17">
        <v>45361</v>
      </c>
      <c r="F91" s="17">
        <v>45362</v>
      </c>
      <c r="H91" t="s">
        <v>458</v>
      </c>
      <c r="I91" t="s">
        <v>244</v>
      </c>
      <c r="J91" t="s">
        <v>245</v>
      </c>
      <c r="K91" t="s">
        <v>246</v>
      </c>
      <c r="L91" t="s">
        <v>247</v>
      </c>
      <c r="M91" s="19" t="s">
        <v>248</v>
      </c>
      <c r="N91" t="s">
        <v>249</v>
      </c>
      <c r="O91" t="s">
        <v>250</v>
      </c>
      <c r="P91" t="s">
        <v>341</v>
      </c>
      <c r="Q91" t="s">
        <v>459</v>
      </c>
      <c r="R91" t="s">
        <v>253</v>
      </c>
      <c r="T91" t="s">
        <v>254</v>
      </c>
      <c r="U91" t="s">
        <v>255</v>
      </c>
      <c r="V91" t="s">
        <v>261</v>
      </c>
      <c r="W91" t="s">
        <v>257</v>
      </c>
      <c r="X91">
        <v>32</v>
      </c>
      <c r="Y91">
        <v>1</v>
      </c>
      <c r="Z91">
        <v>4.59</v>
      </c>
      <c r="AA91">
        <v>4.1000000000000002E-2</v>
      </c>
      <c r="AB91" t="s">
        <v>258</v>
      </c>
      <c r="AC91" s="18">
        <v>45351.273715277777</v>
      </c>
    </row>
    <row r="92" spans="1:29" x14ac:dyDescent="0.3">
      <c r="A92" s="1">
        <v>91</v>
      </c>
      <c r="B92" t="str">
        <f>LEFT(Table16[[#This Row],[PO number ]],6)&amp;"-"&amp;LEFT(Table16[[#This Row],[SKU/Item]],2)</f>
        <v>844363-DR</v>
      </c>
      <c r="C92" s="20" t="str">
        <f>"FREE_JONE"</f>
        <v>FREE_JONE</v>
      </c>
      <c r="D92">
        <v>47166077</v>
      </c>
      <c r="E92" s="17">
        <v>45361</v>
      </c>
      <c r="F92" s="17">
        <v>45362</v>
      </c>
      <c r="H92" t="s">
        <v>460</v>
      </c>
      <c r="I92" t="s">
        <v>244</v>
      </c>
      <c r="J92" t="s">
        <v>245</v>
      </c>
      <c r="K92" t="s">
        <v>246</v>
      </c>
      <c r="L92" t="s">
        <v>247</v>
      </c>
      <c r="M92" s="19" t="s">
        <v>248</v>
      </c>
      <c r="N92" t="s">
        <v>249</v>
      </c>
      <c r="O92" t="s">
        <v>250</v>
      </c>
      <c r="P92" t="s">
        <v>395</v>
      </c>
      <c r="Q92" t="s">
        <v>461</v>
      </c>
      <c r="R92" t="s">
        <v>253</v>
      </c>
      <c r="T92" t="s">
        <v>254</v>
      </c>
      <c r="U92" t="s">
        <v>255</v>
      </c>
      <c r="V92" t="s">
        <v>255</v>
      </c>
      <c r="W92" t="s">
        <v>257</v>
      </c>
      <c r="X92">
        <v>477</v>
      </c>
      <c r="Y92">
        <v>3</v>
      </c>
      <c r="Z92">
        <v>21.53</v>
      </c>
      <c r="AA92">
        <v>0.157</v>
      </c>
      <c r="AB92" t="s">
        <v>258</v>
      </c>
      <c r="AC92" s="18">
        <v>45351.264780092592</v>
      </c>
    </row>
    <row r="93" spans="1:29" x14ac:dyDescent="0.3">
      <c r="A93" s="1">
        <v>92</v>
      </c>
      <c r="B93" t="str">
        <f>LEFT(Table16[[#This Row],[PO number ]],6)&amp;"-"&amp;LEFT(Table16[[#This Row],[SKU/Item]],2)</f>
        <v>844183-LD</v>
      </c>
      <c r="C93" s="20" t="str">
        <f>"FREE_JONE"</f>
        <v>FREE_JONE</v>
      </c>
      <c r="D93">
        <v>47166042</v>
      </c>
      <c r="E93" s="17">
        <v>45361</v>
      </c>
      <c r="F93" s="17">
        <v>45362</v>
      </c>
      <c r="H93" t="s">
        <v>462</v>
      </c>
      <c r="I93" t="s">
        <v>244</v>
      </c>
      <c r="J93" t="s">
        <v>245</v>
      </c>
      <c r="K93" t="s">
        <v>246</v>
      </c>
      <c r="L93" t="s">
        <v>247</v>
      </c>
      <c r="M93" s="19" t="s">
        <v>248</v>
      </c>
      <c r="N93" t="s">
        <v>249</v>
      </c>
      <c r="O93" t="s">
        <v>250</v>
      </c>
      <c r="P93" t="s">
        <v>360</v>
      </c>
      <c r="Q93" t="s">
        <v>463</v>
      </c>
      <c r="R93" t="s">
        <v>253</v>
      </c>
      <c r="T93" t="s">
        <v>254</v>
      </c>
      <c r="U93" t="s">
        <v>255</v>
      </c>
      <c r="V93" t="s">
        <v>274</v>
      </c>
      <c r="W93" t="s">
        <v>257</v>
      </c>
      <c r="X93">
        <v>70</v>
      </c>
      <c r="Y93">
        <v>1</v>
      </c>
      <c r="Z93">
        <v>6.51</v>
      </c>
      <c r="AA93">
        <v>5.1999999999999998E-2</v>
      </c>
      <c r="AB93" t="s">
        <v>258</v>
      </c>
      <c r="AC93" s="18">
        <v>45351.264247685183</v>
      </c>
    </row>
    <row r="94" spans="1:29" x14ac:dyDescent="0.3">
      <c r="A94" s="1">
        <v>93</v>
      </c>
      <c r="B94" t="str">
        <f>LEFT(Table16[[#This Row],[PO number ]],6)&amp;"-"&amp;LEFT(Table16[[#This Row],[SKU/Item]],2)</f>
        <v>844183-DR</v>
      </c>
      <c r="C94" s="20" t="str">
        <f>"FREE_JONE"</f>
        <v>FREE_JONE</v>
      </c>
      <c r="D94">
        <v>47166021</v>
      </c>
      <c r="E94" s="17">
        <v>45361</v>
      </c>
      <c r="F94" s="17">
        <v>45362</v>
      </c>
      <c r="H94" t="s">
        <v>464</v>
      </c>
      <c r="I94" t="s">
        <v>244</v>
      </c>
      <c r="J94" t="s">
        <v>245</v>
      </c>
      <c r="K94" t="s">
        <v>246</v>
      </c>
      <c r="L94" t="s">
        <v>247</v>
      </c>
      <c r="M94" s="19" t="s">
        <v>248</v>
      </c>
      <c r="N94" t="s">
        <v>249</v>
      </c>
      <c r="O94" t="s">
        <v>250</v>
      </c>
      <c r="P94" t="s">
        <v>360</v>
      </c>
      <c r="Q94" t="s">
        <v>461</v>
      </c>
      <c r="R94" t="s">
        <v>253</v>
      </c>
      <c r="T94" t="s">
        <v>254</v>
      </c>
      <c r="U94" t="s">
        <v>255</v>
      </c>
      <c r="V94" t="s">
        <v>255</v>
      </c>
      <c r="W94" t="s">
        <v>257</v>
      </c>
      <c r="X94">
        <v>140</v>
      </c>
      <c r="Y94">
        <v>1</v>
      </c>
      <c r="Z94">
        <v>12.32</v>
      </c>
      <c r="AA94">
        <v>6.6000000000000003E-2</v>
      </c>
      <c r="AB94" t="s">
        <v>258</v>
      </c>
      <c r="AC94" s="18">
        <v>45351.264004629629</v>
      </c>
    </row>
    <row r="95" spans="1:29" x14ac:dyDescent="0.3">
      <c r="A95" s="1">
        <v>94</v>
      </c>
      <c r="B95" t="str">
        <f>LEFT(Table16[[#This Row],[PO number ]],6)&amp;"-"&amp;LEFT(Table16[[#This Row],[SKU/Item]],2)</f>
        <v>844182-HR</v>
      </c>
      <c r="C95" s="20" t="str">
        <f>"FREE_JONE"</f>
        <v>FREE_JONE</v>
      </c>
      <c r="D95">
        <v>47165824</v>
      </c>
      <c r="E95" s="17">
        <v>45361</v>
      </c>
      <c r="F95" s="17">
        <v>45362</v>
      </c>
      <c r="H95" t="s">
        <v>465</v>
      </c>
      <c r="I95" t="s">
        <v>244</v>
      </c>
      <c r="J95" t="s">
        <v>245</v>
      </c>
      <c r="K95" t="s">
        <v>246</v>
      </c>
      <c r="L95" t="s">
        <v>247</v>
      </c>
      <c r="M95" s="19" t="s">
        <v>248</v>
      </c>
      <c r="N95" t="s">
        <v>249</v>
      </c>
      <c r="O95" t="s">
        <v>250</v>
      </c>
      <c r="P95" t="s">
        <v>466</v>
      </c>
      <c r="Q95" t="s">
        <v>467</v>
      </c>
      <c r="R95" t="s">
        <v>253</v>
      </c>
      <c r="T95" t="s">
        <v>254</v>
      </c>
      <c r="U95" t="s">
        <v>255</v>
      </c>
      <c r="V95" t="s">
        <v>274</v>
      </c>
      <c r="W95" t="s">
        <v>257</v>
      </c>
      <c r="X95">
        <v>115</v>
      </c>
      <c r="Y95">
        <v>1</v>
      </c>
      <c r="Z95">
        <v>12.11</v>
      </c>
      <c r="AA95">
        <v>7.1999999999999995E-2</v>
      </c>
      <c r="AB95" t="s">
        <v>258</v>
      </c>
      <c r="AC95" s="18">
        <v>45351.261412037034</v>
      </c>
    </row>
    <row r="96" spans="1:29" x14ac:dyDescent="0.3">
      <c r="A96" s="1">
        <v>95</v>
      </c>
      <c r="B96" t="str">
        <f>LEFT(Table16[[#This Row],[PO number ]],6)&amp;"-"&amp;LEFT(Table16[[#This Row],[SKU/Item]],2)</f>
        <v>844182-CH</v>
      </c>
      <c r="C96" s="20" t="str">
        <f>"FREE_JONE"</f>
        <v>FREE_JONE</v>
      </c>
      <c r="D96">
        <v>47165801</v>
      </c>
      <c r="E96" s="17">
        <v>45361</v>
      </c>
      <c r="F96" s="17">
        <v>45362</v>
      </c>
      <c r="H96" t="s">
        <v>468</v>
      </c>
      <c r="I96" t="s">
        <v>244</v>
      </c>
      <c r="J96" t="s">
        <v>245</v>
      </c>
      <c r="K96" t="s">
        <v>246</v>
      </c>
      <c r="L96" t="s">
        <v>247</v>
      </c>
      <c r="M96" s="19" t="s">
        <v>248</v>
      </c>
      <c r="N96" t="s">
        <v>249</v>
      </c>
      <c r="O96" t="s">
        <v>250</v>
      </c>
      <c r="P96" t="s">
        <v>466</v>
      </c>
      <c r="Q96" t="s">
        <v>469</v>
      </c>
      <c r="R96" t="s">
        <v>253</v>
      </c>
      <c r="T96" t="s">
        <v>254</v>
      </c>
      <c r="U96" t="s">
        <v>255</v>
      </c>
      <c r="V96" t="s">
        <v>274</v>
      </c>
      <c r="W96" t="s">
        <v>257</v>
      </c>
      <c r="X96">
        <v>310</v>
      </c>
      <c r="Y96">
        <v>3</v>
      </c>
      <c r="Z96">
        <v>32.65</v>
      </c>
      <c r="AA96">
        <v>0.215</v>
      </c>
      <c r="AB96" t="s">
        <v>258</v>
      </c>
      <c r="AC96" s="18">
        <v>45351.261111111111</v>
      </c>
    </row>
    <row r="97" spans="1:29" x14ac:dyDescent="0.3">
      <c r="A97" s="1">
        <v>96</v>
      </c>
      <c r="B97" t="str">
        <f>LEFT(Table16[[#This Row],[PO number ]],6)&amp;"-"&amp;LEFT(Table16[[#This Row],[SKU/Item]],2)</f>
        <v>843628-ME</v>
      </c>
      <c r="C97" s="20" t="str">
        <f>"FREE_JONE"</f>
        <v>FREE_JONE</v>
      </c>
      <c r="D97">
        <v>47164170</v>
      </c>
      <c r="E97" s="17">
        <v>45361</v>
      </c>
      <c r="F97" s="17">
        <v>45362</v>
      </c>
      <c r="H97" t="s">
        <v>473</v>
      </c>
      <c r="I97" t="s">
        <v>244</v>
      </c>
      <c r="J97" t="s">
        <v>245</v>
      </c>
      <c r="K97" t="s">
        <v>246</v>
      </c>
      <c r="L97" t="s">
        <v>247</v>
      </c>
      <c r="M97" s="19" t="s">
        <v>248</v>
      </c>
      <c r="N97" t="s">
        <v>249</v>
      </c>
      <c r="O97" t="s">
        <v>250</v>
      </c>
      <c r="P97" t="s">
        <v>329</v>
      </c>
      <c r="Q97" t="s">
        <v>422</v>
      </c>
      <c r="R97" t="s">
        <v>253</v>
      </c>
      <c r="T97" t="s">
        <v>254</v>
      </c>
      <c r="U97" t="s">
        <v>423</v>
      </c>
      <c r="V97" t="s">
        <v>424</v>
      </c>
      <c r="W97" t="s">
        <v>257</v>
      </c>
      <c r="X97">
        <v>378</v>
      </c>
      <c r="Y97">
        <v>3</v>
      </c>
      <c r="Z97">
        <v>28.44</v>
      </c>
      <c r="AA97">
        <v>0.23100000000000001</v>
      </c>
      <c r="AB97" t="s">
        <v>258</v>
      </c>
      <c r="AC97" s="18">
        <v>45351.232743055552</v>
      </c>
    </row>
    <row r="98" spans="1:29" x14ac:dyDescent="0.3">
      <c r="A98" s="1">
        <v>97</v>
      </c>
      <c r="B98" t="str">
        <f>LEFT(Table16[[#This Row],[PO number ]],6)&amp;"-"&amp;LEFT(Table16[[#This Row],[SKU/Item]],2)</f>
        <v>843628-KR</v>
      </c>
      <c r="C98" s="20" t="str">
        <f>"FREE_JONE"</f>
        <v>FREE_JONE</v>
      </c>
      <c r="D98">
        <v>47164159</v>
      </c>
      <c r="E98" s="17">
        <v>45361</v>
      </c>
      <c r="F98" s="17">
        <v>45362</v>
      </c>
      <c r="H98" t="s">
        <v>474</v>
      </c>
      <c r="I98" t="s">
        <v>244</v>
      </c>
      <c r="J98" t="s">
        <v>245</v>
      </c>
      <c r="K98" t="s">
        <v>246</v>
      </c>
      <c r="L98" t="s">
        <v>247</v>
      </c>
      <c r="M98" s="19" t="s">
        <v>248</v>
      </c>
      <c r="N98" t="s">
        <v>249</v>
      </c>
      <c r="O98" t="s">
        <v>250</v>
      </c>
      <c r="P98" t="s">
        <v>329</v>
      </c>
      <c r="Q98" t="s">
        <v>475</v>
      </c>
      <c r="R98" t="s">
        <v>253</v>
      </c>
      <c r="T98" t="s">
        <v>254</v>
      </c>
      <c r="U98" t="s">
        <v>255</v>
      </c>
      <c r="V98" t="s">
        <v>271</v>
      </c>
      <c r="W98" t="s">
        <v>257</v>
      </c>
      <c r="X98">
        <v>22</v>
      </c>
      <c r="Y98">
        <v>1</v>
      </c>
      <c r="Z98">
        <v>2.4500000000000002</v>
      </c>
      <c r="AA98">
        <v>4.1000000000000002E-2</v>
      </c>
      <c r="AB98" t="s">
        <v>258</v>
      </c>
      <c r="AC98" s="18">
        <v>45351.232465277775</v>
      </c>
    </row>
    <row r="99" spans="1:29" x14ac:dyDescent="0.3">
      <c r="A99" s="1">
        <v>98</v>
      </c>
      <c r="B99" t="str">
        <f>LEFT(Table16[[#This Row],[PO number ]],6)&amp;"-"&amp;LEFT(Table16[[#This Row],[SKU/Item]],2)</f>
        <v>843628-JP</v>
      </c>
      <c r="C99" s="20" t="str">
        <f>"FREE_JONE"</f>
        <v>FREE_JONE</v>
      </c>
      <c r="D99">
        <v>47164149</v>
      </c>
      <c r="E99" s="17">
        <v>45361</v>
      </c>
      <c r="F99" s="17">
        <v>45362</v>
      </c>
      <c r="H99" t="s">
        <v>476</v>
      </c>
      <c r="I99" t="s">
        <v>244</v>
      </c>
      <c r="J99" t="s">
        <v>245</v>
      </c>
      <c r="K99" t="s">
        <v>246</v>
      </c>
      <c r="L99" t="s">
        <v>247</v>
      </c>
      <c r="M99" s="19" t="s">
        <v>248</v>
      </c>
      <c r="N99" t="s">
        <v>249</v>
      </c>
      <c r="O99" t="s">
        <v>250</v>
      </c>
      <c r="P99" t="s">
        <v>329</v>
      </c>
      <c r="Q99" t="s">
        <v>477</v>
      </c>
      <c r="R99" t="s">
        <v>253</v>
      </c>
      <c r="T99" t="s">
        <v>254</v>
      </c>
      <c r="U99" t="s">
        <v>255</v>
      </c>
      <c r="V99" t="s">
        <v>410</v>
      </c>
      <c r="W99" t="s">
        <v>257</v>
      </c>
      <c r="X99">
        <v>98</v>
      </c>
      <c r="Y99">
        <v>1</v>
      </c>
      <c r="Z99">
        <v>7.36</v>
      </c>
      <c r="AA99">
        <v>7.6999999999999999E-2</v>
      </c>
      <c r="AB99" t="s">
        <v>258</v>
      </c>
      <c r="AC99" s="18">
        <v>45351.232245370367</v>
      </c>
    </row>
    <row r="100" spans="1:29" x14ac:dyDescent="0.3">
      <c r="A100" s="1">
        <v>99</v>
      </c>
      <c r="B100" t="str">
        <f>LEFT(Table16[[#This Row],[PO number ]],6)&amp;"-"&amp;LEFT(Table16[[#This Row],[SKU/Item]],2)</f>
        <v>843628-IX</v>
      </c>
      <c r="C100" s="20" t="str">
        <f>"FREE_JONE"</f>
        <v>FREE_JONE</v>
      </c>
      <c r="D100">
        <v>47164134</v>
      </c>
      <c r="E100" s="17">
        <v>45361</v>
      </c>
      <c r="F100" s="17">
        <v>45362</v>
      </c>
      <c r="H100" t="s">
        <v>478</v>
      </c>
      <c r="I100" t="s">
        <v>244</v>
      </c>
      <c r="J100" t="s">
        <v>245</v>
      </c>
      <c r="K100" t="s">
        <v>246</v>
      </c>
      <c r="L100" t="s">
        <v>247</v>
      </c>
      <c r="M100" s="19" t="s">
        <v>248</v>
      </c>
      <c r="N100" t="s">
        <v>249</v>
      </c>
      <c r="O100" t="s">
        <v>250</v>
      </c>
      <c r="P100" t="s">
        <v>329</v>
      </c>
      <c r="Q100" t="s">
        <v>479</v>
      </c>
      <c r="R100" t="s">
        <v>253</v>
      </c>
      <c r="T100" t="s">
        <v>254</v>
      </c>
      <c r="U100" t="s">
        <v>255</v>
      </c>
      <c r="V100" t="s">
        <v>480</v>
      </c>
      <c r="W100" t="s">
        <v>257</v>
      </c>
      <c r="X100">
        <v>94</v>
      </c>
      <c r="Y100">
        <v>1</v>
      </c>
      <c r="Z100">
        <v>7.34</v>
      </c>
      <c r="AA100">
        <v>7.6999999999999999E-2</v>
      </c>
      <c r="AB100" t="s">
        <v>258</v>
      </c>
      <c r="AC100" s="18">
        <v>45351.231990740744</v>
      </c>
    </row>
    <row r="101" spans="1:29" x14ac:dyDescent="0.3">
      <c r="A101" s="1">
        <v>100</v>
      </c>
      <c r="B101" t="str">
        <f>LEFT(Table16[[#This Row],[PO number ]],6)&amp;"-"&amp;LEFT(Table16[[#This Row],[SKU/Item]],2)</f>
        <v>812286-DE</v>
      </c>
      <c r="C101" s="20" t="str">
        <f>"FREE_JONE"</f>
        <v>FREE_JONE</v>
      </c>
      <c r="D101">
        <v>47086998</v>
      </c>
      <c r="E101" s="17">
        <v>45361</v>
      </c>
      <c r="F101" s="17">
        <v>45362</v>
      </c>
      <c r="H101" t="s">
        <v>483</v>
      </c>
      <c r="I101" t="s">
        <v>244</v>
      </c>
      <c r="J101" t="s">
        <v>245</v>
      </c>
      <c r="K101" t="s">
        <v>246</v>
      </c>
      <c r="L101" t="s">
        <v>247</v>
      </c>
      <c r="M101" s="19" t="s">
        <v>248</v>
      </c>
      <c r="N101" t="s">
        <v>249</v>
      </c>
      <c r="O101" t="s">
        <v>250</v>
      </c>
      <c r="P101" t="s">
        <v>484</v>
      </c>
      <c r="Q101" t="s">
        <v>485</v>
      </c>
      <c r="R101" t="s">
        <v>253</v>
      </c>
      <c r="T101" t="s">
        <v>254</v>
      </c>
      <c r="U101" t="s">
        <v>486</v>
      </c>
      <c r="V101" t="s">
        <v>274</v>
      </c>
      <c r="W101" t="s">
        <v>257</v>
      </c>
      <c r="X101">
        <v>2220</v>
      </c>
      <c r="Y101">
        <v>11</v>
      </c>
      <c r="Z101">
        <v>170.02</v>
      </c>
      <c r="AA101">
        <v>0.79</v>
      </c>
      <c r="AB101" t="s">
        <v>305</v>
      </c>
      <c r="AC101" s="18">
        <v>45347.579340277778</v>
      </c>
    </row>
    <row r="102" spans="1:29" x14ac:dyDescent="0.3">
      <c r="A102" s="1">
        <v>101</v>
      </c>
      <c r="B102" t="str">
        <f>LEFT(Table16[[#This Row],[PO number ]],6)&amp;"-"&amp;LEFT(Table16[[#This Row],[SKU/Item]],2)</f>
        <v>830115-BE</v>
      </c>
      <c r="C102" s="20" t="str">
        <f>"FREE_JONE"</f>
        <v>FREE_JONE</v>
      </c>
      <c r="D102">
        <v>47086995</v>
      </c>
      <c r="E102" s="17">
        <v>45361</v>
      </c>
      <c r="F102" s="17">
        <v>45362</v>
      </c>
      <c r="H102" t="s">
        <v>487</v>
      </c>
      <c r="I102" t="s">
        <v>244</v>
      </c>
      <c r="J102" t="s">
        <v>245</v>
      </c>
      <c r="K102" t="s">
        <v>246</v>
      </c>
      <c r="L102" t="s">
        <v>247</v>
      </c>
      <c r="M102" s="19" t="s">
        <v>248</v>
      </c>
      <c r="N102" t="s">
        <v>249</v>
      </c>
      <c r="O102" t="s">
        <v>250</v>
      </c>
      <c r="P102" t="s">
        <v>488</v>
      </c>
      <c r="Q102" t="s">
        <v>363</v>
      </c>
      <c r="R102" t="s">
        <v>253</v>
      </c>
      <c r="T102" t="s">
        <v>254</v>
      </c>
      <c r="U102" t="s">
        <v>333</v>
      </c>
      <c r="V102" t="s">
        <v>274</v>
      </c>
      <c r="W102" t="s">
        <v>257</v>
      </c>
      <c r="X102">
        <v>550</v>
      </c>
      <c r="Y102">
        <v>4</v>
      </c>
      <c r="Z102">
        <v>33.200000000000003</v>
      </c>
      <c r="AA102">
        <v>0.219</v>
      </c>
      <c r="AB102" t="s">
        <v>305</v>
      </c>
      <c r="AC102" s="18">
        <v>45347.581064814818</v>
      </c>
    </row>
    <row r="103" spans="1:29" x14ac:dyDescent="0.3">
      <c r="A103" s="1">
        <v>102</v>
      </c>
      <c r="B103" t="str">
        <f>LEFT(Table16[[#This Row],[PO number ]],6)&amp;"-"&amp;LEFT(Table16[[#This Row],[SKU/Item]],2)</f>
        <v>830115-BE</v>
      </c>
      <c r="C103" s="20" t="str">
        <f>"FREE_JONE"</f>
        <v>FREE_JONE</v>
      </c>
      <c r="D103">
        <v>47086994</v>
      </c>
      <c r="E103" s="17">
        <v>45361</v>
      </c>
      <c r="F103" s="17">
        <v>45362</v>
      </c>
      <c r="H103" t="s">
        <v>489</v>
      </c>
      <c r="I103" t="s">
        <v>244</v>
      </c>
      <c r="J103" t="s">
        <v>245</v>
      </c>
      <c r="K103" t="s">
        <v>246</v>
      </c>
      <c r="L103" t="s">
        <v>247</v>
      </c>
      <c r="M103" s="19" t="s">
        <v>248</v>
      </c>
      <c r="N103" t="s">
        <v>249</v>
      </c>
      <c r="O103" t="s">
        <v>250</v>
      </c>
      <c r="P103" t="s">
        <v>488</v>
      </c>
      <c r="Q103" t="s">
        <v>363</v>
      </c>
      <c r="R103" t="s">
        <v>253</v>
      </c>
      <c r="T103" t="s">
        <v>254</v>
      </c>
      <c r="U103" t="s">
        <v>331</v>
      </c>
      <c r="V103" t="s">
        <v>274</v>
      </c>
      <c r="W103" t="s">
        <v>257</v>
      </c>
      <c r="X103">
        <v>2082</v>
      </c>
      <c r="Y103">
        <v>11</v>
      </c>
      <c r="Z103">
        <v>123.62</v>
      </c>
      <c r="AA103">
        <v>0.75600000000000001</v>
      </c>
      <c r="AB103" t="s">
        <v>305</v>
      </c>
      <c r="AC103" s="18">
        <v>45347.581064814818</v>
      </c>
    </row>
    <row r="104" spans="1:29" x14ac:dyDescent="0.3">
      <c r="A104" s="1">
        <v>103</v>
      </c>
      <c r="B104" t="str">
        <f>LEFT(Table16[[#This Row],[PO number ]],6)&amp;"-"&amp;LEFT(Table16[[#This Row],[SKU/Item]],2)</f>
        <v>830115-BE</v>
      </c>
      <c r="C104" s="20" t="str">
        <f>"FREE_JONE"</f>
        <v>FREE_JONE</v>
      </c>
      <c r="D104">
        <v>47086993</v>
      </c>
      <c r="E104" s="17">
        <v>45361</v>
      </c>
      <c r="F104" s="17">
        <v>45362</v>
      </c>
      <c r="H104" t="s">
        <v>490</v>
      </c>
      <c r="I104" t="s">
        <v>244</v>
      </c>
      <c r="J104" t="s">
        <v>245</v>
      </c>
      <c r="K104" t="s">
        <v>246</v>
      </c>
      <c r="L104" t="s">
        <v>247</v>
      </c>
      <c r="M104" s="19" t="s">
        <v>248</v>
      </c>
      <c r="N104" t="s">
        <v>249</v>
      </c>
      <c r="O104" t="s">
        <v>250</v>
      </c>
      <c r="P104" t="s">
        <v>488</v>
      </c>
      <c r="Q104" t="s">
        <v>363</v>
      </c>
      <c r="R104" t="s">
        <v>253</v>
      </c>
      <c r="T104" t="s">
        <v>254</v>
      </c>
      <c r="U104" t="s">
        <v>491</v>
      </c>
      <c r="V104" t="s">
        <v>274</v>
      </c>
      <c r="W104" t="s">
        <v>257</v>
      </c>
      <c r="X104">
        <v>2445</v>
      </c>
      <c r="Y104">
        <v>13</v>
      </c>
      <c r="Z104">
        <v>146.03</v>
      </c>
      <c r="AA104">
        <v>0.88500000000000001</v>
      </c>
      <c r="AB104" t="s">
        <v>305</v>
      </c>
      <c r="AC104" s="18">
        <v>45347.581064814818</v>
      </c>
    </row>
    <row r="105" spans="1:29" x14ac:dyDescent="0.3">
      <c r="A105" s="1">
        <v>104</v>
      </c>
      <c r="B105" t="str">
        <f>LEFT(Table16[[#This Row],[PO number ]],6)&amp;"-"&amp;LEFT(Table16[[#This Row],[SKU/Item]],2)</f>
        <v>888044-GB</v>
      </c>
      <c r="C105" s="20" t="str">
        <f>"FREE_JONE"</f>
        <v>FREE_JONE</v>
      </c>
      <c r="D105">
        <v>47086665</v>
      </c>
      <c r="E105" s="17">
        <v>45361</v>
      </c>
      <c r="F105" s="17">
        <v>45362</v>
      </c>
      <c r="H105" t="s">
        <v>492</v>
      </c>
      <c r="I105" t="s">
        <v>244</v>
      </c>
      <c r="J105" t="s">
        <v>245</v>
      </c>
      <c r="K105" t="s">
        <v>246</v>
      </c>
      <c r="L105" t="s">
        <v>247</v>
      </c>
      <c r="M105" s="19" t="s">
        <v>248</v>
      </c>
      <c r="N105" t="s">
        <v>249</v>
      </c>
      <c r="O105" t="s">
        <v>250</v>
      </c>
      <c r="P105" t="s">
        <v>372</v>
      </c>
      <c r="Q105" t="s">
        <v>368</v>
      </c>
      <c r="R105" t="s">
        <v>253</v>
      </c>
      <c r="T105" t="s">
        <v>254</v>
      </c>
      <c r="U105" t="s">
        <v>493</v>
      </c>
      <c r="V105" t="s">
        <v>370</v>
      </c>
      <c r="W105" t="s">
        <v>257</v>
      </c>
      <c r="X105">
        <v>129</v>
      </c>
      <c r="Y105">
        <v>1</v>
      </c>
      <c r="Z105">
        <v>7.95</v>
      </c>
      <c r="AA105">
        <v>4.7E-2</v>
      </c>
      <c r="AB105" t="s">
        <v>258</v>
      </c>
      <c r="AC105" s="18">
        <v>45347.59033564815</v>
      </c>
    </row>
    <row r="106" spans="1:29" x14ac:dyDescent="0.3">
      <c r="A106" s="1">
        <v>105</v>
      </c>
      <c r="B106" t="str">
        <f>LEFT(Table16[[#This Row],[PO number ]],6)&amp;"-"&amp;LEFT(Table16[[#This Row],[SKU/Item]],2)</f>
        <v>888044-BE</v>
      </c>
      <c r="C106" s="20" t="str">
        <f>"FREE_JONE"</f>
        <v>FREE_JONE</v>
      </c>
      <c r="D106">
        <v>47086661</v>
      </c>
      <c r="E106" s="17">
        <v>45361</v>
      </c>
      <c r="F106" s="17">
        <v>45362</v>
      </c>
      <c r="H106" t="s">
        <v>494</v>
      </c>
      <c r="I106" t="s">
        <v>244</v>
      </c>
      <c r="J106" t="s">
        <v>245</v>
      </c>
      <c r="K106" t="s">
        <v>246</v>
      </c>
      <c r="L106" t="s">
        <v>247</v>
      </c>
      <c r="M106" s="19" t="s">
        <v>248</v>
      </c>
      <c r="N106" t="s">
        <v>249</v>
      </c>
      <c r="O106" t="s">
        <v>250</v>
      </c>
      <c r="P106" t="s">
        <v>372</v>
      </c>
      <c r="Q106" t="s">
        <v>363</v>
      </c>
      <c r="R106" t="s">
        <v>253</v>
      </c>
      <c r="T106" t="s">
        <v>254</v>
      </c>
      <c r="U106" t="s">
        <v>351</v>
      </c>
      <c r="V106" t="s">
        <v>274</v>
      </c>
      <c r="W106" t="s">
        <v>257</v>
      </c>
      <c r="X106">
        <v>516</v>
      </c>
      <c r="Y106">
        <v>3</v>
      </c>
      <c r="Z106">
        <v>32.72</v>
      </c>
      <c r="AA106">
        <v>0.18099999999999999</v>
      </c>
      <c r="AB106" t="s">
        <v>258</v>
      </c>
      <c r="AC106" s="18">
        <v>45347.590185185189</v>
      </c>
    </row>
    <row r="107" spans="1:29" x14ac:dyDescent="0.3">
      <c r="A107" s="1">
        <v>106</v>
      </c>
      <c r="B107" t="str">
        <f>LEFT(Table16[[#This Row],[PO number ]],6)&amp;"-"&amp;LEFT(Table16[[#This Row],[SKU/Item]],2)</f>
        <v>888041-GB</v>
      </c>
      <c r="C107" s="20" t="str">
        <f>"FREE_JONE"</f>
        <v>FREE_JONE</v>
      </c>
      <c r="D107">
        <v>47086656</v>
      </c>
      <c r="E107" s="17">
        <v>45361</v>
      </c>
      <c r="F107" s="17">
        <v>45362</v>
      </c>
      <c r="H107" t="s">
        <v>495</v>
      </c>
      <c r="I107" t="s">
        <v>244</v>
      </c>
      <c r="J107" t="s">
        <v>245</v>
      </c>
      <c r="K107" t="s">
        <v>246</v>
      </c>
      <c r="L107" t="s">
        <v>247</v>
      </c>
      <c r="M107" s="19" t="s">
        <v>248</v>
      </c>
      <c r="N107" t="s">
        <v>249</v>
      </c>
      <c r="O107" t="s">
        <v>250</v>
      </c>
      <c r="P107" t="s">
        <v>362</v>
      </c>
      <c r="Q107" t="s">
        <v>368</v>
      </c>
      <c r="R107" t="s">
        <v>253</v>
      </c>
      <c r="T107" t="s">
        <v>254</v>
      </c>
      <c r="U107" t="s">
        <v>493</v>
      </c>
      <c r="V107" t="s">
        <v>370</v>
      </c>
      <c r="W107" t="s">
        <v>257</v>
      </c>
      <c r="X107">
        <v>15</v>
      </c>
      <c r="Y107">
        <v>4</v>
      </c>
      <c r="Z107">
        <v>3.54</v>
      </c>
      <c r="AA107">
        <v>0.151</v>
      </c>
      <c r="AB107" t="s">
        <v>258</v>
      </c>
      <c r="AC107" s="18">
        <v>45347.59</v>
      </c>
    </row>
    <row r="108" spans="1:29" x14ac:dyDescent="0.3">
      <c r="A108" s="1">
        <v>107</v>
      </c>
      <c r="B108" t="str">
        <f>LEFT(Table16[[#This Row],[PO number ]],6)&amp;"-"&amp;LEFT(Table16[[#This Row],[SKU/Item]],2)</f>
        <v>888041-BE</v>
      </c>
      <c r="C108" s="20" t="str">
        <f>"FREE_JONE"</f>
        <v>FREE_JONE</v>
      </c>
      <c r="D108">
        <v>47086651</v>
      </c>
      <c r="E108" s="17">
        <v>45361</v>
      </c>
      <c r="F108" s="17">
        <v>45362</v>
      </c>
      <c r="H108" t="s">
        <v>496</v>
      </c>
      <c r="I108" t="s">
        <v>244</v>
      </c>
      <c r="J108" t="s">
        <v>245</v>
      </c>
      <c r="K108" t="s">
        <v>246</v>
      </c>
      <c r="L108" t="s">
        <v>247</v>
      </c>
      <c r="M108" s="19" t="s">
        <v>248</v>
      </c>
      <c r="N108" t="s">
        <v>249</v>
      </c>
      <c r="O108" t="s">
        <v>250</v>
      </c>
      <c r="P108" t="s">
        <v>362</v>
      </c>
      <c r="Q108" t="s">
        <v>363</v>
      </c>
      <c r="R108" t="s">
        <v>253</v>
      </c>
      <c r="T108" t="s">
        <v>254</v>
      </c>
      <c r="U108" t="s">
        <v>331</v>
      </c>
      <c r="V108" t="s">
        <v>274</v>
      </c>
      <c r="W108" t="s">
        <v>257</v>
      </c>
      <c r="X108">
        <v>946</v>
      </c>
      <c r="Y108">
        <v>5</v>
      </c>
      <c r="Z108">
        <v>59.06</v>
      </c>
      <c r="AA108">
        <v>0.32500000000000001</v>
      </c>
      <c r="AB108" t="s">
        <v>258</v>
      </c>
      <c r="AC108" s="18">
        <v>45347.589837962965</v>
      </c>
    </row>
    <row r="109" spans="1:29" x14ac:dyDescent="0.3">
      <c r="A109" s="1">
        <v>108</v>
      </c>
      <c r="B109" t="str">
        <f>LEFT(Table16[[#This Row],[PO number ]],6)&amp;"-"&amp;LEFT(Table16[[#This Row],[SKU/Item]],2)</f>
        <v>884792-US</v>
      </c>
      <c r="C109" s="20" t="str">
        <f>"FREE_JONE"</f>
        <v>FREE_JONE</v>
      </c>
      <c r="D109">
        <v>47086644</v>
      </c>
      <c r="E109" s="17">
        <v>45361</v>
      </c>
      <c r="F109" s="17">
        <v>45362</v>
      </c>
      <c r="H109" t="s">
        <v>497</v>
      </c>
      <c r="I109" t="s">
        <v>244</v>
      </c>
      <c r="J109" t="s">
        <v>245</v>
      </c>
      <c r="K109" t="s">
        <v>246</v>
      </c>
      <c r="L109" t="s">
        <v>247</v>
      </c>
      <c r="M109" s="19" t="s">
        <v>248</v>
      </c>
      <c r="N109" t="s">
        <v>249</v>
      </c>
      <c r="O109" t="s">
        <v>250</v>
      </c>
      <c r="P109" t="s">
        <v>319</v>
      </c>
      <c r="Q109" t="s">
        <v>320</v>
      </c>
      <c r="R109" t="s">
        <v>253</v>
      </c>
      <c r="T109" t="s">
        <v>254</v>
      </c>
      <c r="U109" t="s">
        <v>415</v>
      </c>
      <c r="V109" t="s">
        <v>314</v>
      </c>
      <c r="W109" t="s">
        <v>257</v>
      </c>
      <c r="X109">
        <v>1923</v>
      </c>
      <c r="Y109">
        <v>13</v>
      </c>
      <c r="Z109">
        <v>156.91999999999999</v>
      </c>
      <c r="AA109">
        <v>0.79800000000000004</v>
      </c>
      <c r="AB109" t="s">
        <v>258</v>
      </c>
      <c r="AC109" s="18">
        <v>45347.589675925927</v>
      </c>
    </row>
    <row r="110" spans="1:29" x14ac:dyDescent="0.3">
      <c r="A110" s="1">
        <v>109</v>
      </c>
      <c r="B110" t="str">
        <f>LEFT(Table16[[#This Row],[PO number ]],6)&amp;"-"&amp;LEFT(Table16[[#This Row],[SKU/Item]],2)</f>
        <v>844183-OU</v>
      </c>
      <c r="C110" s="20" t="str">
        <f>"FREE_JONE"</f>
        <v>FREE_JONE</v>
      </c>
      <c r="D110">
        <v>47086614</v>
      </c>
      <c r="E110" s="17">
        <v>45361</v>
      </c>
      <c r="F110" s="17">
        <v>45362</v>
      </c>
      <c r="H110" t="s">
        <v>498</v>
      </c>
      <c r="I110" t="s">
        <v>244</v>
      </c>
      <c r="J110" t="s">
        <v>245</v>
      </c>
      <c r="K110" t="s">
        <v>246</v>
      </c>
      <c r="L110" t="s">
        <v>247</v>
      </c>
      <c r="M110" s="19" t="s">
        <v>248</v>
      </c>
      <c r="N110" t="s">
        <v>249</v>
      </c>
      <c r="O110" t="s">
        <v>250</v>
      </c>
      <c r="P110" t="s">
        <v>360</v>
      </c>
      <c r="Q110" t="s">
        <v>323</v>
      </c>
      <c r="R110" t="s">
        <v>253</v>
      </c>
      <c r="T110" t="s">
        <v>254</v>
      </c>
      <c r="U110" t="s">
        <v>428</v>
      </c>
      <c r="V110" t="s">
        <v>314</v>
      </c>
      <c r="W110" t="s">
        <v>257</v>
      </c>
      <c r="X110">
        <v>193</v>
      </c>
      <c r="Y110">
        <v>2</v>
      </c>
      <c r="Z110">
        <v>17.11</v>
      </c>
      <c r="AA110">
        <v>8.6999999999999994E-2</v>
      </c>
      <c r="AB110" t="s">
        <v>258</v>
      </c>
      <c r="AC110" s="18">
        <v>45347.588599537034</v>
      </c>
    </row>
    <row r="111" spans="1:29" x14ac:dyDescent="0.3">
      <c r="A111" s="1">
        <v>110</v>
      </c>
      <c r="B111" t="str">
        <f>LEFT(Table16[[#This Row],[PO number ]],6)&amp;"-"&amp;LEFT(Table16[[#This Row],[SKU/Item]],2)</f>
        <v>844183-LH</v>
      </c>
      <c r="C111" s="20" t="str">
        <f>"FREE_JONE"</f>
        <v>FREE_JONE</v>
      </c>
      <c r="D111">
        <v>47086608</v>
      </c>
      <c r="E111" s="17">
        <v>45361</v>
      </c>
      <c r="F111" s="17">
        <v>45362</v>
      </c>
      <c r="H111" t="s">
        <v>499</v>
      </c>
      <c r="I111" t="s">
        <v>244</v>
      </c>
      <c r="J111" t="s">
        <v>245</v>
      </c>
      <c r="K111" t="s">
        <v>246</v>
      </c>
      <c r="L111" t="s">
        <v>247</v>
      </c>
      <c r="M111" s="19" t="s">
        <v>248</v>
      </c>
      <c r="N111" t="s">
        <v>249</v>
      </c>
      <c r="O111" t="s">
        <v>250</v>
      </c>
      <c r="P111" t="s">
        <v>360</v>
      </c>
      <c r="Q111" t="s">
        <v>308</v>
      </c>
      <c r="R111" t="s">
        <v>253</v>
      </c>
      <c r="T111" t="s">
        <v>254</v>
      </c>
      <c r="U111" t="s">
        <v>317</v>
      </c>
      <c r="V111" t="s">
        <v>274</v>
      </c>
      <c r="W111" t="s">
        <v>257</v>
      </c>
      <c r="X111">
        <v>44</v>
      </c>
      <c r="Y111">
        <v>1</v>
      </c>
      <c r="Z111">
        <v>4.25</v>
      </c>
      <c r="AA111">
        <v>3.5000000000000003E-2</v>
      </c>
      <c r="AB111" t="s">
        <v>258</v>
      </c>
      <c r="AC111" s="18">
        <v>45347.588240740741</v>
      </c>
    </row>
    <row r="112" spans="1:29" x14ac:dyDescent="0.3">
      <c r="A112" s="1">
        <v>111</v>
      </c>
      <c r="B112" t="str">
        <f>LEFT(Table16[[#This Row],[PO number ]],6)&amp;"-"&amp;LEFT(Table16[[#This Row],[SKU/Item]],2)</f>
        <v>843417-LH</v>
      </c>
      <c r="C112" s="20" t="str">
        <f>"FREE_JONE"</f>
        <v>FREE_JONE</v>
      </c>
      <c r="D112">
        <v>47086594</v>
      </c>
      <c r="E112" s="17">
        <v>45361</v>
      </c>
      <c r="F112" s="17">
        <v>45362</v>
      </c>
      <c r="H112" t="s">
        <v>500</v>
      </c>
      <c r="I112" t="s">
        <v>244</v>
      </c>
      <c r="J112" t="s">
        <v>245</v>
      </c>
      <c r="K112" t="s">
        <v>246</v>
      </c>
      <c r="L112" t="s">
        <v>247</v>
      </c>
      <c r="M112" s="19" t="s">
        <v>248</v>
      </c>
      <c r="N112" t="s">
        <v>249</v>
      </c>
      <c r="O112" t="s">
        <v>250</v>
      </c>
      <c r="P112" t="s">
        <v>316</v>
      </c>
      <c r="Q112" t="s">
        <v>308</v>
      </c>
      <c r="R112" t="s">
        <v>253</v>
      </c>
      <c r="T112" t="s">
        <v>254</v>
      </c>
      <c r="U112" t="s">
        <v>309</v>
      </c>
      <c r="V112" t="s">
        <v>274</v>
      </c>
      <c r="W112" t="s">
        <v>257</v>
      </c>
      <c r="X112">
        <v>262</v>
      </c>
      <c r="Y112">
        <v>2</v>
      </c>
      <c r="Z112">
        <v>14.49</v>
      </c>
      <c r="AA112">
        <v>0.10100000000000001</v>
      </c>
      <c r="AB112" t="s">
        <v>258</v>
      </c>
      <c r="AC112" s="18">
        <v>45347.587256944447</v>
      </c>
    </row>
    <row r="113" spans="1:29" x14ac:dyDescent="0.3">
      <c r="A113" s="1">
        <v>112</v>
      </c>
      <c r="B113" t="str">
        <f>LEFT(Table16[[#This Row],[PO number ]],6)&amp;"-"&amp;LEFT(Table16[[#This Row],[SKU/Item]],2)</f>
        <v>837859-PL</v>
      </c>
      <c r="C113" s="20" t="str">
        <f>"FREE_JONE"</f>
        <v>FREE_JONE</v>
      </c>
      <c r="D113">
        <v>47086575</v>
      </c>
      <c r="E113" s="17">
        <v>45361</v>
      </c>
      <c r="F113" s="17">
        <v>45362</v>
      </c>
      <c r="H113" t="s">
        <v>504</v>
      </c>
      <c r="I113" t="s">
        <v>244</v>
      </c>
      <c r="J113" t="s">
        <v>245</v>
      </c>
      <c r="K113" t="s">
        <v>246</v>
      </c>
      <c r="L113" t="s">
        <v>247</v>
      </c>
      <c r="M113" s="19" t="s">
        <v>248</v>
      </c>
      <c r="N113" t="s">
        <v>249</v>
      </c>
      <c r="O113" t="s">
        <v>250</v>
      </c>
      <c r="P113" t="s">
        <v>401</v>
      </c>
      <c r="Q113" t="s">
        <v>505</v>
      </c>
      <c r="R113" t="s">
        <v>253</v>
      </c>
      <c r="T113" t="s">
        <v>254</v>
      </c>
      <c r="U113" t="s">
        <v>255</v>
      </c>
      <c r="V113" t="s">
        <v>274</v>
      </c>
      <c r="W113" t="s">
        <v>257</v>
      </c>
      <c r="X113">
        <v>3002</v>
      </c>
      <c r="Y113">
        <v>15</v>
      </c>
      <c r="Z113">
        <v>201.93</v>
      </c>
      <c r="AA113">
        <v>1.077</v>
      </c>
      <c r="AB113" t="s">
        <v>258</v>
      </c>
      <c r="AC113" s="18">
        <v>45347.586087962962</v>
      </c>
    </row>
    <row r="114" spans="1:29" x14ac:dyDescent="0.3">
      <c r="A114" s="1">
        <v>113</v>
      </c>
      <c r="B114" t="str">
        <f>LEFT(Table16[[#This Row],[PO number ]],6)&amp;"-"&amp;LEFT(Table16[[#This Row],[SKU/Item]],2)</f>
        <v>837859-IX</v>
      </c>
      <c r="C114" s="20" t="str">
        <f>"FREE_JONE"</f>
        <v>FREE_JONE</v>
      </c>
      <c r="D114">
        <v>47086574</v>
      </c>
      <c r="E114" s="17">
        <v>45361</v>
      </c>
      <c r="F114" s="17">
        <v>45362</v>
      </c>
      <c r="H114" t="s">
        <v>506</v>
      </c>
      <c r="I114" t="s">
        <v>244</v>
      </c>
      <c r="J114" t="s">
        <v>245</v>
      </c>
      <c r="K114" t="s">
        <v>246</v>
      </c>
      <c r="L114" t="s">
        <v>247</v>
      </c>
      <c r="M114" s="19" t="s">
        <v>248</v>
      </c>
      <c r="N114" t="s">
        <v>249</v>
      </c>
      <c r="O114" t="s">
        <v>250</v>
      </c>
      <c r="P114" t="s">
        <v>401</v>
      </c>
      <c r="Q114" t="s">
        <v>507</v>
      </c>
      <c r="R114" t="s">
        <v>253</v>
      </c>
      <c r="T114" t="s">
        <v>254</v>
      </c>
      <c r="U114" t="s">
        <v>255</v>
      </c>
      <c r="V114" t="s">
        <v>480</v>
      </c>
      <c r="W114" t="s">
        <v>257</v>
      </c>
      <c r="X114">
        <v>122</v>
      </c>
      <c r="Y114">
        <v>1</v>
      </c>
      <c r="Z114">
        <v>8.5</v>
      </c>
      <c r="AA114">
        <v>5.7000000000000002E-2</v>
      </c>
      <c r="AB114" t="s">
        <v>258</v>
      </c>
      <c r="AC114" s="18">
        <v>45347.585949074077</v>
      </c>
    </row>
    <row r="115" spans="1:29" x14ac:dyDescent="0.3">
      <c r="A115" s="1">
        <v>114</v>
      </c>
      <c r="B115" t="str">
        <f>LEFT(Table16[[#This Row],[PO number ]],6)&amp;"-"&amp;LEFT(Table16[[#This Row],[SKU/Item]],2)</f>
        <v>837859-HR</v>
      </c>
      <c r="C115" s="20" t="str">
        <f>"FREE_JONE"</f>
        <v>FREE_JONE</v>
      </c>
      <c r="D115">
        <v>47086573</v>
      </c>
      <c r="E115" s="17">
        <v>45361</v>
      </c>
      <c r="F115" s="17">
        <v>45362</v>
      </c>
      <c r="H115" t="s">
        <v>508</v>
      </c>
      <c r="I115" t="s">
        <v>244</v>
      </c>
      <c r="J115" t="s">
        <v>245</v>
      </c>
      <c r="K115" t="s">
        <v>246</v>
      </c>
      <c r="L115" t="s">
        <v>247</v>
      </c>
      <c r="M115" s="19" t="s">
        <v>248</v>
      </c>
      <c r="N115" t="s">
        <v>249</v>
      </c>
      <c r="O115" t="s">
        <v>250</v>
      </c>
      <c r="P115" t="s">
        <v>401</v>
      </c>
      <c r="Q115" t="s">
        <v>509</v>
      </c>
      <c r="R115" t="s">
        <v>253</v>
      </c>
      <c r="T115" t="s">
        <v>254</v>
      </c>
      <c r="U115" t="s">
        <v>255</v>
      </c>
      <c r="V115" t="s">
        <v>274</v>
      </c>
      <c r="W115" t="s">
        <v>257</v>
      </c>
      <c r="X115">
        <v>726</v>
      </c>
      <c r="Y115">
        <v>4</v>
      </c>
      <c r="Z115">
        <v>49.26</v>
      </c>
      <c r="AA115">
        <v>0.26300000000000001</v>
      </c>
      <c r="AB115" t="s">
        <v>258</v>
      </c>
      <c r="AC115" s="18">
        <v>45347.585798611108</v>
      </c>
    </row>
    <row r="116" spans="1:29" x14ac:dyDescent="0.3">
      <c r="A116" s="1">
        <v>115</v>
      </c>
      <c r="B116" t="str">
        <f>LEFT(Table16[[#This Row],[PO number ]],6)&amp;"-"&amp;LEFT(Table16[[#This Row],[SKU/Item]],2)</f>
        <v>837859-DK</v>
      </c>
      <c r="C116" s="20" t="str">
        <f>"FREE_JONE"</f>
        <v>FREE_JONE</v>
      </c>
      <c r="D116">
        <v>47086571</v>
      </c>
      <c r="E116" s="17">
        <v>45361</v>
      </c>
      <c r="F116" s="17">
        <v>45362</v>
      </c>
      <c r="H116" t="s">
        <v>510</v>
      </c>
      <c r="I116" t="s">
        <v>244</v>
      </c>
      <c r="J116" t="s">
        <v>245</v>
      </c>
      <c r="K116" t="s">
        <v>246</v>
      </c>
      <c r="L116" t="s">
        <v>247</v>
      </c>
      <c r="M116" s="19" t="s">
        <v>248</v>
      </c>
      <c r="N116" t="s">
        <v>249</v>
      </c>
      <c r="O116" t="s">
        <v>250</v>
      </c>
      <c r="P116" t="s">
        <v>401</v>
      </c>
      <c r="Q116" t="s">
        <v>511</v>
      </c>
      <c r="R116" t="s">
        <v>253</v>
      </c>
      <c r="T116" t="s">
        <v>254</v>
      </c>
      <c r="U116" t="s">
        <v>255</v>
      </c>
      <c r="V116" t="s">
        <v>274</v>
      </c>
      <c r="W116" t="s">
        <v>257</v>
      </c>
      <c r="X116">
        <v>1366</v>
      </c>
      <c r="Y116">
        <v>7</v>
      </c>
      <c r="Z116">
        <v>92.8</v>
      </c>
      <c r="AA116">
        <v>0.503</v>
      </c>
      <c r="AB116" t="s">
        <v>258</v>
      </c>
      <c r="AC116" s="18">
        <v>45347.585659722223</v>
      </c>
    </row>
    <row r="117" spans="1:29" x14ac:dyDescent="0.3">
      <c r="A117" s="1">
        <v>116</v>
      </c>
      <c r="B117" t="str">
        <f>LEFT(Table16[[#This Row],[PO number ]],6)&amp;"-"&amp;LEFT(Table16[[#This Row],[SKU/Item]],2)</f>
        <v>837859-CH</v>
      </c>
      <c r="C117" s="20" t="str">
        <f>"FREE_JONE"</f>
        <v>FREE_JONE</v>
      </c>
      <c r="D117">
        <v>47086567</v>
      </c>
      <c r="E117" s="17">
        <v>45361</v>
      </c>
      <c r="F117" s="17">
        <v>45362</v>
      </c>
      <c r="H117" t="s">
        <v>512</v>
      </c>
      <c r="I117" t="s">
        <v>244</v>
      </c>
      <c r="J117" t="s">
        <v>245</v>
      </c>
      <c r="K117" t="s">
        <v>246</v>
      </c>
      <c r="L117" t="s">
        <v>247</v>
      </c>
      <c r="M117" s="19" t="s">
        <v>248</v>
      </c>
      <c r="N117" t="s">
        <v>249</v>
      </c>
      <c r="O117" t="s">
        <v>250</v>
      </c>
      <c r="P117" t="s">
        <v>401</v>
      </c>
      <c r="Q117" t="s">
        <v>513</v>
      </c>
      <c r="R117" t="s">
        <v>253</v>
      </c>
      <c r="T117" t="s">
        <v>254</v>
      </c>
      <c r="U117" t="s">
        <v>255</v>
      </c>
      <c r="V117" t="s">
        <v>274</v>
      </c>
      <c r="W117" t="s">
        <v>257</v>
      </c>
      <c r="X117">
        <v>1597</v>
      </c>
      <c r="Y117">
        <v>9</v>
      </c>
      <c r="Z117">
        <v>108.39</v>
      </c>
      <c r="AA117">
        <v>0.61199999999999999</v>
      </c>
      <c r="AB117" t="s">
        <v>258</v>
      </c>
      <c r="AC117" s="18">
        <v>45347.585520833331</v>
      </c>
    </row>
    <row r="118" spans="1:29" x14ac:dyDescent="0.3">
      <c r="A118" s="1">
        <v>117</v>
      </c>
      <c r="B118" t="str">
        <f>LEFT(Table16[[#This Row],[PO number ]],6)&amp;"-"&amp;LEFT(Table16[[#This Row],[SKU/Item]],2)</f>
        <v>836341-LH</v>
      </c>
      <c r="C118" s="20" t="str">
        <f>"FREE_JONE"</f>
        <v>FREE_JONE</v>
      </c>
      <c r="D118">
        <v>47086548</v>
      </c>
      <c r="E118" s="17">
        <v>45361</v>
      </c>
      <c r="F118" s="17">
        <v>45362</v>
      </c>
      <c r="H118" t="s">
        <v>514</v>
      </c>
      <c r="I118" t="s">
        <v>244</v>
      </c>
      <c r="J118" t="s">
        <v>245</v>
      </c>
      <c r="K118" t="s">
        <v>246</v>
      </c>
      <c r="L118" t="s">
        <v>247</v>
      </c>
      <c r="M118" s="19" t="s">
        <v>248</v>
      </c>
      <c r="N118" t="s">
        <v>249</v>
      </c>
      <c r="O118" t="s">
        <v>250</v>
      </c>
      <c r="P118" t="s">
        <v>307</v>
      </c>
      <c r="Q118" t="s">
        <v>308</v>
      </c>
      <c r="R118" t="s">
        <v>253</v>
      </c>
      <c r="T118" t="s">
        <v>254</v>
      </c>
      <c r="U118" t="s">
        <v>317</v>
      </c>
      <c r="V118" t="s">
        <v>274</v>
      </c>
      <c r="W118" t="s">
        <v>257</v>
      </c>
      <c r="X118">
        <v>46</v>
      </c>
      <c r="Y118">
        <v>1</v>
      </c>
      <c r="Z118">
        <v>3.05</v>
      </c>
      <c r="AA118">
        <v>3.5000000000000003E-2</v>
      </c>
      <c r="AB118" t="s">
        <v>258</v>
      </c>
      <c r="AC118" s="18">
        <v>45347.584016203706</v>
      </c>
    </row>
    <row r="119" spans="1:29" x14ac:dyDescent="0.3">
      <c r="A119" s="1">
        <v>118</v>
      </c>
      <c r="B119" t="str">
        <f>LEFT(Table16[[#This Row],[PO number ]],6)&amp;"-"&amp;LEFT(Table16[[#This Row],[SKU/Item]],2)</f>
        <v>830115-BE</v>
      </c>
      <c r="C119" s="20" t="str">
        <f>"FREE_JONE"</f>
        <v>FREE_JONE</v>
      </c>
      <c r="D119">
        <v>47086527</v>
      </c>
      <c r="E119" s="17">
        <v>45361</v>
      </c>
      <c r="F119" s="17">
        <v>45362</v>
      </c>
      <c r="H119" t="s">
        <v>515</v>
      </c>
      <c r="I119" t="s">
        <v>244</v>
      </c>
      <c r="J119" t="s">
        <v>245</v>
      </c>
      <c r="K119" t="s">
        <v>246</v>
      </c>
      <c r="L119" t="s">
        <v>247</v>
      </c>
      <c r="M119" s="19" t="s">
        <v>248</v>
      </c>
      <c r="N119" t="s">
        <v>249</v>
      </c>
      <c r="O119" t="s">
        <v>250</v>
      </c>
      <c r="P119" t="s">
        <v>488</v>
      </c>
      <c r="Q119" t="s">
        <v>363</v>
      </c>
      <c r="R119" t="s">
        <v>253</v>
      </c>
      <c r="T119" t="s">
        <v>254</v>
      </c>
      <c r="U119" t="s">
        <v>351</v>
      </c>
      <c r="V119" t="s">
        <v>274</v>
      </c>
      <c r="W119" t="s">
        <v>257</v>
      </c>
      <c r="X119">
        <v>495</v>
      </c>
      <c r="Y119">
        <v>4</v>
      </c>
      <c r="Z119">
        <v>30.01</v>
      </c>
      <c r="AA119">
        <v>0.219</v>
      </c>
      <c r="AB119" t="s">
        <v>258</v>
      </c>
      <c r="AC119" s="18">
        <v>45347.581064814818</v>
      </c>
    </row>
    <row r="120" spans="1:29" x14ac:dyDescent="0.3">
      <c r="A120" s="1">
        <v>119</v>
      </c>
      <c r="B120" t="str">
        <f>LEFT(Table16[[#This Row],[PO number ]],6)&amp;"-"&amp;LEFT(Table16[[#This Row],[SKU/Item]],2)</f>
        <v>812286-DE</v>
      </c>
      <c r="C120" s="20" t="str">
        <f>"FREE_JONE"</f>
        <v>FREE_JONE</v>
      </c>
      <c r="D120">
        <v>47086515</v>
      </c>
      <c r="E120" s="17">
        <v>45361</v>
      </c>
      <c r="F120" s="17">
        <v>45362</v>
      </c>
      <c r="H120" t="s">
        <v>516</v>
      </c>
      <c r="I120" t="s">
        <v>244</v>
      </c>
      <c r="J120" t="s">
        <v>245</v>
      </c>
      <c r="K120" t="s">
        <v>246</v>
      </c>
      <c r="L120" t="s">
        <v>247</v>
      </c>
      <c r="M120" s="19" t="s">
        <v>248</v>
      </c>
      <c r="N120" t="s">
        <v>249</v>
      </c>
      <c r="O120" t="s">
        <v>250</v>
      </c>
      <c r="P120" t="s">
        <v>484</v>
      </c>
      <c r="Q120" t="s">
        <v>485</v>
      </c>
      <c r="R120" t="s">
        <v>253</v>
      </c>
      <c r="T120" t="s">
        <v>254</v>
      </c>
      <c r="U120" t="s">
        <v>517</v>
      </c>
      <c r="V120" t="s">
        <v>274</v>
      </c>
      <c r="W120" t="s">
        <v>257</v>
      </c>
      <c r="X120">
        <v>8854</v>
      </c>
      <c r="Y120">
        <v>48</v>
      </c>
      <c r="Z120">
        <v>680.51</v>
      </c>
      <c r="AA120">
        <v>3.2959999999999998</v>
      </c>
      <c r="AB120" t="s">
        <v>258</v>
      </c>
      <c r="AC120" s="18">
        <v>45347.579340277778</v>
      </c>
    </row>
    <row r="121" spans="1:29" x14ac:dyDescent="0.3">
      <c r="A121" s="1">
        <v>120</v>
      </c>
      <c r="B121" t="str">
        <f>LEFT(Table16[[#This Row],[PO number ]],6)&amp;"-"&amp;LEFT(Table16[[#This Row],[SKU/Item]],2)</f>
        <v>847130-OU</v>
      </c>
      <c r="C121" s="20" t="str">
        <f>"FREE_JONE"</f>
        <v>FREE_JONE</v>
      </c>
      <c r="D121">
        <v>47086481</v>
      </c>
      <c r="E121" s="17">
        <v>45361</v>
      </c>
      <c r="F121" s="17">
        <v>45362</v>
      </c>
      <c r="H121" t="s">
        <v>518</v>
      </c>
      <c r="I121" t="s">
        <v>244</v>
      </c>
      <c r="J121" t="s">
        <v>245</v>
      </c>
      <c r="K121" t="s">
        <v>246</v>
      </c>
      <c r="L121" t="s">
        <v>247</v>
      </c>
      <c r="M121" s="19" t="s">
        <v>248</v>
      </c>
      <c r="N121" t="s">
        <v>249</v>
      </c>
      <c r="O121" t="s">
        <v>250</v>
      </c>
      <c r="P121" t="s">
        <v>335</v>
      </c>
      <c r="Q121" t="s">
        <v>336</v>
      </c>
      <c r="R121" t="s">
        <v>253</v>
      </c>
      <c r="T121" t="s">
        <v>254</v>
      </c>
      <c r="U121" t="s">
        <v>428</v>
      </c>
      <c r="V121" t="s">
        <v>314</v>
      </c>
      <c r="W121" t="s">
        <v>257</v>
      </c>
      <c r="X121">
        <v>380</v>
      </c>
      <c r="Y121">
        <v>2</v>
      </c>
      <c r="Z121">
        <v>22.3</v>
      </c>
      <c r="AA121">
        <v>0.10100000000000001</v>
      </c>
      <c r="AB121" t="s">
        <v>258</v>
      </c>
      <c r="AC121" s="18">
        <v>45347.565196759257</v>
      </c>
    </row>
    <row r="122" spans="1:29" x14ac:dyDescent="0.3">
      <c r="A122" s="1">
        <v>121</v>
      </c>
      <c r="B122" t="str">
        <f>LEFT(Table16[[#This Row],[PO number ]],6)&amp;"-"&amp;LEFT(Table16[[#This Row],[SKU/Item]],2)</f>
        <v>843421-US</v>
      </c>
      <c r="C122" s="20" t="str">
        <f>"FREE_JONE"</f>
        <v>FREE_JONE</v>
      </c>
      <c r="D122">
        <v>47086473</v>
      </c>
      <c r="E122" s="17">
        <v>45361</v>
      </c>
      <c r="F122" s="17">
        <v>45362</v>
      </c>
      <c r="H122" t="s">
        <v>519</v>
      </c>
      <c r="I122" t="s">
        <v>244</v>
      </c>
      <c r="J122" t="s">
        <v>245</v>
      </c>
      <c r="K122" t="s">
        <v>246</v>
      </c>
      <c r="L122" t="s">
        <v>247</v>
      </c>
      <c r="M122" s="19" t="s">
        <v>248</v>
      </c>
      <c r="N122" t="s">
        <v>249</v>
      </c>
      <c r="O122" t="s">
        <v>250</v>
      </c>
      <c r="P122" t="s">
        <v>381</v>
      </c>
      <c r="Q122" t="s">
        <v>312</v>
      </c>
      <c r="R122" t="s">
        <v>253</v>
      </c>
      <c r="T122" t="s">
        <v>254</v>
      </c>
      <c r="U122" t="s">
        <v>415</v>
      </c>
      <c r="V122" t="s">
        <v>314</v>
      </c>
      <c r="W122" t="s">
        <v>257</v>
      </c>
      <c r="X122">
        <v>390</v>
      </c>
      <c r="Y122">
        <v>2</v>
      </c>
      <c r="Z122">
        <v>28.51</v>
      </c>
      <c r="AA122">
        <v>0.14399999999999999</v>
      </c>
      <c r="AB122" t="s">
        <v>258</v>
      </c>
      <c r="AC122" s="18">
        <v>45347.563657407409</v>
      </c>
    </row>
    <row r="123" spans="1:29" x14ac:dyDescent="0.3">
      <c r="A123" s="1">
        <v>122</v>
      </c>
      <c r="B123" t="str">
        <f>LEFT(Table16[[#This Row],[PO number ]],6)&amp;"-"&amp;LEFT(Table16[[#This Row],[SKU/Item]],2)</f>
        <v>843415-US</v>
      </c>
      <c r="C123" s="20" t="str">
        <f>"FREE_JONE"</f>
        <v>FREE_JONE</v>
      </c>
      <c r="D123">
        <v>47086467</v>
      </c>
      <c r="E123" s="17">
        <v>45361</v>
      </c>
      <c r="F123" s="17">
        <v>45362</v>
      </c>
      <c r="H123" t="s">
        <v>520</v>
      </c>
      <c r="I123" t="s">
        <v>244</v>
      </c>
      <c r="J123" t="s">
        <v>245</v>
      </c>
      <c r="K123" t="s">
        <v>246</v>
      </c>
      <c r="L123" t="s">
        <v>247</v>
      </c>
      <c r="M123" s="19" t="s">
        <v>248</v>
      </c>
      <c r="N123" t="s">
        <v>249</v>
      </c>
      <c r="O123" t="s">
        <v>250</v>
      </c>
      <c r="P123" t="s">
        <v>311</v>
      </c>
      <c r="Q123" t="s">
        <v>312</v>
      </c>
      <c r="R123" t="s">
        <v>253</v>
      </c>
      <c r="T123" t="s">
        <v>254</v>
      </c>
      <c r="U123" t="s">
        <v>415</v>
      </c>
      <c r="V123" t="s">
        <v>314</v>
      </c>
      <c r="W123" t="s">
        <v>257</v>
      </c>
      <c r="X123">
        <v>465</v>
      </c>
      <c r="Y123">
        <v>3</v>
      </c>
      <c r="Z123">
        <v>32.08</v>
      </c>
      <c r="AA123">
        <v>0.2</v>
      </c>
      <c r="AB123" t="s">
        <v>258</v>
      </c>
      <c r="AC123" s="18">
        <v>45347.563310185185</v>
      </c>
    </row>
    <row r="124" spans="1:29" x14ac:dyDescent="0.3">
      <c r="A124" s="1">
        <v>123</v>
      </c>
      <c r="B124" t="str">
        <f>LEFT(Table16[[#This Row],[PO number ]],6)&amp;"-"&amp;LEFT(Table16[[#This Row],[SKU/Item]],2)</f>
        <v>824846-BE</v>
      </c>
      <c r="C124" s="20" t="str">
        <f>"FREE_JONE"</f>
        <v>FREE_JONE</v>
      </c>
      <c r="D124">
        <v>47086402</v>
      </c>
      <c r="E124" s="17">
        <v>45361</v>
      </c>
      <c r="F124" s="17">
        <v>45362</v>
      </c>
      <c r="H124" t="s">
        <v>521</v>
      </c>
      <c r="I124" t="s">
        <v>244</v>
      </c>
      <c r="J124" t="s">
        <v>245</v>
      </c>
      <c r="K124" t="s">
        <v>246</v>
      </c>
      <c r="L124" t="s">
        <v>247</v>
      </c>
      <c r="M124" s="19" t="s">
        <v>248</v>
      </c>
      <c r="N124" t="s">
        <v>249</v>
      </c>
      <c r="O124" t="s">
        <v>250</v>
      </c>
      <c r="P124" t="s">
        <v>349</v>
      </c>
      <c r="Q124" t="s">
        <v>330</v>
      </c>
      <c r="R124" t="s">
        <v>253</v>
      </c>
      <c r="T124" t="s">
        <v>254</v>
      </c>
      <c r="U124" t="s">
        <v>333</v>
      </c>
      <c r="V124" t="s">
        <v>274</v>
      </c>
      <c r="W124" t="s">
        <v>257</v>
      </c>
      <c r="X124">
        <v>710</v>
      </c>
      <c r="Y124">
        <v>7</v>
      </c>
      <c r="Z124">
        <v>54.29</v>
      </c>
      <c r="AA124">
        <v>0.37</v>
      </c>
      <c r="AB124" t="s">
        <v>258</v>
      </c>
      <c r="AC124" s="18">
        <v>45347.555717592593</v>
      </c>
    </row>
    <row r="125" spans="1:29" x14ac:dyDescent="0.3">
      <c r="A125" s="1">
        <v>124</v>
      </c>
      <c r="B125" t="str">
        <f>LEFT(Table16[[#This Row],[PO number ]],6)&amp;"-"&amp;LEFT(Table16[[#This Row],[SKU/Item]],2)</f>
        <v>813105-OF</v>
      </c>
      <c r="C125" s="20" t="str">
        <f>"FREE_JONE"</f>
        <v>FREE_JONE</v>
      </c>
      <c r="D125">
        <v>47086281</v>
      </c>
      <c r="E125" s="17">
        <v>45361</v>
      </c>
      <c r="F125" s="17">
        <v>45362</v>
      </c>
      <c r="H125" t="s">
        <v>526</v>
      </c>
      <c r="I125" t="s">
        <v>244</v>
      </c>
      <c r="J125" t="s">
        <v>245</v>
      </c>
      <c r="K125" t="s">
        <v>246</v>
      </c>
      <c r="L125" t="s">
        <v>247</v>
      </c>
      <c r="M125" s="19" t="s">
        <v>248</v>
      </c>
      <c r="N125" t="s">
        <v>249</v>
      </c>
      <c r="O125" t="s">
        <v>250</v>
      </c>
      <c r="P125" t="s">
        <v>251</v>
      </c>
      <c r="Q125" t="s">
        <v>389</v>
      </c>
      <c r="R125" t="s">
        <v>253</v>
      </c>
      <c r="T125" t="s">
        <v>254</v>
      </c>
      <c r="U125" t="s">
        <v>317</v>
      </c>
      <c r="V125" t="s">
        <v>274</v>
      </c>
      <c r="W125" t="s">
        <v>257</v>
      </c>
      <c r="X125">
        <v>131</v>
      </c>
      <c r="Y125">
        <v>2</v>
      </c>
      <c r="Z125">
        <v>18.78</v>
      </c>
      <c r="AA125">
        <v>0.13200000000000001</v>
      </c>
      <c r="AB125" t="s">
        <v>258</v>
      </c>
      <c r="AC125" s="18">
        <v>45347.535902777781</v>
      </c>
    </row>
    <row r="126" spans="1:29" x14ac:dyDescent="0.3">
      <c r="A126" s="1">
        <v>125</v>
      </c>
      <c r="B126" t="str">
        <f>LEFT(Table16[[#This Row],[PO number ]],6)&amp;"-"&amp;LEFT(Table16[[#This Row],[SKU/Item]],2)</f>
        <v>843628-BE</v>
      </c>
      <c r="C126" s="20" t="str">
        <f>"FREE_JONE"</f>
        <v>FREE_JONE</v>
      </c>
      <c r="D126">
        <v>47086274</v>
      </c>
      <c r="E126" s="17">
        <v>45361</v>
      </c>
      <c r="F126" s="17">
        <v>45362</v>
      </c>
      <c r="H126" t="s">
        <v>527</v>
      </c>
      <c r="I126" t="s">
        <v>244</v>
      </c>
      <c r="J126" t="s">
        <v>245</v>
      </c>
      <c r="K126" t="s">
        <v>246</v>
      </c>
      <c r="L126" t="s">
        <v>247</v>
      </c>
      <c r="M126" s="19" t="s">
        <v>248</v>
      </c>
      <c r="N126" t="s">
        <v>249</v>
      </c>
      <c r="O126" t="s">
        <v>250</v>
      </c>
      <c r="P126" t="s">
        <v>329</v>
      </c>
      <c r="Q126" t="s">
        <v>330</v>
      </c>
      <c r="R126" t="s">
        <v>253</v>
      </c>
      <c r="T126" t="s">
        <v>254</v>
      </c>
      <c r="U126" t="s">
        <v>351</v>
      </c>
      <c r="V126" t="s">
        <v>274</v>
      </c>
      <c r="W126" t="s">
        <v>257</v>
      </c>
      <c r="X126">
        <v>722</v>
      </c>
      <c r="Y126">
        <v>7</v>
      </c>
      <c r="Z126">
        <v>56.15</v>
      </c>
      <c r="AA126">
        <v>0.46700000000000003</v>
      </c>
      <c r="AB126" t="s">
        <v>258</v>
      </c>
      <c r="AC126" s="18">
        <v>45347.534583333334</v>
      </c>
    </row>
    <row r="127" spans="1:29" x14ac:dyDescent="0.3">
      <c r="A127" s="1">
        <v>126</v>
      </c>
      <c r="B127" t="str">
        <f>LEFT(Table16[[#This Row],[PO number ]],6)&amp;"-"&amp;LEFT(Table16[[#This Row],[SKU/Item]],2)</f>
        <v>831477-OE</v>
      </c>
      <c r="C127" s="20" t="str">
        <f>"FREE_JONE"</f>
        <v>FREE_JONE</v>
      </c>
      <c r="D127">
        <v>47086265</v>
      </c>
      <c r="E127" s="17">
        <v>45361</v>
      </c>
      <c r="F127" s="17">
        <v>45362</v>
      </c>
      <c r="H127" t="s">
        <v>528</v>
      </c>
      <c r="I127" t="s">
        <v>244</v>
      </c>
      <c r="J127" t="s">
        <v>245</v>
      </c>
      <c r="K127" t="s">
        <v>246</v>
      </c>
      <c r="L127" t="s">
        <v>247</v>
      </c>
      <c r="M127" s="19" t="s">
        <v>248</v>
      </c>
      <c r="N127" t="s">
        <v>249</v>
      </c>
      <c r="O127" t="s">
        <v>250</v>
      </c>
      <c r="P127" t="s">
        <v>375</v>
      </c>
      <c r="Q127" t="s">
        <v>376</v>
      </c>
      <c r="R127" t="s">
        <v>253</v>
      </c>
      <c r="T127" t="s">
        <v>254</v>
      </c>
      <c r="U127" t="s">
        <v>358</v>
      </c>
      <c r="V127" t="s">
        <v>274</v>
      </c>
      <c r="W127" t="s">
        <v>257</v>
      </c>
      <c r="X127">
        <v>1141</v>
      </c>
      <c r="Y127">
        <v>12</v>
      </c>
      <c r="Z127">
        <v>91.18</v>
      </c>
      <c r="AA127">
        <v>0.77100000000000002</v>
      </c>
      <c r="AB127" t="s">
        <v>258</v>
      </c>
      <c r="AC127" s="18">
        <v>45347.533634259256</v>
      </c>
    </row>
    <row r="128" spans="1:29" x14ac:dyDescent="0.3">
      <c r="A128" s="1">
        <v>127</v>
      </c>
      <c r="B128" t="str">
        <f>LEFT(Table16[[#This Row],[PO number ]],6)&amp;"-"&amp;LEFT(Table16[[#This Row],[SKU/Item]],2)</f>
        <v>201240-51</v>
      </c>
      <c r="C128" s="20" t="str">
        <f>"FREE_JONE"</f>
        <v>FREE_JONE</v>
      </c>
      <c r="D128">
        <v>46962237</v>
      </c>
      <c r="E128" s="17">
        <v>45361</v>
      </c>
      <c r="F128" s="17">
        <v>45352</v>
      </c>
      <c r="H128" t="s">
        <v>531</v>
      </c>
      <c r="I128" t="s">
        <v>532</v>
      </c>
      <c r="J128" t="s">
        <v>345</v>
      </c>
      <c r="K128" t="s">
        <v>246</v>
      </c>
      <c r="L128" t="s">
        <v>247</v>
      </c>
      <c r="M128" s="19" t="s">
        <v>248</v>
      </c>
      <c r="N128" t="s">
        <v>533</v>
      </c>
      <c r="O128" t="s">
        <v>534</v>
      </c>
      <c r="P128">
        <v>2012409338</v>
      </c>
      <c r="Q128">
        <v>5166855</v>
      </c>
      <c r="R128" t="s">
        <v>253</v>
      </c>
      <c r="T128" t="s">
        <v>254</v>
      </c>
      <c r="U128" t="s">
        <v>346</v>
      </c>
      <c r="V128" t="s">
        <v>347</v>
      </c>
      <c r="W128" t="s">
        <v>534</v>
      </c>
      <c r="X128">
        <v>4000</v>
      </c>
      <c r="Y128">
        <v>90</v>
      </c>
      <c r="Z128">
        <v>582.70000000000005</v>
      </c>
      <c r="AA128">
        <v>7.6680000000000001</v>
      </c>
      <c r="AB128" t="s">
        <v>258</v>
      </c>
      <c r="AC128" s="18">
        <v>45340.214317129627</v>
      </c>
    </row>
    <row r="129" spans="1:29" x14ac:dyDescent="0.3">
      <c r="A129" s="1">
        <v>128</v>
      </c>
      <c r="B129" t="str">
        <f>LEFT(Table16[[#This Row],[PO number ]],6)&amp;"-"&amp;LEFT(Table16[[#This Row],[SKU/Item]],2)</f>
        <v>201247-25</v>
      </c>
      <c r="C129" s="20" t="str">
        <f>"FREE_JONE"</f>
        <v>FREE_JONE</v>
      </c>
      <c r="D129">
        <v>46962226</v>
      </c>
      <c r="E129" s="17">
        <v>45361</v>
      </c>
      <c r="F129" s="17">
        <v>45352</v>
      </c>
      <c r="H129" t="s">
        <v>535</v>
      </c>
      <c r="I129" t="s">
        <v>532</v>
      </c>
      <c r="J129" t="s">
        <v>345</v>
      </c>
      <c r="K129" t="s">
        <v>246</v>
      </c>
      <c r="L129" t="s">
        <v>247</v>
      </c>
      <c r="M129" s="19" t="s">
        <v>248</v>
      </c>
      <c r="N129" t="s">
        <v>533</v>
      </c>
      <c r="O129" t="s">
        <v>534</v>
      </c>
      <c r="P129">
        <v>2012473658</v>
      </c>
      <c r="Q129">
        <v>25352078</v>
      </c>
      <c r="R129" t="s">
        <v>253</v>
      </c>
      <c r="T129" t="s">
        <v>254</v>
      </c>
      <c r="U129" t="s">
        <v>346</v>
      </c>
      <c r="V129" t="s">
        <v>347</v>
      </c>
      <c r="W129" t="s">
        <v>534</v>
      </c>
      <c r="X129">
        <v>5934</v>
      </c>
      <c r="Y129">
        <v>147</v>
      </c>
      <c r="Z129">
        <v>1004</v>
      </c>
      <c r="AA129">
        <v>12.523999999999999</v>
      </c>
      <c r="AB129" t="s">
        <v>258</v>
      </c>
      <c r="AC129" s="18">
        <v>45340.213530092595</v>
      </c>
    </row>
    <row r="130" spans="1:29" x14ac:dyDescent="0.3">
      <c r="A130" s="1">
        <v>129</v>
      </c>
      <c r="B130" t="str">
        <f>LEFT(Table16[[#This Row],[PO number ]],6)&amp;"-"&amp;LEFT(Table16[[#This Row],[SKU/Item]],2)</f>
        <v>201246-54</v>
      </c>
      <c r="C130" s="20" t="str">
        <f>"FREE_JONE"</f>
        <v>FREE_JONE</v>
      </c>
      <c r="D130">
        <v>46962196</v>
      </c>
      <c r="E130" s="17">
        <v>45361</v>
      </c>
      <c r="F130" s="17">
        <v>45352</v>
      </c>
      <c r="H130" t="s">
        <v>536</v>
      </c>
      <c r="I130" t="s">
        <v>532</v>
      </c>
      <c r="J130" t="s">
        <v>345</v>
      </c>
      <c r="K130" t="s">
        <v>246</v>
      </c>
      <c r="L130" t="s">
        <v>247</v>
      </c>
      <c r="M130" s="19" t="s">
        <v>248</v>
      </c>
      <c r="N130" t="s">
        <v>533</v>
      </c>
      <c r="O130" t="s">
        <v>534</v>
      </c>
      <c r="P130">
        <v>2012468157</v>
      </c>
      <c r="Q130">
        <v>5404841</v>
      </c>
      <c r="R130" t="s">
        <v>253</v>
      </c>
      <c r="T130" t="s">
        <v>254</v>
      </c>
      <c r="U130" t="s">
        <v>346</v>
      </c>
      <c r="V130" t="s">
        <v>347</v>
      </c>
      <c r="W130" t="s">
        <v>534</v>
      </c>
      <c r="X130">
        <v>1500</v>
      </c>
      <c r="Y130">
        <v>40</v>
      </c>
      <c r="Z130">
        <v>243.4</v>
      </c>
      <c r="AA130">
        <v>3.4079999999999999</v>
      </c>
      <c r="AB130" t="s">
        <v>258</v>
      </c>
      <c r="AC130" s="18">
        <v>45340.212719907409</v>
      </c>
    </row>
    <row r="131" spans="1:29" x14ac:dyDescent="0.3">
      <c r="A131" s="1">
        <v>130</v>
      </c>
      <c r="B131" t="str">
        <f>LEFT(Table16[[#This Row],[PO number ]],6)&amp;"-"&amp;LEFT(Table16[[#This Row],[SKU/Item]],2)</f>
        <v>201247-41</v>
      </c>
      <c r="C131" s="20" t="str">
        <f>"FREE_JONE"</f>
        <v>FREE_JONE</v>
      </c>
      <c r="D131">
        <v>46962178</v>
      </c>
      <c r="E131" s="17">
        <v>45361</v>
      </c>
      <c r="F131" s="17">
        <v>45352</v>
      </c>
      <c r="H131" t="s">
        <v>537</v>
      </c>
      <c r="I131" t="s">
        <v>532</v>
      </c>
      <c r="J131" t="s">
        <v>345</v>
      </c>
      <c r="K131" t="s">
        <v>246</v>
      </c>
      <c r="L131" t="s">
        <v>247</v>
      </c>
      <c r="M131" s="19" t="s">
        <v>248</v>
      </c>
      <c r="N131" t="s">
        <v>533</v>
      </c>
      <c r="O131" t="s">
        <v>534</v>
      </c>
      <c r="P131">
        <v>2012475986</v>
      </c>
      <c r="Q131">
        <v>4144939</v>
      </c>
      <c r="R131" t="s">
        <v>253</v>
      </c>
      <c r="T131" t="s">
        <v>254</v>
      </c>
      <c r="U131" t="s">
        <v>346</v>
      </c>
      <c r="V131" t="s">
        <v>347</v>
      </c>
      <c r="W131" t="s">
        <v>534</v>
      </c>
      <c r="X131">
        <v>2534</v>
      </c>
      <c r="Y131">
        <v>75</v>
      </c>
      <c r="Z131">
        <v>513.29999999999995</v>
      </c>
      <c r="AA131">
        <v>6.39</v>
      </c>
      <c r="AB131" t="s">
        <v>258</v>
      </c>
      <c r="AC131" s="18">
        <v>45340.211875000001</v>
      </c>
    </row>
    <row r="132" spans="1:29" x14ac:dyDescent="0.3">
      <c r="A132" s="1">
        <v>131</v>
      </c>
      <c r="B132" t="str">
        <f>LEFT(Table16[[#This Row],[PO number ]],6)&amp;"-"&amp;LEFT(Table16[[#This Row],[SKU/Item]],2)</f>
        <v>663200-CL</v>
      </c>
      <c r="C132" s="20" t="str">
        <f>"FREE_JONE"</f>
        <v>FREE_JONE</v>
      </c>
      <c r="D132">
        <v>46886979</v>
      </c>
      <c r="E132" s="17">
        <v>45361</v>
      </c>
      <c r="F132" s="17">
        <v>45362</v>
      </c>
      <c r="H132" t="s">
        <v>538</v>
      </c>
      <c r="I132" t="s">
        <v>244</v>
      </c>
      <c r="J132" t="s">
        <v>245</v>
      </c>
      <c r="K132" t="s">
        <v>246</v>
      </c>
      <c r="L132" t="s">
        <v>247</v>
      </c>
      <c r="M132" s="19" t="s">
        <v>248</v>
      </c>
      <c r="N132" t="s">
        <v>249</v>
      </c>
      <c r="O132" t="s">
        <v>250</v>
      </c>
      <c r="P132" t="s">
        <v>296</v>
      </c>
      <c r="Q132" t="s">
        <v>287</v>
      </c>
      <c r="R132" t="s">
        <v>253</v>
      </c>
      <c r="T132" t="s">
        <v>254</v>
      </c>
      <c r="U132" t="s">
        <v>255</v>
      </c>
      <c r="V132" t="s">
        <v>274</v>
      </c>
      <c r="W132" t="s">
        <v>257</v>
      </c>
      <c r="X132">
        <v>597</v>
      </c>
      <c r="Y132">
        <v>4</v>
      </c>
      <c r="Z132">
        <v>37.25</v>
      </c>
      <c r="AA132">
        <v>0.27200000000000002</v>
      </c>
      <c r="AB132" t="s">
        <v>258</v>
      </c>
      <c r="AC132" s="18">
        <v>45333.425891203704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E0D0-D937-4873-881B-21F16616FEF7}">
  <dimension ref="A1:F146"/>
  <sheetViews>
    <sheetView workbookViewId="0">
      <selection activeCell="C1" sqref="C1"/>
    </sheetView>
  </sheetViews>
  <sheetFormatPr defaultRowHeight="14.4" x14ac:dyDescent="0.3"/>
  <cols>
    <col min="1" max="1" width="10.44140625" customWidth="1"/>
    <col min="2" max="2" width="15.5546875" bestFit="1" customWidth="1"/>
    <col min="4" max="4" width="9.5546875" customWidth="1"/>
    <col min="6" max="6" width="13.6640625" customWidth="1"/>
  </cols>
  <sheetData>
    <row r="1" spans="1:6" ht="15" thickBot="1" x14ac:dyDescent="0.35">
      <c r="A1" t="s">
        <v>0</v>
      </c>
      <c r="B1" t="s">
        <v>16</v>
      </c>
      <c r="D1" s="7" t="s">
        <v>17</v>
      </c>
      <c r="F1" s="7" t="s">
        <v>18</v>
      </c>
    </row>
    <row r="2" spans="1:6" x14ac:dyDescent="0.3">
      <c r="A2" s="4">
        <v>1</v>
      </c>
      <c r="B2" s="3" t="s">
        <v>19</v>
      </c>
      <c r="D2" s="5" t="s">
        <v>163</v>
      </c>
      <c r="F2" s="5" t="s">
        <v>176</v>
      </c>
    </row>
    <row r="3" spans="1:6" x14ac:dyDescent="0.3">
      <c r="A3" s="4">
        <v>2</v>
      </c>
      <c r="B3" s="3" t="s">
        <v>20</v>
      </c>
      <c r="D3" s="6" t="s">
        <v>164</v>
      </c>
      <c r="F3" s="6" t="s">
        <v>177</v>
      </c>
    </row>
    <row r="4" spans="1:6" x14ac:dyDescent="0.3">
      <c r="A4" s="4">
        <v>3</v>
      </c>
      <c r="B4" s="3" t="s">
        <v>21</v>
      </c>
      <c r="D4" s="5" t="s">
        <v>165</v>
      </c>
      <c r="F4" s="5" t="s">
        <v>178</v>
      </c>
    </row>
    <row r="5" spans="1:6" x14ac:dyDescent="0.3">
      <c r="A5" s="4">
        <v>4</v>
      </c>
      <c r="B5" s="3" t="s">
        <v>22</v>
      </c>
      <c r="D5" s="6" t="s">
        <v>166</v>
      </c>
      <c r="F5" s="6" t="s">
        <v>179</v>
      </c>
    </row>
    <row r="6" spans="1:6" x14ac:dyDescent="0.3">
      <c r="A6" s="4">
        <v>5</v>
      </c>
      <c r="B6" s="3" t="s">
        <v>23</v>
      </c>
      <c r="D6" s="5" t="s">
        <v>167</v>
      </c>
      <c r="F6" s="5" t="s">
        <v>180</v>
      </c>
    </row>
    <row r="7" spans="1:6" x14ac:dyDescent="0.3">
      <c r="A7" s="4">
        <v>6</v>
      </c>
      <c r="B7" s="3" t="s">
        <v>24</v>
      </c>
      <c r="D7" s="6" t="s">
        <v>168</v>
      </c>
      <c r="F7" s="6" t="s">
        <v>181</v>
      </c>
    </row>
    <row r="8" spans="1:6" x14ac:dyDescent="0.3">
      <c r="A8" s="4">
        <v>7</v>
      </c>
      <c r="B8" s="3" t="s">
        <v>25</v>
      </c>
      <c r="D8" s="5" t="s">
        <v>169</v>
      </c>
      <c r="F8" s="5" t="s">
        <v>182</v>
      </c>
    </row>
    <row r="9" spans="1:6" x14ac:dyDescent="0.3">
      <c r="A9" s="4">
        <v>8</v>
      </c>
      <c r="B9" s="3" t="s">
        <v>26</v>
      </c>
      <c r="D9" s="6" t="s">
        <v>170</v>
      </c>
      <c r="F9" s="6" t="s">
        <v>183</v>
      </c>
    </row>
    <row r="10" spans="1:6" x14ac:dyDescent="0.3">
      <c r="A10" s="4">
        <v>9</v>
      </c>
      <c r="B10" s="3" t="s">
        <v>27</v>
      </c>
      <c r="D10" s="5" t="s">
        <v>171</v>
      </c>
      <c r="F10" s="5" t="s">
        <v>184</v>
      </c>
    </row>
    <row r="11" spans="1:6" x14ac:dyDescent="0.3">
      <c r="A11" s="4">
        <v>10</v>
      </c>
      <c r="B11" s="3" t="s">
        <v>28</v>
      </c>
      <c r="D11" s="6" t="s">
        <v>172</v>
      </c>
      <c r="F11" s="6" t="s">
        <v>185</v>
      </c>
    </row>
    <row r="12" spans="1:6" x14ac:dyDescent="0.3">
      <c r="A12" s="4">
        <v>11</v>
      </c>
      <c r="B12" s="3" t="s">
        <v>29</v>
      </c>
      <c r="D12" s="5" t="s">
        <v>173</v>
      </c>
      <c r="F12" s="5" t="s">
        <v>186</v>
      </c>
    </row>
    <row r="13" spans="1:6" x14ac:dyDescent="0.3">
      <c r="A13" s="4">
        <v>12</v>
      </c>
      <c r="B13" s="3" t="s">
        <v>30</v>
      </c>
      <c r="D13" s="6" t="s">
        <v>174</v>
      </c>
      <c r="F13" s="6" t="s">
        <v>187</v>
      </c>
    </row>
    <row r="14" spans="1:6" x14ac:dyDescent="0.3">
      <c r="A14" s="4">
        <v>13</v>
      </c>
      <c r="B14" s="3" t="s">
        <v>31</v>
      </c>
      <c r="D14" s="8" t="s">
        <v>175</v>
      </c>
      <c r="F14" s="5" t="s">
        <v>188</v>
      </c>
    </row>
    <row r="15" spans="1:6" x14ac:dyDescent="0.3">
      <c r="A15" s="4">
        <v>14</v>
      </c>
      <c r="B15" s="3" t="s">
        <v>32</v>
      </c>
      <c r="F15" s="6" t="s">
        <v>189</v>
      </c>
    </row>
    <row r="16" spans="1:6" x14ac:dyDescent="0.3">
      <c r="A16" s="4">
        <v>15</v>
      </c>
      <c r="B16" s="3" t="s">
        <v>33</v>
      </c>
      <c r="F16" s="5" t="s">
        <v>60</v>
      </c>
    </row>
    <row r="17" spans="1:6" x14ac:dyDescent="0.3">
      <c r="A17" s="4">
        <v>16</v>
      </c>
      <c r="B17" s="3" t="s">
        <v>34</v>
      </c>
      <c r="F17" s="6" t="s">
        <v>190</v>
      </c>
    </row>
    <row r="18" spans="1:6" x14ac:dyDescent="0.3">
      <c r="A18" s="4">
        <v>17</v>
      </c>
      <c r="B18" s="3" t="s">
        <v>35</v>
      </c>
      <c r="F18" s="5" t="s">
        <v>191</v>
      </c>
    </row>
    <row r="19" spans="1:6" x14ac:dyDescent="0.3">
      <c r="A19" s="4">
        <v>18</v>
      </c>
      <c r="B19" s="3" t="s">
        <v>36</v>
      </c>
      <c r="F19" s="6" t="s">
        <v>192</v>
      </c>
    </row>
    <row r="20" spans="1:6" x14ac:dyDescent="0.3">
      <c r="A20" s="4">
        <v>19</v>
      </c>
      <c r="B20" s="3" t="s">
        <v>37</v>
      </c>
      <c r="F20" s="5" t="s">
        <v>193</v>
      </c>
    </row>
    <row r="21" spans="1:6" x14ac:dyDescent="0.3">
      <c r="A21" s="4">
        <v>20</v>
      </c>
      <c r="B21" s="3" t="s">
        <v>38</v>
      </c>
      <c r="F21" s="6" t="s">
        <v>194</v>
      </c>
    </row>
    <row r="22" spans="1:6" x14ac:dyDescent="0.3">
      <c r="A22" s="4">
        <v>21</v>
      </c>
      <c r="B22" s="3" t="s">
        <v>39</v>
      </c>
      <c r="F22" s="5" t="s">
        <v>195</v>
      </c>
    </row>
    <row r="23" spans="1:6" x14ac:dyDescent="0.3">
      <c r="A23" s="4">
        <v>22</v>
      </c>
      <c r="B23" s="3" t="s">
        <v>40</v>
      </c>
      <c r="F23" s="6" t="s">
        <v>196</v>
      </c>
    </row>
    <row r="24" spans="1:6" x14ac:dyDescent="0.3">
      <c r="A24" s="4">
        <v>23</v>
      </c>
      <c r="B24" s="3" t="s">
        <v>41</v>
      </c>
      <c r="F24" s="5" t="s">
        <v>197</v>
      </c>
    </row>
    <row r="25" spans="1:6" x14ac:dyDescent="0.3">
      <c r="A25" s="4">
        <v>24</v>
      </c>
      <c r="B25" s="3" t="s">
        <v>42</v>
      </c>
      <c r="F25" s="6" t="s">
        <v>198</v>
      </c>
    </row>
    <row r="26" spans="1:6" x14ac:dyDescent="0.3">
      <c r="A26" s="4">
        <v>25</v>
      </c>
      <c r="B26" s="3" t="s">
        <v>43</v>
      </c>
      <c r="F26" s="5" t="s">
        <v>199</v>
      </c>
    </row>
    <row r="27" spans="1:6" x14ac:dyDescent="0.3">
      <c r="A27" s="4">
        <v>26</v>
      </c>
      <c r="B27" s="3" t="s">
        <v>44</v>
      </c>
      <c r="F27" s="6" t="s">
        <v>200</v>
      </c>
    </row>
    <row r="28" spans="1:6" x14ac:dyDescent="0.3">
      <c r="A28" s="4">
        <v>27</v>
      </c>
      <c r="B28" s="3" t="s">
        <v>45</v>
      </c>
      <c r="F28" s="5" t="s">
        <v>201</v>
      </c>
    </row>
    <row r="29" spans="1:6" x14ac:dyDescent="0.3">
      <c r="A29" s="4">
        <v>28</v>
      </c>
      <c r="B29" s="3" t="s">
        <v>46</v>
      </c>
      <c r="F29" s="6" t="s">
        <v>202</v>
      </c>
    </row>
    <row r="30" spans="1:6" x14ac:dyDescent="0.3">
      <c r="A30" s="4">
        <v>29</v>
      </c>
      <c r="B30" s="3" t="s">
        <v>47</v>
      </c>
      <c r="F30" s="5" t="s">
        <v>203</v>
      </c>
    </row>
    <row r="31" spans="1:6" x14ac:dyDescent="0.3">
      <c r="A31" s="4">
        <v>30</v>
      </c>
      <c r="B31" s="3" t="s">
        <v>48</v>
      </c>
      <c r="F31" s="9" t="s">
        <v>204</v>
      </c>
    </row>
    <row r="32" spans="1:6" x14ac:dyDescent="0.3">
      <c r="A32" s="4">
        <v>31</v>
      </c>
      <c r="B32" s="3" t="s">
        <v>49</v>
      </c>
    </row>
    <row r="33" spans="1:2" x14ac:dyDescent="0.3">
      <c r="A33" s="4">
        <v>32</v>
      </c>
      <c r="B33" s="3" t="s">
        <v>50</v>
      </c>
    </row>
    <row r="34" spans="1:2" x14ac:dyDescent="0.3">
      <c r="A34" s="4">
        <v>33</v>
      </c>
      <c r="B34" s="3" t="s">
        <v>51</v>
      </c>
    </row>
    <row r="35" spans="1:2" x14ac:dyDescent="0.3">
      <c r="A35" s="4">
        <v>34</v>
      </c>
      <c r="B35" s="3" t="s">
        <v>52</v>
      </c>
    </row>
    <row r="36" spans="1:2" x14ac:dyDescent="0.3">
      <c r="A36" s="4">
        <v>35</v>
      </c>
      <c r="B36" s="3" t="s">
        <v>53</v>
      </c>
    </row>
    <row r="37" spans="1:2" x14ac:dyDescent="0.3">
      <c r="A37" s="4">
        <v>36</v>
      </c>
      <c r="B37" s="3" t="s">
        <v>54</v>
      </c>
    </row>
    <row r="38" spans="1:2" x14ac:dyDescent="0.3">
      <c r="A38" s="4">
        <v>37</v>
      </c>
      <c r="B38" s="3" t="s">
        <v>55</v>
      </c>
    </row>
    <row r="39" spans="1:2" x14ac:dyDescent="0.3">
      <c r="A39" s="4">
        <v>38</v>
      </c>
      <c r="B39" s="3" t="s">
        <v>56</v>
      </c>
    </row>
    <row r="40" spans="1:2" x14ac:dyDescent="0.3">
      <c r="A40" s="4">
        <v>39</v>
      </c>
      <c r="B40" s="3" t="s">
        <v>57</v>
      </c>
    </row>
    <row r="41" spans="1:2" x14ac:dyDescent="0.3">
      <c r="A41" s="4">
        <v>40</v>
      </c>
      <c r="B41" s="3" t="s">
        <v>58</v>
      </c>
    </row>
    <row r="42" spans="1:2" x14ac:dyDescent="0.3">
      <c r="A42" s="4">
        <v>41</v>
      </c>
      <c r="B42" s="3" t="s">
        <v>59</v>
      </c>
    </row>
    <row r="43" spans="1:2" x14ac:dyDescent="0.3">
      <c r="A43" s="4">
        <v>42</v>
      </c>
      <c r="B43" s="3" t="s">
        <v>60</v>
      </c>
    </row>
    <row r="44" spans="1:2" x14ac:dyDescent="0.3">
      <c r="A44" s="4">
        <v>43</v>
      </c>
      <c r="B44" s="3" t="s">
        <v>61</v>
      </c>
    </row>
    <row r="45" spans="1:2" x14ac:dyDescent="0.3">
      <c r="A45" s="4">
        <v>44</v>
      </c>
      <c r="B45" s="3" t="s">
        <v>62</v>
      </c>
    </row>
    <row r="46" spans="1:2" x14ac:dyDescent="0.3">
      <c r="A46" s="4">
        <v>45</v>
      </c>
      <c r="B46" s="3" t="s">
        <v>63</v>
      </c>
    </row>
    <row r="47" spans="1:2" x14ac:dyDescent="0.3">
      <c r="A47" s="4">
        <v>46</v>
      </c>
      <c r="B47" s="3" t="s">
        <v>64</v>
      </c>
    </row>
    <row r="48" spans="1:2" x14ac:dyDescent="0.3">
      <c r="A48" s="4">
        <v>47</v>
      </c>
      <c r="B48" s="3" t="s">
        <v>65</v>
      </c>
    </row>
    <row r="49" spans="1:2" x14ac:dyDescent="0.3">
      <c r="A49" s="4">
        <v>48</v>
      </c>
      <c r="B49" s="3" t="s">
        <v>66</v>
      </c>
    </row>
    <row r="50" spans="1:2" x14ac:dyDescent="0.3">
      <c r="A50" s="4">
        <v>49</v>
      </c>
      <c r="B50" s="3" t="s">
        <v>67</v>
      </c>
    </row>
    <row r="51" spans="1:2" x14ac:dyDescent="0.3">
      <c r="A51" s="4">
        <v>50</v>
      </c>
      <c r="B51" s="3" t="s">
        <v>68</v>
      </c>
    </row>
    <row r="52" spans="1:2" x14ac:dyDescent="0.3">
      <c r="A52" s="4">
        <v>51</v>
      </c>
      <c r="B52" s="3" t="s">
        <v>69</v>
      </c>
    </row>
    <row r="53" spans="1:2" x14ac:dyDescent="0.3">
      <c r="A53" s="4">
        <v>52</v>
      </c>
      <c r="B53" s="3" t="s">
        <v>70</v>
      </c>
    </row>
    <row r="54" spans="1:2" x14ac:dyDescent="0.3">
      <c r="A54" s="4">
        <v>53</v>
      </c>
      <c r="B54" s="3" t="s">
        <v>71</v>
      </c>
    </row>
    <row r="55" spans="1:2" x14ac:dyDescent="0.3">
      <c r="A55" s="4">
        <v>54</v>
      </c>
      <c r="B55" s="3" t="s">
        <v>72</v>
      </c>
    </row>
    <row r="56" spans="1:2" x14ac:dyDescent="0.3">
      <c r="A56" s="4">
        <v>55</v>
      </c>
      <c r="B56" s="3" t="s">
        <v>73</v>
      </c>
    </row>
    <row r="57" spans="1:2" x14ac:dyDescent="0.3">
      <c r="A57" s="4">
        <v>56</v>
      </c>
      <c r="B57" s="3" t="s">
        <v>74</v>
      </c>
    </row>
    <row r="58" spans="1:2" x14ac:dyDescent="0.3">
      <c r="A58" s="4">
        <v>57</v>
      </c>
      <c r="B58" s="3" t="s">
        <v>75</v>
      </c>
    </row>
    <row r="59" spans="1:2" x14ac:dyDescent="0.3">
      <c r="A59" s="4">
        <v>58</v>
      </c>
      <c r="B59" s="3" t="s">
        <v>76</v>
      </c>
    </row>
    <row r="60" spans="1:2" x14ac:dyDescent="0.3">
      <c r="A60" s="4">
        <v>59</v>
      </c>
      <c r="B60" s="3" t="s">
        <v>77</v>
      </c>
    </row>
    <row r="61" spans="1:2" x14ac:dyDescent="0.3">
      <c r="A61" s="4">
        <v>60</v>
      </c>
      <c r="B61" s="3" t="s">
        <v>78</v>
      </c>
    </row>
    <row r="62" spans="1:2" x14ac:dyDescent="0.3">
      <c r="A62" s="4">
        <v>61</v>
      </c>
      <c r="B62" s="3" t="s">
        <v>79</v>
      </c>
    </row>
    <row r="63" spans="1:2" x14ac:dyDescent="0.3">
      <c r="A63" s="4">
        <v>62</v>
      </c>
      <c r="B63" s="3" t="s">
        <v>80</v>
      </c>
    </row>
    <row r="64" spans="1:2" x14ac:dyDescent="0.3">
      <c r="A64" s="4">
        <v>63</v>
      </c>
      <c r="B64" s="3" t="s">
        <v>81</v>
      </c>
    </row>
    <row r="65" spans="1:2" x14ac:dyDescent="0.3">
      <c r="A65" s="4">
        <v>64</v>
      </c>
      <c r="B65" s="3" t="s">
        <v>82</v>
      </c>
    </row>
    <row r="66" spans="1:2" x14ac:dyDescent="0.3">
      <c r="A66" s="4">
        <v>65</v>
      </c>
      <c r="B66" s="3" t="s">
        <v>83</v>
      </c>
    </row>
    <row r="67" spans="1:2" x14ac:dyDescent="0.3">
      <c r="A67" s="4">
        <v>66</v>
      </c>
      <c r="B67" s="3" t="s">
        <v>84</v>
      </c>
    </row>
    <row r="68" spans="1:2" x14ac:dyDescent="0.3">
      <c r="A68" s="4">
        <v>67</v>
      </c>
      <c r="B68" s="3" t="s">
        <v>85</v>
      </c>
    </row>
    <row r="69" spans="1:2" x14ac:dyDescent="0.3">
      <c r="A69" s="4">
        <v>68</v>
      </c>
      <c r="B69" s="3" t="s">
        <v>86</v>
      </c>
    </row>
    <row r="70" spans="1:2" x14ac:dyDescent="0.3">
      <c r="A70" s="4">
        <v>69</v>
      </c>
      <c r="B70" s="3" t="s">
        <v>87</v>
      </c>
    </row>
    <row r="71" spans="1:2" x14ac:dyDescent="0.3">
      <c r="A71" s="4">
        <v>70</v>
      </c>
      <c r="B71" s="3" t="s">
        <v>88</v>
      </c>
    </row>
    <row r="72" spans="1:2" x14ac:dyDescent="0.3">
      <c r="A72" s="4">
        <v>71</v>
      </c>
      <c r="B72" s="3" t="s">
        <v>89</v>
      </c>
    </row>
    <row r="73" spans="1:2" x14ac:dyDescent="0.3">
      <c r="A73" s="4">
        <v>72</v>
      </c>
      <c r="B73" s="3" t="s">
        <v>90</v>
      </c>
    </row>
    <row r="74" spans="1:2" x14ac:dyDescent="0.3">
      <c r="A74" s="4">
        <v>73</v>
      </c>
      <c r="B74" s="3" t="s">
        <v>91</v>
      </c>
    </row>
    <row r="75" spans="1:2" x14ac:dyDescent="0.3">
      <c r="A75" s="4">
        <v>74</v>
      </c>
      <c r="B75" s="3" t="s">
        <v>92</v>
      </c>
    </row>
    <row r="76" spans="1:2" x14ac:dyDescent="0.3">
      <c r="A76" s="4">
        <v>75</v>
      </c>
      <c r="B76" s="3" t="s">
        <v>93</v>
      </c>
    </row>
    <row r="77" spans="1:2" x14ac:dyDescent="0.3">
      <c r="A77" s="4">
        <v>76</v>
      </c>
      <c r="B77" s="3" t="s">
        <v>94</v>
      </c>
    </row>
    <row r="78" spans="1:2" x14ac:dyDescent="0.3">
      <c r="A78" s="4">
        <v>77</v>
      </c>
      <c r="B78" s="3" t="s">
        <v>95</v>
      </c>
    </row>
    <row r="79" spans="1:2" x14ac:dyDescent="0.3">
      <c r="A79" s="4">
        <v>78</v>
      </c>
      <c r="B79" s="3" t="s">
        <v>96</v>
      </c>
    </row>
    <row r="80" spans="1:2" x14ac:dyDescent="0.3">
      <c r="A80" s="4">
        <v>79</v>
      </c>
      <c r="B80" s="3" t="s">
        <v>97</v>
      </c>
    </row>
    <row r="81" spans="1:2" x14ac:dyDescent="0.3">
      <c r="A81" s="4">
        <v>80</v>
      </c>
      <c r="B81" s="3" t="s">
        <v>98</v>
      </c>
    </row>
    <row r="82" spans="1:2" x14ac:dyDescent="0.3">
      <c r="A82" s="4">
        <v>81</v>
      </c>
      <c r="B82" s="3" t="s">
        <v>99</v>
      </c>
    </row>
    <row r="83" spans="1:2" x14ac:dyDescent="0.3">
      <c r="A83" s="4">
        <v>82</v>
      </c>
      <c r="B83" s="3" t="s">
        <v>100</v>
      </c>
    </row>
    <row r="84" spans="1:2" x14ac:dyDescent="0.3">
      <c r="A84" s="4">
        <v>83</v>
      </c>
      <c r="B84" s="3" t="s">
        <v>101</v>
      </c>
    </row>
    <row r="85" spans="1:2" x14ac:dyDescent="0.3">
      <c r="A85" s="4">
        <v>84</v>
      </c>
      <c r="B85" s="3" t="s">
        <v>102</v>
      </c>
    </row>
    <row r="86" spans="1:2" x14ac:dyDescent="0.3">
      <c r="A86" s="4">
        <v>85</v>
      </c>
      <c r="B86" s="3" t="s">
        <v>103</v>
      </c>
    </row>
    <row r="87" spans="1:2" x14ac:dyDescent="0.3">
      <c r="A87" s="4">
        <v>86</v>
      </c>
      <c r="B87" s="3" t="s">
        <v>104</v>
      </c>
    </row>
    <row r="88" spans="1:2" x14ac:dyDescent="0.3">
      <c r="A88" s="4">
        <v>87</v>
      </c>
      <c r="B88" s="3" t="s">
        <v>105</v>
      </c>
    </row>
    <row r="89" spans="1:2" x14ac:dyDescent="0.3">
      <c r="A89" s="4">
        <v>88</v>
      </c>
      <c r="B89" s="3" t="s">
        <v>106</v>
      </c>
    </row>
    <row r="90" spans="1:2" x14ac:dyDescent="0.3">
      <c r="A90" s="4">
        <v>89</v>
      </c>
      <c r="B90" s="3" t="s">
        <v>107</v>
      </c>
    </row>
    <row r="91" spans="1:2" x14ac:dyDescent="0.3">
      <c r="A91" s="4">
        <v>90</v>
      </c>
      <c r="B91" s="3" t="s">
        <v>108</v>
      </c>
    </row>
    <row r="92" spans="1:2" x14ac:dyDescent="0.3">
      <c r="A92" s="4">
        <v>91</v>
      </c>
      <c r="B92" s="3" t="s">
        <v>109</v>
      </c>
    </row>
    <row r="93" spans="1:2" x14ac:dyDescent="0.3">
      <c r="A93" s="4">
        <v>92</v>
      </c>
      <c r="B93" s="3" t="s">
        <v>110</v>
      </c>
    </row>
    <row r="94" spans="1:2" x14ac:dyDescent="0.3">
      <c r="A94" s="4">
        <v>93</v>
      </c>
      <c r="B94" s="3" t="s">
        <v>111</v>
      </c>
    </row>
    <row r="95" spans="1:2" x14ac:dyDescent="0.3">
      <c r="A95" s="4">
        <v>94</v>
      </c>
      <c r="B95" s="3" t="s">
        <v>112</v>
      </c>
    </row>
    <row r="96" spans="1:2" x14ac:dyDescent="0.3">
      <c r="A96" s="4">
        <v>95</v>
      </c>
      <c r="B96" s="3" t="s">
        <v>113</v>
      </c>
    </row>
    <row r="97" spans="1:2" x14ac:dyDescent="0.3">
      <c r="A97" s="4">
        <v>96</v>
      </c>
      <c r="B97" s="3" t="s">
        <v>114</v>
      </c>
    </row>
    <row r="98" spans="1:2" x14ac:dyDescent="0.3">
      <c r="A98" s="4">
        <v>97</v>
      </c>
      <c r="B98" s="3" t="s">
        <v>115</v>
      </c>
    </row>
    <row r="99" spans="1:2" x14ac:dyDescent="0.3">
      <c r="A99" s="4">
        <v>98</v>
      </c>
      <c r="B99" s="3" t="s">
        <v>116</v>
      </c>
    </row>
    <row r="100" spans="1:2" x14ac:dyDescent="0.3">
      <c r="A100" s="4">
        <v>99</v>
      </c>
      <c r="B100" s="3" t="s">
        <v>117</v>
      </c>
    </row>
    <row r="101" spans="1:2" x14ac:dyDescent="0.3">
      <c r="A101" s="4">
        <v>100</v>
      </c>
      <c r="B101" s="3" t="s">
        <v>118</v>
      </c>
    </row>
    <row r="102" spans="1:2" x14ac:dyDescent="0.3">
      <c r="A102" s="4">
        <v>101</v>
      </c>
      <c r="B102" s="3" t="s">
        <v>119</v>
      </c>
    </row>
    <row r="103" spans="1:2" x14ac:dyDescent="0.3">
      <c r="A103" s="4">
        <v>102</v>
      </c>
      <c r="B103" s="3" t="s">
        <v>120</v>
      </c>
    </row>
    <row r="104" spans="1:2" x14ac:dyDescent="0.3">
      <c r="A104" s="4">
        <v>103</v>
      </c>
      <c r="B104" s="3" t="s">
        <v>121</v>
      </c>
    </row>
    <row r="105" spans="1:2" x14ac:dyDescent="0.3">
      <c r="A105" s="4">
        <v>104</v>
      </c>
      <c r="B105" s="3" t="s">
        <v>122</v>
      </c>
    </row>
    <row r="106" spans="1:2" x14ac:dyDescent="0.3">
      <c r="A106" s="4">
        <v>105</v>
      </c>
      <c r="B106" s="3" t="s">
        <v>123</v>
      </c>
    </row>
    <row r="107" spans="1:2" x14ac:dyDescent="0.3">
      <c r="A107" s="4">
        <v>106</v>
      </c>
      <c r="B107" s="3" t="s">
        <v>124</v>
      </c>
    </row>
    <row r="108" spans="1:2" x14ac:dyDescent="0.3">
      <c r="A108" s="4">
        <v>107</v>
      </c>
      <c r="B108" s="3" t="s">
        <v>125</v>
      </c>
    </row>
    <row r="109" spans="1:2" x14ac:dyDescent="0.3">
      <c r="A109" s="4">
        <v>108</v>
      </c>
      <c r="B109" s="3" t="s">
        <v>126</v>
      </c>
    </row>
    <row r="110" spans="1:2" x14ac:dyDescent="0.3">
      <c r="A110" s="4">
        <v>109</v>
      </c>
      <c r="B110" s="3" t="s">
        <v>127</v>
      </c>
    </row>
    <row r="111" spans="1:2" x14ac:dyDescent="0.3">
      <c r="A111" s="4">
        <v>110</v>
      </c>
      <c r="B111" s="3" t="s">
        <v>128</v>
      </c>
    </row>
    <row r="112" spans="1:2" x14ac:dyDescent="0.3">
      <c r="A112" s="4">
        <v>111</v>
      </c>
      <c r="B112" s="3" t="s">
        <v>129</v>
      </c>
    </row>
    <row r="113" spans="1:2" x14ac:dyDescent="0.3">
      <c r="A113" s="4">
        <v>112</v>
      </c>
      <c r="B113" s="3" t="s">
        <v>130</v>
      </c>
    </row>
    <row r="114" spans="1:2" x14ac:dyDescent="0.3">
      <c r="A114" s="4">
        <v>113</v>
      </c>
      <c r="B114" s="3" t="s">
        <v>131</v>
      </c>
    </row>
    <row r="115" spans="1:2" x14ac:dyDescent="0.3">
      <c r="A115" s="4">
        <v>114</v>
      </c>
      <c r="B115" s="3" t="s">
        <v>132</v>
      </c>
    </row>
    <row r="116" spans="1:2" x14ac:dyDescent="0.3">
      <c r="A116" s="4">
        <v>115</v>
      </c>
      <c r="B116" s="3" t="s">
        <v>133</v>
      </c>
    </row>
    <row r="117" spans="1:2" x14ac:dyDescent="0.3">
      <c r="A117" s="4">
        <v>116</v>
      </c>
      <c r="B117" s="3" t="s">
        <v>134</v>
      </c>
    </row>
    <row r="118" spans="1:2" x14ac:dyDescent="0.3">
      <c r="A118" s="4">
        <v>117</v>
      </c>
      <c r="B118" s="3" t="s">
        <v>135</v>
      </c>
    </row>
    <row r="119" spans="1:2" x14ac:dyDescent="0.3">
      <c r="A119" s="4">
        <v>118</v>
      </c>
      <c r="B119" s="3" t="s">
        <v>136</v>
      </c>
    </row>
    <row r="120" spans="1:2" x14ac:dyDescent="0.3">
      <c r="A120" s="4">
        <v>119</v>
      </c>
      <c r="B120" s="3" t="s">
        <v>137</v>
      </c>
    </row>
    <row r="121" spans="1:2" x14ac:dyDescent="0.3">
      <c r="A121" s="4">
        <v>120</v>
      </c>
      <c r="B121" s="3" t="s">
        <v>138</v>
      </c>
    </row>
    <row r="122" spans="1:2" x14ac:dyDescent="0.3">
      <c r="A122" s="4">
        <v>121</v>
      </c>
      <c r="B122" s="3" t="s">
        <v>139</v>
      </c>
    </row>
    <row r="123" spans="1:2" x14ac:dyDescent="0.3">
      <c r="A123" s="4">
        <v>122</v>
      </c>
      <c r="B123" s="3" t="s">
        <v>140</v>
      </c>
    </row>
    <row r="124" spans="1:2" x14ac:dyDescent="0.3">
      <c r="A124" s="4">
        <v>123</v>
      </c>
      <c r="B124" s="3" t="s">
        <v>135</v>
      </c>
    </row>
    <row r="125" spans="1:2" x14ac:dyDescent="0.3">
      <c r="A125" s="4">
        <v>124</v>
      </c>
      <c r="B125" s="3" t="s">
        <v>141</v>
      </c>
    </row>
    <row r="126" spans="1:2" x14ac:dyDescent="0.3">
      <c r="A126" s="4">
        <v>125</v>
      </c>
      <c r="B126" s="3" t="s">
        <v>142</v>
      </c>
    </row>
    <row r="127" spans="1:2" x14ac:dyDescent="0.3">
      <c r="A127" s="4">
        <v>126</v>
      </c>
      <c r="B127" s="3" t="s">
        <v>143</v>
      </c>
    </row>
    <row r="128" spans="1:2" x14ac:dyDescent="0.3">
      <c r="A128" s="4">
        <v>127</v>
      </c>
      <c r="B128" s="3" t="s">
        <v>144</v>
      </c>
    </row>
    <row r="129" spans="1:2" x14ac:dyDescent="0.3">
      <c r="A129" s="4">
        <v>128</v>
      </c>
      <c r="B129" s="3" t="s">
        <v>145</v>
      </c>
    </row>
    <row r="130" spans="1:2" x14ac:dyDescent="0.3">
      <c r="A130" s="4">
        <v>129</v>
      </c>
      <c r="B130" s="3" t="s">
        <v>146</v>
      </c>
    </row>
    <row r="131" spans="1:2" x14ac:dyDescent="0.3">
      <c r="A131" s="4">
        <v>130</v>
      </c>
      <c r="B131" s="3" t="s">
        <v>147</v>
      </c>
    </row>
    <row r="132" spans="1:2" x14ac:dyDescent="0.3">
      <c r="A132" s="4">
        <v>131</v>
      </c>
      <c r="B132" s="3" t="s">
        <v>148</v>
      </c>
    </row>
    <row r="133" spans="1:2" x14ac:dyDescent="0.3">
      <c r="A133" s="4">
        <v>132</v>
      </c>
      <c r="B133" s="3" t="s">
        <v>149</v>
      </c>
    </row>
    <row r="134" spans="1:2" x14ac:dyDescent="0.3">
      <c r="A134" s="4">
        <v>133</v>
      </c>
      <c r="B134" s="3" t="s">
        <v>150</v>
      </c>
    </row>
    <row r="135" spans="1:2" x14ac:dyDescent="0.3">
      <c r="A135" s="4">
        <v>134</v>
      </c>
      <c r="B135" s="3" t="s">
        <v>151</v>
      </c>
    </row>
    <row r="136" spans="1:2" x14ac:dyDescent="0.3">
      <c r="A136" s="4">
        <v>135</v>
      </c>
      <c r="B136" s="3" t="s">
        <v>152</v>
      </c>
    </row>
    <row r="137" spans="1:2" x14ac:dyDescent="0.3">
      <c r="A137" s="4">
        <v>136</v>
      </c>
      <c r="B137" s="3" t="s">
        <v>153</v>
      </c>
    </row>
    <row r="138" spans="1:2" x14ac:dyDescent="0.3">
      <c r="A138" s="4">
        <v>137</v>
      </c>
      <c r="B138" s="3" t="s">
        <v>154</v>
      </c>
    </row>
    <row r="139" spans="1:2" x14ac:dyDescent="0.3">
      <c r="A139" s="4">
        <v>138</v>
      </c>
      <c r="B139" s="3" t="s">
        <v>155</v>
      </c>
    </row>
    <row r="140" spans="1:2" x14ac:dyDescent="0.3">
      <c r="A140" s="4">
        <v>139</v>
      </c>
      <c r="B140" s="3" t="s">
        <v>156</v>
      </c>
    </row>
    <row r="141" spans="1:2" x14ac:dyDescent="0.3">
      <c r="A141" s="4">
        <v>140</v>
      </c>
      <c r="B141" s="3" t="s">
        <v>157</v>
      </c>
    </row>
    <row r="142" spans="1:2" x14ac:dyDescent="0.3">
      <c r="A142" s="4">
        <v>141</v>
      </c>
      <c r="B142" s="3" t="s">
        <v>158</v>
      </c>
    </row>
    <row r="143" spans="1:2" x14ac:dyDescent="0.3">
      <c r="A143" s="4">
        <v>142</v>
      </c>
      <c r="B143" s="3" t="s">
        <v>159</v>
      </c>
    </row>
    <row r="144" spans="1:2" x14ac:dyDescent="0.3">
      <c r="A144" s="4">
        <v>143</v>
      </c>
      <c r="B144" s="3" t="s">
        <v>160</v>
      </c>
    </row>
    <row r="145" spans="1:2" x14ac:dyDescent="0.3">
      <c r="A145" s="4">
        <v>144</v>
      </c>
      <c r="B145" s="3" t="s">
        <v>161</v>
      </c>
    </row>
    <row r="146" spans="1:2" x14ac:dyDescent="0.3">
      <c r="A146" s="4">
        <v>145</v>
      </c>
      <c r="B146" s="3" t="s">
        <v>162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BOOKING DATA HM</vt:lpstr>
      <vt:lpstr>INSTRUCTIONS</vt:lpstr>
      <vt:lpstr>SAMPLE FOR U</vt:lpstr>
      <vt:lpstr>DATA_FROM_DAMCO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2024-03-09T12:43:29Z</dcterms:created>
  <dcterms:modified xsi:type="dcterms:W3CDTF">2024-03-11T04:05:45Z</dcterms:modified>
</cp:coreProperties>
</file>