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ters_K20\Documents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5" i="1" l="1"/>
  <c r="R6" i="1"/>
  <c r="V149" i="1"/>
  <c r="AE131" i="1" l="1"/>
  <c r="S6" i="1"/>
  <c r="AH16" i="1"/>
  <c r="AH21" i="1"/>
  <c r="AH26" i="1"/>
  <c r="AH31" i="1"/>
  <c r="AH36" i="1"/>
  <c r="AH41" i="1"/>
  <c r="AH46" i="1"/>
  <c r="AH51" i="1"/>
  <c r="AH56" i="1"/>
  <c r="AH61" i="1"/>
  <c r="AH66" i="1"/>
  <c r="AH71" i="1"/>
  <c r="AH76" i="1"/>
  <c r="AH81" i="1"/>
  <c r="AH86" i="1"/>
  <c r="AH91" i="1"/>
  <c r="AH96" i="1"/>
  <c r="AH101" i="1"/>
  <c r="AH106" i="1"/>
  <c r="AH111" i="1"/>
  <c r="AH116" i="1"/>
  <c r="AH121" i="1"/>
  <c r="AH126" i="1"/>
  <c r="AH131" i="1"/>
  <c r="AH11" i="1"/>
  <c r="AH6" i="1"/>
  <c r="AI6" i="1" s="1"/>
  <c r="W135" i="1" s="1"/>
  <c r="AA16" i="1"/>
  <c r="AB16" i="1"/>
  <c r="AA21" i="1"/>
  <c r="AB21" i="1"/>
  <c r="AA26" i="1"/>
  <c r="AB26" i="1"/>
  <c r="AA31" i="1"/>
  <c r="AB31" i="1"/>
  <c r="AA36" i="1"/>
  <c r="AB36" i="1"/>
  <c r="AA41" i="1"/>
  <c r="AB41" i="1"/>
  <c r="AA46" i="1"/>
  <c r="AB46" i="1"/>
  <c r="AA51" i="1"/>
  <c r="AB51" i="1"/>
  <c r="AA56" i="1"/>
  <c r="AB56" i="1"/>
  <c r="AA61" i="1"/>
  <c r="AB61" i="1"/>
  <c r="AA66" i="1"/>
  <c r="AB66" i="1"/>
  <c r="AA71" i="1"/>
  <c r="AB71" i="1"/>
  <c r="AA76" i="1"/>
  <c r="AB76" i="1"/>
  <c r="AA81" i="1"/>
  <c r="AB81" i="1"/>
  <c r="AA86" i="1"/>
  <c r="AB86" i="1"/>
  <c r="AA91" i="1"/>
  <c r="AB91" i="1"/>
  <c r="AA96" i="1"/>
  <c r="AB96" i="1"/>
  <c r="AA101" i="1"/>
  <c r="AB101" i="1"/>
  <c r="AA106" i="1"/>
  <c r="AB106" i="1"/>
  <c r="AA111" i="1"/>
  <c r="AB111" i="1"/>
  <c r="AA116" i="1"/>
  <c r="AB116" i="1"/>
  <c r="AA121" i="1"/>
  <c r="AB121" i="1"/>
  <c r="AA126" i="1"/>
  <c r="AB126" i="1"/>
  <c r="AA131" i="1"/>
  <c r="AB131" i="1"/>
  <c r="AB11" i="1"/>
  <c r="AA11" i="1"/>
  <c r="AA6" i="1"/>
  <c r="Y6" i="1"/>
  <c r="Z6" i="1" s="1"/>
  <c r="X6" i="1"/>
  <c r="U6" i="1"/>
  <c r="AB6" i="1"/>
  <c r="AC6" i="1" s="1"/>
  <c r="U11" i="1"/>
  <c r="R11" i="1"/>
  <c r="S11" i="1"/>
  <c r="X16" i="1"/>
  <c r="Y16" i="1"/>
  <c r="X21" i="1"/>
  <c r="Y21" i="1"/>
  <c r="X26" i="1"/>
  <c r="Y26" i="1"/>
  <c r="X31" i="1"/>
  <c r="Y31" i="1"/>
  <c r="X36" i="1"/>
  <c r="Y36" i="1"/>
  <c r="X41" i="1"/>
  <c r="Y41" i="1"/>
  <c r="X46" i="1"/>
  <c r="Y46" i="1"/>
  <c r="X51" i="1"/>
  <c r="Y51" i="1"/>
  <c r="X56" i="1"/>
  <c r="Y56" i="1"/>
  <c r="X61" i="1"/>
  <c r="Y61" i="1"/>
  <c r="X66" i="1"/>
  <c r="Y66" i="1"/>
  <c r="X71" i="1"/>
  <c r="Y71" i="1"/>
  <c r="X76" i="1"/>
  <c r="Y76" i="1"/>
  <c r="X81" i="1"/>
  <c r="Y81" i="1"/>
  <c r="X86" i="1"/>
  <c r="Y86" i="1"/>
  <c r="X91" i="1"/>
  <c r="Y91" i="1"/>
  <c r="X96" i="1"/>
  <c r="Y96" i="1"/>
  <c r="X101" i="1"/>
  <c r="Y101" i="1"/>
  <c r="X106" i="1"/>
  <c r="Y106" i="1"/>
  <c r="X111" i="1"/>
  <c r="Y111" i="1"/>
  <c r="X116" i="1"/>
  <c r="Y116" i="1"/>
  <c r="X121" i="1"/>
  <c r="Y121" i="1"/>
  <c r="X126" i="1"/>
  <c r="Y126" i="1"/>
  <c r="X131" i="1"/>
  <c r="Y131" i="1"/>
  <c r="Y11" i="1"/>
  <c r="V11" i="1"/>
  <c r="X11" i="1"/>
  <c r="R111" i="1"/>
  <c r="U16" i="1"/>
  <c r="V16" i="1"/>
  <c r="U21" i="1"/>
  <c r="V21" i="1"/>
  <c r="U26" i="1"/>
  <c r="V26" i="1"/>
  <c r="U31" i="1"/>
  <c r="V31" i="1"/>
  <c r="U36" i="1"/>
  <c r="V36" i="1"/>
  <c r="U41" i="1"/>
  <c r="V41" i="1"/>
  <c r="U46" i="1"/>
  <c r="V46" i="1"/>
  <c r="U51" i="1"/>
  <c r="V51" i="1"/>
  <c r="U56" i="1"/>
  <c r="V56" i="1"/>
  <c r="U61" i="1"/>
  <c r="V61" i="1"/>
  <c r="U66" i="1"/>
  <c r="V66" i="1"/>
  <c r="U71" i="1"/>
  <c r="V71" i="1"/>
  <c r="U76" i="1"/>
  <c r="V76" i="1"/>
  <c r="U81" i="1"/>
  <c r="V81" i="1"/>
  <c r="U86" i="1"/>
  <c r="V86" i="1"/>
  <c r="U91" i="1"/>
  <c r="V91" i="1"/>
  <c r="U96" i="1"/>
  <c r="V96" i="1"/>
  <c r="U101" i="1"/>
  <c r="V101" i="1"/>
  <c r="U106" i="1"/>
  <c r="V106" i="1"/>
  <c r="U111" i="1"/>
  <c r="V111" i="1"/>
  <c r="U116" i="1"/>
  <c r="V116" i="1"/>
  <c r="U121" i="1"/>
  <c r="V121" i="1"/>
  <c r="U126" i="1"/>
  <c r="V126" i="1"/>
  <c r="U131" i="1"/>
  <c r="V131" i="1"/>
  <c r="V6" i="1"/>
  <c r="W6" i="1" s="1"/>
  <c r="S131" i="1"/>
  <c r="AD131" i="1"/>
  <c r="S149" i="1" s="1"/>
  <c r="R131" i="1"/>
  <c r="S16" i="1"/>
  <c r="S21" i="1"/>
  <c r="S26" i="1"/>
  <c r="S31" i="1"/>
  <c r="S36" i="1"/>
  <c r="S41" i="1"/>
  <c r="S46" i="1"/>
  <c r="S51" i="1"/>
  <c r="S56" i="1"/>
  <c r="S61" i="1"/>
  <c r="S66" i="1"/>
  <c r="S71" i="1"/>
  <c r="S76" i="1"/>
  <c r="S81" i="1"/>
  <c r="S86" i="1"/>
  <c r="S91" i="1"/>
  <c r="S96" i="1"/>
  <c r="S101" i="1"/>
  <c r="S106" i="1"/>
  <c r="S111" i="1"/>
  <c r="S116" i="1"/>
  <c r="S121" i="1"/>
  <c r="S126" i="1"/>
  <c r="R16" i="1"/>
  <c r="R21" i="1"/>
  <c r="R26" i="1"/>
  <c r="R31" i="1"/>
  <c r="R36" i="1"/>
  <c r="R41" i="1"/>
  <c r="R46" i="1"/>
  <c r="R51" i="1"/>
  <c r="R56" i="1"/>
  <c r="R61" i="1"/>
  <c r="R66" i="1"/>
  <c r="R71" i="1"/>
  <c r="R76" i="1"/>
  <c r="R81" i="1"/>
  <c r="R86" i="1"/>
  <c r="R91" i="1"/>
  <c r="R96" i="1"/>
  <c r="R101" i="1"/>
  <c r="R106" i="1"/>
  <c r="R116" i="1"/>
  <c r="R121" i="1"/>
  <c r="R126" i="1"/>
  <c r="AE6" i="1"/>
  <c r="AF6" i="1" s="1"/>
  <c r="U135" i="1" s="1"/>
  <c r="AD6" i="1"/>
  <c r="AE126" i="1"/>
  <c r="AD126" i="1"/>
  <c r="AE121" i="1"/>
  <c r="AD121" i="1"/>
  <c r="AE116" i="1"/>
  <c r="AD116" i="1"/>
  <c r="AE111" i="1"/>
  <c r="AD111" i="1"/>
  <c r="AE106" i="1"/>
  <c r="AD106" i="1"/>
  <c r="AE101" i="1"/>
  <c r="AD101" i="1"/>
  <c r="AE96" i="1"/>
  <c r="AD96" i="1"/>
  <c r="AE81" i="1"/>
  <c r="AD71" i="1"/>
  <c r="AE71" i="1"/>
  <c r="AE11" i="1"/>
  <c r="AE76" i="1"/>
  <c r="AD76" i="1"/>
  <c r="AD66" i="1"/>
  <c r="AE91" i="1"/>
  <c r="AD91" i="1"/>
  <c r="AE86" i="1"/>
  <c r="AD86" i="1"/>
  <c r="AD81" i="1"/>
  <c r="AE66" i="1"/>
  <c r="AE61" i="1"/>
  <c r="AD61" i="1"/>
  <c r="AD46" i="1"/>
  <c r="AE51" i="1"/>
  <c r="AD51" i="1"/>
  <c r="AE56" i="1"/>
  <c r="AD56" i="1"/>
  <c r="AE46" i="1"/>
  <c r="AD36" i="1"/>
  <c r="AE41" i="1"/>
  <c r="AD41" i="1"/>
  <c r="AE36" i="1"/>
  <c r="AE31" i="1"/>
  <c r="AD31" i="1"/>
  <c r="AE26" i="1"/>
  <c r="AE16" i="1"/>
  <c r="AD16" i="1"/>
  <c r="AD11" i="1"/>
  <c r="AD21" i="1"/>
  <c r="AE21" i="1"/>
  <c r="AD26" i="1"/>
  <c r="AE134" i="1" l="1"/>
  <c r="AB134" i="1"/>
  <c r="V135" i="1"/>
  <c r="S163" i="1"/>
  <c r="S164" i="1"/>
  <c r="T135" i="1"/>
  <c r="X135" i="1"/>
  <c r="Y135" i="1" s="1"/>
  <c r="Y137" i="1" s="1"/>
  <c r="Y139" i="1" s="1"/>
  <c r="Y141" i="1" s="1"/>
  <c r="Y143" i="1" s="1"/>
  <c r="Y145" i="1" s="1"/>
  <c r="Y147" i="1" s="1"/>
  <c r="Y149" i="1" s="1"/>
  <c r="S162" i="1"/>
  <c r="S165" i="1"/>
  <c r="T6" i="1"/>
  <c r="T11" i="1" s="1"/>
  <c r="T16" i="1" s="1"/>
  <c r="T21" i="1" s="1"/>
  <c r="T26" i="1" s="1"/>
  <c r="S137" i="1"/>
  <c r="S139" i="1"/>
  <c r="S143" i="1"/>
  <c r="S147" i="1"/>
  <c r="S145" i="1"/>
  <c r="S141" i="1"/>
  <c r="S161" i="1"/>
  <c r="AI11" i="1"/>
  <c r="AI16" i="1" s="1"/>
  <c r="AI21" i="1" s="1"/>
  <c r="AI26" i="1" s="1"/>
  <c r="W137" i="1" s="1"/>
  <c r="V137" i="1" s="1"/>
  <c r="AC11" i="1"/>
  <c r="AC16" i="1" s="1"/>
  <c r="AC21" i="1" s="1"/>
  <c r="AC26" i="1" s="1"/>
  <c r="AC31" i="1" s="1"/>
  <c r="AC36" i="1" s="1"/>
  <c r="AC41" i="1" s="1"/>
  <c r="AC46" i="1" s="1"/>
  <c r="AC51" i="1" s="1"/>
  <c r="AC56" i="1" s="1"/>
  <c r="AC61" i="1" s="1"/>
  <c r="AC66" i="1" s="1"/>
  <c r="AC71" i="1" s="1"/>
  <c r="AC76" i="1" s="1"/>
  <c r="AC81" i="1" s="1"/>
  <c r="AC86" i="1" s="1"/>
  <c r="AC91" i="1" s="1"/>
  <c r="AC96" i="1" s="1"/>
  <c r="AC101" i="1" s="1"/>
  <c r="AC106" i="1" s="1"/>
  <c r="AC111" i="1" s="1"/>
  <c r="AC116" i="1" s="1"/>
  <c r="AC121" i="1" s="1"/>
  <c r="AC126" i="1" s="1"/>
  <c r="Z11" i="1"/>
  <c r="Z16" i="1" s="1"/>
  <c r="Z21" i="1" s="1"/>
  <c r="Z26" i="1" s="1"/>
  <c r="Z31" i="1" s="1"/>
  <c r="Z36" i="1" s="1"/>
  <c r="Z41" i="1" s="1"/>
  <c r="Z46" i="1" s="1"/>
  <c r="Z51" i="1" s="1"/>
  <c r="Z56" i="1" s="1"/>
  <c r="Z61" i="1" s="1"/>
  <c r="Z66" i="1" s="1"/>
  <c r="Z71" i="1" s="1"/>
  <c r="Z76" i="1" s="1"/>
  <c r="Z81" i="1" s="1"/>
  <c r="Z86" i="1" s="1"/>
  <c r="Z91" i="1" s="1"/>
  <c r="Z96" i="1" s="1"/>
  <c r="Z101" i="1" s="1"/>
  <c r="Z106" i="1" s="1"/>
  <c r="Z111" i="1" s="1"/>
  <c r="Z116" i="1" s="1"/>
  <c r="Z121" i="1" s="1"/>
  <c r="Z126" i="1" s="1"/>
  <c r="W11" i="1"/>
  <c r="W16" i="1" s="1"/>
  <c r="W21" i="1" s="1"/>
  <c r="W26" i="1" s="1"/>
  <c r="W31" i="1" s="1"/>
  <c r="W36" i="1" s="1"/>
  <c r="W41" i="1" s="1"/>
  <c r="W46" i="1" s="1"/>
  <c r="W51" i="1" s="1"/>
  <c r="W56" i="1" s="1"/>
  <c r="W61" i="1" s="1"/>
  <c r="W66" i="1" s="1"/>
  <c r="W71" i="1" s="1"/>
  <c r="W76" i="1" s="1"/>
  <c r="W81" i="1" s="1"/>
  <c r="W86" i="1" s="1"/>
  <c r="W91" i="1" s="1"/>
  <c r="W96" i="1" s="1"/>
  <c r="W101" i="1" s="1"/>
  <c r="W106" i="1" s="1"/>
  <c r="W111" i="1" s="1"/>
  <c r="W116" i="1" s="1"/>
  <c r="W121" i="1" s="1"/>
  <c r="W126" i="1" s="1"/>
  <c r="AF11" i="1"/>
  <c r="AF16" i="1" s="1"/>
  <c r="AF21" i="1" s="1"/>
  <c r="AF26" i="1" s="1"/>
  <c r="U137" i="1" l="1"/>
  <c r="T137" i="1" s="1"/>
  <c r="AI31" i="1"/>
  <c r="AI36" i="1" s="1"/>
  <c r="AI41" i="1" s="1"/>
  <c r="AI46" i="1" s="1"/>
  <c r="W139" i="1" s="1"/>
  <c r="V139" i="1" s="1"/>
  <c r="AF31" i="1"/>
  <c r="AF36" i="1" s="1"/>
  <c r="AF41" i="1" s="1"/>
  <c r="AF46" i="1" s="1"/>
  <c r="U139" i="1" s="1"/>
  <c r="W131" i="1"/>
  <c r="U162" i="1" s="1"/>
  <c r="T162" i="1" s="1"/>
  <c r="T31" i="1"/>
  <c r="T36" i="1" s="1"/>
  <c r="T41" i="1" s="1"/>
  <c r="T46" i="1" s="1"/>
  <c r="T51" i="1" s="1"/>
  <c r="T56" i="1" s="1"/>
  <c r="T61" i="1" s="1"/>
  <c r="T66" i="1" s="1"/>
  <c r="T71" i="1" s="1"/>
  <c r="T76" i="1" s="1"/>
  <c r="T81" i="1" s="1"/>
  <c r="T86" i="1" s="1"/>
  <c r="T91" i="1" s="1"/>
  <c r="T96" i="1" s="1"/>
  <c r="T101" i="1" s="1"/>
  <c r="T106" i="1" s="1"/>
  <c r="T111" i="1" s="1"/>
  <c r="T116" i="1" s="1"/>
  <c r="T121" i="1" s="1"/>
  <c r="T126" i="1" s="1"/>
  <c r="T131" i="1" s="1"/>
  <c r="U161" i="1" s="1"/>
  <c r="T161" i="1" s="1"/>
  <c r="Z131" i="1"/>
  <c r="U163" i="1" s="1"/>
  <c r="T163" i="1" s="1"/>
  <c r="AC131" i="1"/>
  <c r="U164" i="1" s="1"/>
  <c r="T164" i="1" s="1"/>
  <c r="AF51" i="1" l="1"/>
  <c r="AF56" i="1" s="1"/>
  <c r="AF61" i="1" s="1"/>
  <c r="AF66" i="1" s="1"/>
  <c r="U141" i="1" s="1"/>
  <c r="T139" i="1"/>
  <c r="AI51" i="1"/>
  <c r="AI56" i="1" s="1"/>
  <c r="AI61" i="1" s="1"/>
  <c r="AI66" i="1" s="1"/>
  <c r="W141" i="1" s="1"/>
  <c r="V141" i="1" l="1"/>
  <c r="AF71" i="1"/>
  <c r="AF76" i="1" s="1"/>
  <c r="AF81" i="1" s="1"/>
  <c r="AF86" i="1" s="1"/>
  <c r="AF91" i="1" s="1"/>
  <c r="AF96" i="1" s="1"/>
  <c r="AF101" i="1" s="1"/>
  <c r="AF106" i="1" s="1"/>
  <c r="T141" i="1"/>
  <c r="AI71" i="1"/>
  <c r="AI76" i="1" s="1"/>
  <c r="AI81" i="1" s="1"/>
  <c r="AI86" i="1" s="1"/>
  <c r="W143" i="1" s="1"/>
  <c r="V143" i="1" s="1"/>
  <c r="U143" i="1" l="1"/>
  <c r="T143" i="1" s="1"/>
  <c r="AF111" i="1"/>
  <c r="AF116" i="1" s="1"/>
  <c r="AF121" i="1" s="1"/>
  <c r="AF126" i="1" s="1"/>
  <c r="U145" i="1"/>
  <c r="AI91" i="1"/>
  <c r="AI96" i="1" s="1"/>
  <c r="AI101" i="1" s="1"/>
  <c r="AI106" i="1" s="1"/>
  <c r="W145" i="1" s="1"/>
  <c r="V145" i="1" l="1"/>
  <c r="T145" i="1"/>
  <c r="AI111" i="1"/>
  <c r="AI116" i="1" s="1"/>
  <c r="AI121" i="1" s="1"/>
  <c r="AI126" i="1" s="1"/>
  <c r="W147" i="1" s="1"/>
  <c r="V147" i="1" s="1"/>
  <c r="U147" i="1"/>
  <c r="T147" i="1" l="1"/>
  <c r="AI131" i="1"/>
  <c r="U166" i="1" l="1"/>
  <c r="T166" i="1" s="1"/>
  <c r="W149" i="1"/>
  <c r="AF131" i="1"/>
  <c r="U149" i="1" s="1"/>
  <c r="T149" i="1" s="1"/>
  <c r="U165" i="1" l="1"/>
  <c r="T165" i="1" s="1"/>
</calcChain>
</file>

<file path=xl/sharedStrings.xml><?xml version="1.0" encoding="utf-8"?>
<sst xmlns="http://schemas.openxmlformats.org/spreadsheetml/2006/main" count="539" uniqueCount="280">
  <si>
    <t>2011 Q4</t>
  </si>
  <si>
    <t>2012 Q4</t>
  </si>
  <si>
    <t>2013 Q4</t>
  </si>
  <si>
    <t>2014 Q4</t>
  </si>
  <si>
    <t>2012 Q1</t>
  </si>
  <si>
    <t>2012 Q2</t>
  </si>
  <si>
    <t>2012 Q3</t>
  </si>
  <si>
    <t>2013 Q1</t>
  </si>
  <si>
    <t>2013 Q2</t>
  </si>
  <si>
    <t>2013 Q3</t>
  </si>
  <si>
    <t>2014 Q1</t>
  </si>
  <si>
    <t>2014 Q2</t>
  </si>
  <si>
    <t>2014 Q3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</si>
  <si>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</si>
  <si>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</si>
  <si>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</si>
  <si>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</si>
  <si>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</si>
  <si>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</si>
  <si>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</si>
  <si>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</si>
  <si>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</si>
  <si>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</si>
  <si>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</si>
  <si>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</si>
  <si>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Jazz</t>
  </si>
  <si>
    <t>Stock</t>
  </si>
  <si>
    <t>AAPL</t>
  </si>
  <si>
    <t>FAST</t>
  </si>
  <si>
    <t>HLF</t>
  </si>
  <si>
    <t>MA</t>
  </si>
  <si>
    <t>AZO</t>
  </si>
  <si>
    <t>MNST</t>
  </si>
  <si>
    <t>FDS</t>
  </si>
  <si>
    <t>ISRG</t>
  </si>
  <si>
    <t>ROL</t>
  </si>
  <si>
    <t>Price Change %</t>
  </si>
  <si>
    <t>Beat Market</t>
  </si>
  <si>
    <t>MOH</t>
  </si>
  <si>
    <t>ADS</t>
  </si>
  <si>
    <t>COST</t>
  </si>
  <si>
    <t>GPC</t>
  </si>
  <si>
    <t>HD</t>
  </si>
  <si>
    <t>HUBB</t>
  </si>
  <si>
    <t>PII</t>
  </si>
  <si>
    <t>RPM</t>
  </si>
  <si>
    <t>UNP</t>
  </si>
  <si>
    <t>V</t>
  </si>
  <si>
    <t>XOM</t>
  </si>
  <si>
    <t>EXAS</t>
  </si>
  <si>
    <t>CACC</t>
  </si>
  <si>
    <t>FFIV</t>
  </si>
  <si>
    <t>ATHN</t>
  </si>
  <si>
    <t>ALGN</t>
  </si>
  <si>
    <t>ULTA</t>
  </si>
  <si>
    <t>HSY</t>
  </si>
  <si>
    <t>TYL</t>
  </si>
  <si>
    <t>CCI</t>
  </si>
  <si>
    <t>HCP</t>
  </si>
  <si>
    <t>SHW</t>
  </si>
  <si>
    <t>ULTI</t>
  </si>
  <si>
    <t>VTR</t>
  </si>
  <si>
    <t>BBT</t>
  </si>
  <si>
    <t>BRO</t>
  </si>
  <si>
    <t>CBS</t>
  </si>
  <si>
    <t>CMCSA</t>
  </si>
  <si>
    <t>JBHT</t>
  </si>
  <si>
    <t>SPG</t>
  </si>
  <si>
    <t>TGT</t>
  </si>
  <si>
    <t>AMZN</t>
  </si>
  <si>
    <t>AZPN</t>
  </si>
  <si>
    <t>BAC</t>
  </si>
  <si>
    <t>ALXN</t>
  </si>
  <si>
    <t>JAZZ</t>
  </si>
  <si>
    <t>LAMR</t>
  </si>
  <si>
    <t>SRPT</t>
  </si>
  <si>
    <t>TMUS</t>
  </si>
  <si>
    <t>AFL</t>
  </si>
  <si>
    <t>CFX</t>
  </si>
  <si>
    <t>REGN</t>
  </si>
  <si>
    <t>MCD</t>
  </si>
  <si>
    <t>URI</t>
  </si>
  <si>
    <t>DISH</t>
  </si>
  <si>
    <t>CMG</t>
  </si>
  <si>
    <t>GGG</t>
  </si>
  <si>
    <t>IPGP</t>
  </si>
  <si>
    <t>ABMD</t>
  </si>
  <si>
    <t>BLL</t>
  </si>
  <si>
    <t>FNF</t>
  </si>
  <si>
    <t>OHI</t>
  </si>
  <si>
    <t>TRV</t>
  </si>
  <si>
    <t>EMN</t>
  </si>
  <si>
    <t>BWA</t>
  </si>
  <si>
    <t>MHK</t>
  </si>
  <si>
    <t>JCI</t>
  </si>
  <si>
    <t>PKG</t>
  </si>
  <si>
    <t>COO</t>
  </si>
  <si>
    <t>TMK</t>
  </si>
  <si>
    <t>LL</t>
  </si>
  <si>
    <t>LOW</t>
  </si>
  <si>
    <t>AMP</t>
  </si>
  <si>
    <t>CRPT</t>
  </si>
  <si>
    <t>KMB</t>
  </si>
  <si>
    <t>TEL</t>
  </si>
  <si>
    <t>WHR</t>
  </si>
  <si>
    <t>ECL</t>
  </si>
  <si>
    <t>RHI</t>
  </si>
  <si>
    <t>NWL</t>
  </si>
  <si>
    <t>SNV</t>
  </si>
  <si>
    <t>NKTR</t>
  </si>
  <si>
    <t>XPO</t>
  </si>
  <si>
    <t>C</t>
  </si>
  <si>
    <t>CI</t>
  </si>
  <si>
    <t>VRTX</t>
  </si>
  <si>
    <t>ABC</t>
  </si>
  <si>
    <t>DXCM</t>
  </si>
  <si>
    <t>BA</t>
  </si>
  <si>
    <t>BK</t>
  </si>
  <si>
    <t>BSX</t>
  </si>
  <si>
    <t>FITB</t>
  </si>
  <si>
    <t>ARW</t>
  </si>
  <si>
    <t>A</t>
  </si>
  <si>
    <t>ADM</t>
  </si>
  <si>
    <t>ALKS</t>
  </si>
  <si>
    <t>AMG</t>
  </si>
  <si>
    <t>DWDP</t>
  </si>
  <si>
    <t>FLIR</t>
  </si>
  <si>
    <t>HOG</t>
  </si>
  <si>
    <t>S&amp;P500 Prices</t>
  </si>
  <si>
    <t>OMC</t>
  </si>
  <si>
    <t>PEP</t>
  </si>
  <si>
    <t>CB</t>
  </si>
  <si>
    <t>MET</t>
  </si>
  <si>
    <t>FDX</t>
  </si>
  <si>
    <t>ANTM</t>
  </si>
  <si>
    <t>NSC</t>
  </si>
  <si>
    <t>LVS</t>
  </si>
  <si>
    <t>MSI</t>
  </si>
  <si>
    <t>STI</t>
  </si>
  <si>
    <t>JPM</t>
  </si>
  <si>
    <t>PNC</t>
  </si>
  <si>
    <t>AGN</t>
  </si>
  <si>
    <t>GLW</t>
  </si>
  <si>
    <t>WFC</t>
  </si>
  <si>
    <t>EGN</t>
  </si>
  <si>
    <t>MU</t>
  </si>
  <si>
    <t>RF</t>
  </si>
  <si>
    <t>DAL</t>
  </si>
  <si>
    <t>HES</t>
  </si>
  <si>
    <t>AAL</t>
  </si>
  <si>
    <t>JBLU</t>
  </si>
  <si>
    <t>APD</t>
  </si>
  <si>
    <t>UHAL</t>
  </si>
  <si>
    <t>INTC</t>
  </si>
  <si>
    <t>UAL</t>
  </si>
  <si>
    <t>NFLX</t>
  </si>
  <si>
    <t>IT</t>
  </si>
  <si>
    <t>EXPE</t>
  </si>
  <si>
    <t>CLX</t>
  </si>
  <si>
    <t>AMTD</t>
  </si>
  <si>
    <t>MCK</t>
  </si>
  <si>
    <t>UNH</t>
  </si>
  <si>
    <t>MO</t>
  </si>
  <si>
    <t>GILD</t>
  </si>
  <si>
    <t>CCL</t>
  </si>
  <si>
    <t>ADSK</t>
  </si>
  <si>
    <t>AET</t>
  </si>
  <si>
    <t>ALL</t>
  </si>
  <si>
    <t>CHD</t>
  </si>
  <si>
    <t>CSX</t>
  </si>
  <si>
    <t>DPS</t>
  </si>
  <si>
    <t>ELS</t>
  </si>
  <si>
    <t>Date</t>
  </si>
  <si>
    <t>S&amp;P500 Increase</t>
  </si>
  <si>
    <t>REG</t>
  </si>
  <si>
    <t>CELG</t>
  </si>
  <si>
    <t>EXR</t>
  </si>
  <si>
    <t>MAR</t>
  </si>
  <si>
    <t>ORLY</t>
  </si>
  <si>
    <t>ESRX</t>
  </si>
  <si>
    <t>HUM</t>
  </si>
  <si>
    <t>IR</t>
  </si>
  <si>
    <t>KAR</t>
  </si>
  <si>
    <t>SNPS</t>
  </si>
  <si>
    <t>INTU</t>
  </si>
  <si>
    <t>RHT</t>
  </si>
  <si>
    <t>MTN</t>
  </si>
  <si>
    <t>WST</t>
  </si>
  <si>
    <t>LUV</t>
  </si>
  <si>
    <t>VLO</t>
  </si>
  <si>
    <t>ICE</t>
  </si>
  <si>
    <t>LLY</t>
  </si>
  <si>
    <t>MSFT</t>
  </si>
  <si>
    <t>SEIC</t>
  </si>
  <si>
    <t>EFX</t>
  </si>
  <si>
    <t>MKL</t>
  </si>
  <si>
    <t>NVDA</t>
  </si>
  <si>
    <t>PM</t>
  </si>
  <si>
    <t>INGR</t>
  </si>
  <si>
    <t>POOL</t>
  </si>
  <si>
    <t>ALK</t>
  </si>
  <si>
    <t>CPM</t>
  </si>
  <si>
    <t>NKE</t>
  </si>
  <si>
    <t>STZ</t>
  </si>
  <si>
    <t>CAG</t>
  </si>
  <si>
    <t>WAT</t>
  </si>
  <si>
    <t>SUI</t>
  </si>
  <si>
    <t>TR</t>
  </si>
  <si>
    <t>ATVI</t>
  </si>
  <si>
    <t>WCN</t>
  </si>
  <si>
    <t>EA</t>
  </si>
  <si>
    <t>EBAY</t>
  </si>
  <si>
    <t>AMD</t>
  </si>
  <si>
    <t>EW</t>
  </si>
  <si>
    <t>BAX</t>
  </si>
  <si>
    <t>RMD</t>
  </si>
  <si>
    <t>HEI</t>
  </si>
  <si>
    <t>UNM</t>
  </si>
  <si>
    <t>TXN</t>
  </si>
  <si>
    <t>CPRT</t>
  </si>
  <si>
    <t>MRVL</t>
  </si>
  <si>
    <t>EWBC</t>
  </si>
  <si>
    <t>TIF</t>
  </si>
  <si>
    <t>2018 Q1</t>
  </si>
  <si>
    <t>PCAR</t>
  </si>
  <si>
    <t>WLK</t>
  </si>
  <si>
    <t>PH</t>
  </si>
  <si>
    <t>SCCO</t>
  </si>
  <si>
    <t>BLK</t>
  </si>
  <si>
    <t>WMT</t>
  </si>
  <si>
    <t>WM</t>
  </si>
  <si>
    <t>GS</t>
  </si>
  <si>
    <t>RGA</t>
  </si>
  <si>
    <t>PRU</t>
  </si>
  <si>
    <t>NOC</t>
  </si>
  <si>
    <t>STT</t>
  </si>
  <si>
    <t>BOKF</t>
  </si>
  <si>
    <t>AFG</t>
  </si>
  <si>
    <t>HAL</t>
  </si>
  <si>
    <t>LNC</t>
  </si>
  <si>
    <t>ADP</t>
  </si>
  <si>
    <t>ACN</t>
  </si>
  <si>
    <t>Sensitivity 3</t>
  </si>
  <si>
    <t>Sensitivity 6</t>
  </si>
  <si>
    <t>Sensitivity 9</t>
  </si>
  <si>
    <t>Sensitivity 12</t>
  </si>
  <si>
    <t>Sensitivity 15</t>
  </si>
  <si>
    <t>Increase 3</t>
  </si>
  <si>
    <t>Sensitivity</t>
  </si>
  <si>
    <t>Increase 6</t>
  </si>
  <si>
    <t>Return 3</t>
  </si>
  <si>
    <t>Return 6</t>
  </si>
  <si>
    <t>Increase 9</t>
  </si>
  <si>
    <t>Return 9</t>
  </si>
  <si>
    <t>Increase 12</t>
  </si>
  <si>
    <t>Return 12</t>
  </si>
  <si>
    <t>Increase 15</t>
  </si>
  <si>
    <t>Return 15</t>
  </si>
  <si>
    <t/>
  </si>
  <si>
    <t>Totals 2017</t>
  </si>
  <si>
    <t>Totals 2016</t>
  </si>
  <si>
    <t>Totals 2015</t>
  </si>
  <si>
    <t>Totals 2014</t>
  </si>
  <si>
    <t>Totals 2013</t>
  </si>
  <si>
    <t>Totals 2012</t>
  </si>
  <si>
    <t>Totals 2018 Q1</t>
  </si>
  <si>
    <t>Totals 2011 Q4</t>
  </si>
  <si>
    <t>Return</t>
  </si>
  <si>
    <t xml:space="preserve">S&amp;P500 Increase </t>
  </si>
  <si>
    <t>S&amp;P500</t>
  </si>
  <si>
    <t>S&amp;P500 Return</t>
  </si>
  <si>
    <t>Three stocks</t>
  </si>
  <si>
    <t>Six Stocks</t>
  </si>
  <si>
    <t>Nine Stocks</t>
  </si>
  <si>
    <t>Twelve Stocks</t>
  </si>
  <si>
    <t>Increase</t>
  </si>
  <si>
    <t>----------</t>
  </si>
  <si>
    <t>Fifth Teen Stocks</t>
  </si>
  <si>
    <t>Buffet Increase</t>
  </si>
  <si>
    <t>Buffet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</si>
</sst>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0"/>
      <color rgb="FF111111"/>
      <name val="Arial"/>
      <family val="2"/>
    </font>
    <font>
      <b/>
      <i/>
      <sz val="11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1FFC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double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164">
    <xf numFmtId="0" fontId="0" fillId="0" borderId="0" xfId="0"/>
    <xf numFmtId="0" fontId="0" fillId="0" borderId="0" xfId="0" applyAlignment="1"/>
    <xf numFmtId="9" fontId="0" fillId="0" borderId="0" xfId="2" applyFont="1"/>
    <xf numFmtId="10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11" xfId="0" applyBorder="1"/>
    <xf numFmtId="10" fontId="0" fillId="3" borderId="7" xfId="0" applyNumberFormat="1" applyFill="1" applyBorder="1"/>
    <xf numFmtId="10" fontId="0" fillId="4" borderId="7" xfId="0" applyNumberFormat="1" applyFill="1" applyBorder="1"/>
    <xf numFmtId="0" fontId="5" fillId="0" borderId="10" xfId="0" applyFont="1" applyBorder="1" applyAlignment="1">
      <alignment horizontal="right"/>
    </xf>
    <xf numFmtId="0" fontId="6" fillId="2" borderId="4" xfId="0" applyFont="1" applyFill="1" applyBorder="1"/>
    <xf numFmtId="0" fontId="4" fillId="2" borderId="1" xfId="5" applyFill="1"/>
    <xf numFmtId="9" fontId="0" fillId="0" borderId="0" xfId="0" applyNumberFormat="1"/>
    <xf numFmtId="0" fontId="5" fillId="0" borderId="0" xfId="0" applyFont="1" applyBorder="1" applyAlignment="1">
      <alignment horizontal="right"/>
    </xf>
    <xf numFmtId="10" fontId="0" fillId="4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0" fontId="4" fillId="2" borderId="13" xfId="5" applyFill="1" applyBorder="1"/>
    <xf numFmtId="10" fontId="0" fillId="0" borderId="14" xfId="0" applyNumberFormat="1" applyBorder="1"/>
    <xf numFmtId="0" fontId="6" fillId="2" borderId="0" xfId="0" applyFont="1" applyFill="1" applyBorder="1"/>
    <xf numFmtId="10" fontId="0" fillId="3" borderId="0" xfId="0" applyNumberFormat="1" applyFill="1" applyBorder="1"/>
    <xf numFmtId="9" fontId="0" fillId="0" borderId="0" xfId="2" applyFont="1" applyAlignment="1"/>
    <xf numFmtId="0" fontId="0" fillId="3" borderId="0" xfId="0" applyNumberFormat="1" applyFill="1" applyBorder="1"/>
    <xf numFmtId="0" fontId="0" fillId="4" borderId="0" xfId="0" applyNumberFormat="1" applyFill="1" applyBorder="1"/>
    <xf numFmtId="10" fontId="0" fillId="4" borderId="3" xfId="0" applyNumberFormat="1" applyFill="1" applyBorder="1"/>
    <xf numFmtId="0" fontId="5" fillId="0" borderId="3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16" xfId="0" applyBorder="1"/>
    <xf numFmtId="0" fontId="0" fillId="4" borderId="18" xfId="0" applyNumberFormat="1" applyFill="1" applyBorder="1"/>
    <xf numFmtId="0" fontId="0" fillId="0" borderId="15" xfId="0" applyBorder="1"/>
    <xf numFmtId="0" fontId="0" fillId="3" borderId="18" xfId="0" applyNumberFormat="1" applyFill="1" applyBorder="1"/>
    <xf numFmtId="0" fontId="6" fillId="2" borderId="18" xfId="0" applyFont="1" applyFill="1" applyBorder="1"/>
    <xf numFmtId="0" fontId="0" fillId="4" borderId="3" xfId="0" applyNumberFormat="1" applyFill="1" applyBorder="1"/>
    <xf numFmtId="0" fontId="0" fillId="4" borderId="20" xfId="0" applyNumberFormat="1" applyFill="1" applyBorder="1"/>
    <xf numFmtId="0" fontId="0" fillId="4" borderId="2" xfId="0" applyNumberFormat="1" applyFill="1" applyBorder="1"/>
    <xf numFmtId="10" fontId="0" fillId="4" borderId="2" xfId="0" applyNumberFormat="1" applyFill="1" applyBorder="1"/>
    <xf numFmtId="10" fontId="0" fillId="4" borderId="22" xfId="0" applyNumberFormat="1" applyFill="1" applyBorder="1"/>
    <xf numFmtId="0" fontId="0" fillId="3" borderId="21" xfId="0" applyNumberFormat="1" applyFill="1" applyBorder="1"/>
    <xf numFmtId="0" fontId="0" fillId="4" borderId="21" xfId="0" applyNumberFormat="1" applyFill="1" applyBorder="1"/>
    <xf numFmtId="0" fontId="0" fillId="0" borderId="15" xfId="0" applyBorder="1" applyAlignment="1"/>
    <xf numFmtId="0" fontId="6" fillId="2" borderId="17" xfId="0" applyFont="1" applyFill="1" applyBorder="1"/>
    <xf numFmtId="0" fontId="0" fillId="0" borderId="19" xfId="0" applyBorder="1"/>
    <xf numFmtId="0" fontId="0" fillId="0" borderId="3" xfId="0" applyBorder="1"/>
    <xf numFmtId="0" fontId="0" fillId="3" borderId="20" xfId="0" applyNumberFormat="1" applyFill="1" applyBorder="1"/>
    <xf numFmtId="10" fontId="0" fillId="3" borderId="3" xfId="0" applyNumberFormat="1" applyFill="1" applyBorder="1"/>
    <xf numFmtId="0" fontId="0" fillId="3" borderId="3" xfId="0" applyNumberFormat="1" applyFill="1" applyBorder="1"/>
    <xf numFmtId="0" fontId="0" fillId="3" borderId="5" xfId="0" applyNumberFormat="1" applyFill="1" applyBorder="1"/>
    <xf numFmtId="0" fontId="0" fillId="0" borderId="0" xfId="0" applyAlignment="1">
      <alignment horizontal="right"/>
    </xf>
    <xf numFmtId="10" fontId="0" fillId="4" borderId="7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9" xfId="0" applyBorder="1" applyAlignment="1">
      <alignment horizontal="right"/>
    </xf>
    <xf numFmtId="10" fontId="0" fillId="4" borderId="23" xfId="0" applyNumberFormat="1" applyFill="1" applyBorder="1"/>
    <xf numFmtId="0" fontId="0" fillId="4" borderId="23" xfId="0" applyNumberFormat="1" applyFill="1" applyBorder="1"/>
    <xf numFmtId="0" fontId="0" fillId="4" borderId="7" xfId="0" applyNumberForma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4" borderId="7" xfId="0" applyNumberFormat="1" applyFill="1" applyBorder="1"/>
    <xf numFmtId="10" fontId="0" fillId="4" borderId="24" xfId="0" applyNumberFormat="1" applyFill="1" applyBorder="1"/>
    <xf numFmtId="0" fontId="4" fillId="2" borderId="0" xfId="5" applyFill="1" applyBorder="1"/>
    <xf numFmtId="164" fontId="0" fillId="0" borderId="0" xfId="0" applyNumberFormat="1"/>
    <xf numFmtId="0" fontId="0" fillId="0" borderId="18" xfId="0" applyBorder="1" applyAlignment="1">
      <alignment horizontal="right"/>
    </xf>
    <xf numFmtId="0" fontId="0" fillId="4" borderId="22" xfId="0" applyNumberFormat="1" applyFill="1" applyBorder="1"/>
    <xf numFmtId="0" fontId="5" fillId="0" borderId="19" xfId="0" applyFont="1" applyBorder="1" applyAlignment="1">
      <alignment horizontal="right"/>
    </xf>
    <xf numFmtId="0" fontId="0" fillId="3" borderId="3" xfId="0" applyFill="1" applyBorder="1"/>
    <xf numFmtId="0" fontId="0" fillId="0" borderId="2" xfId="0" applyBorder="1"/>
    <xf numFmtId="0" fontId="5" fillId="0" borderId="2" xfId="0" applyFont="1" applyBorder="1" applyAlignment="1">
      <alignment horizontal="right"/>
    </xf>
    <xf numFmtId="0" fontId="0" fillId="4" borderId="2" xfId="0" applyFill="1" applyBorder="1"/>
    <xf numFmtId="0" fontId="0" fillId="4" borderId="19" xfId="0" applyFill="1" applyBorder="1"/>
    <xf numFmtId="10" fontId="0" fillId="4" borderId="25" xfId="0" applyNumberFormat="1" applyFill="1" applyBorder="1"/>
    <xf numFmtId="0" fontId="0" fillId="3" borderId="7" xfId="0" applyNumberFormat="1" applyFill="1" applyBorder="1"/>
    <xf numFmtId="0" fontId="6" fillId="2" borderId="26" xfId="0" applyFont="1" applyFill="1" applyBorder="1"/>
    <xf numFmtId="0" fontId="5" fillId="0" borderId="7" xfId="0" applyFont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2" xfId="0" applyBorder="1" applyAlignment="1">
      <alignment horizontal="right"/>
    </xf>
    <xf numFmtId="10" fontId="0" fillId="5" borderId="3" xfId="0" applyNumberFormat="1" applyFill="1" applyBorder="1"/>
    <xf numFmtId="10" fontId="0" fillId="3" borderId="2" xfId="0" applyNumberFormat="1" applyFill="1" applyBorder="1"/>
    <xf numFmtId="10" fontId="0" fillId="3" borderId="0" xfId="0" applyNumberFormat="1" applyFill="1"/>
    <xf numFmtId="0" fontId="0" fillId="3" borderId="15" xfId="0" applyFill="1" applyBorder="1"/>
    <xf numFmtId="10" fontId="0" fillId="3" borderId="23" xfId="0" applyNumberFormat="1" applyFill="1" applyBorder="1"/>
    <xf numFmtId="10" fontId="0" fillId="3" borderId="24" xfId="0" applyNumberFormat="1" applyFill="1" applyBorder="1"/>
    <xf numFmtId="15" fontId="0" fillId="0" borderId="0" xfId="0" applyNumberFormat="1"/>
    <xf numFmtId="15" fontId="7" fillId="0" borderId="0" xfId="0" applyNumberFormat="1" applyFont="1"/>
    <xf numFmtId="10" fontId="0" fillId="0" borderId="0" xfId="2" applyNumberFormat="1" applyFont="1"/>
    <xf numFmtId="164" fontId="0" fillId="0" borderId="0" xfId="1" applyNumberFormat="1" applyFont="1"/>
    <xf numFmtId="164" fontId="7" fillId="0" borderId="0" xfId="1" applyNumberFormat="1" applyFont="1"/>
    <xf numFmtId="0" fontId="0" fillId="0" borderId="12" xfId="0" applyBorder="1"/>
    <xf numFmtId="10" fontId="0" fillId="0" borderId="27" xfId="0" applyNumberFormat="1" applyBorder="1"/>
    <xf numFmtId="164" fontId="0" fillId="0" borderId="27" xfId="1" applyNumberFormat="1" applyFont="1" applyBorder="1"/>
    <xf numFmtId="10" fontId="0" fillId="0" borderId="12" xfId="2" applyNumberFormat="1" applyFont="1" applyBorder="1"/>
    <xf numFmtId="164" fontId="7" fillId="0" borderId="27" xfId="1" applyNumberFormat="1" applyFont="1" applyBorder="1"/>
    <xf numFmtId="15" fontId="7" fillId="0" borderId="12" xfId="0" applyNumberFormat="1" applyFont="1" applyBorder="1"/>
    <xf numFmtId="15" fontId="7" fillId="0" borderId="27" xfId="0" applyNumberFormat="1" applyFont="1" applyBorder="1"/>
    <xf numFmtId="10" fontId="0" fillId="0" borderId="0" xfId="2" applyNumberFormat="1" applyFont="1" applyBorder="1"/>
    <xf numFmtId="10" fontId="0" fillId="0" borderId="27" xfId="2" applyNumberFormat="1" applyFont="1" applyBorder="1"/>
    <xf numFmtId="15" fontId="0" fillId="0" borderId="27" xfId="0" applyNumberFormat="1" applyBorder="1"/>
    <xf numFmtId="0" fontId="0" fillId="0" borderId="27" xfId="0" applyBorder="1"/>
    <xf numFmtId="10" fontId="0" fillId="4" borderId="28" xfId="0" applyNumberFormat="1" applyFill="1" applyBorder="1"/>
    <xf numFmtId="0" fontId="0" fillId="4" borderId="11" xfId="0" applyNumberFormat="1" applyFill="1" applyBorder="1"/>
    <xf numFmtId="10" fontId="0" fillId="4" borderId="29" xfId="0" applyNumberFormat="1" applyFill="1" applyBorder="1"/>
    <xf numFmtId="0" fontId="0" fillId="4" borderId="29" xfId="0" applyNumberFormat="1" applyFill="1" applyBorder="1"/>
    <xf numFmtId="0" fontId="0" fillId="4" borderId="11" xfId="0" applyNumberFormat="1" applyFill="1" applyBorder="1" applyAlignment="1">
      <alignment horizontal="right"/>
    </xf>
    <xf numFmtId="0" fontId="0" fillId="0" borderId="30" xfId="0" applyBorder="1" applyAlignment="1">
      <alignment horizontal="right"/>
    </xf>
    <xf numFmtId="10" fontId="0" fillId="3" borderId="29" xfId="0" applyNumberFormat="1" applyFill="1" applyBorder="1"/>
    <xf numFmtId="10" fontId="0" fillId="3" borderId="28" xfId="0" applyNumberFormat="1" applyFill="1" applyBorder="1"/>
    <xf numFmtId="0" fontId="0" fillId="3" borderId="11" xfId="0" applyNumberFormat="1" applyFill="1" applyBorder="1"/>
    <xf numFmtId="0" fontId="0" fillId="0" borderId="29" xfId="0" applyBorder="1" applyAlignment="1">
      <alignment horizontal="right"/>
    </xf>
    <xf numFmtId="0" fontId="0" fillId="4" borderId="10" xfId="0" applyNumberFormat="1" applyFill="1" applyBorder="1"/>
    <xf numFmtId="0" fontId="0" fillId="0" borderId="9" xfId="0" applyBorder="1"/>
    <xf numFmtId="9" fontId="0" fillId="0" borderId="0" xfId="2" applyFont="1" applyBorder="1"/>
    <xf numFmtId="164" fontId="0" fillId="0" borderId="0" xfId="0" applyNumberFormat="1" applyBorder="1"/>
    <xf numFmtId="9" fontId="0" fillId="0" borderId="0" xfId="2" applyFont="1" applyAlignment="1">
      <alignment horizontal="right"/>
    </xf>
    <xf numFmtId="9" fontId="0" fillId="0" borderId="0" xfId="2" applyFont="1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0" fontId="0" fillId="0" borderId="0" xfId="2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8" fillId="0" borderId="0" xfId="0" applyNumberFormat="1" applyFont="1"/>
    <xf numFmtId="164" fontId="8" fillId="0" borderId="0" xfId="1" applyNumberFormat="1" applyFont="1"/>
    <xf numFmtId="164" fontId="8" fillId="0" borderId="27" xfId="1" applyNumberFormat="1" applyFont="1" applyBorder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4" fontId="8" fillId="0" borderId="14" xfId="1" applyNumberFormat="1" applyFont="1" applyBorder="1"/>
    <xf numFmtId="164" fontId="8" fillId="0" borderId="0" xfId="1" applyNumberFormat="1" applyFont="1" applyBorder="1"/>
    <xf numFmtId="164" fontId="8" fillId="0" borderId="0" xfId="0" applyNumberFormat="1" applyFont="1" applyBorder="1"/>
    <xf numFmtId="0" fontId="0" fillId="3" borderId="10" xfId="0" applyNumberFormat="1" applyFill="1" applyBorder="1"/>
    <xf numFmtId="10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0" fontId="8" fillId="0" borderId="0" xfId="2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0" fontId="1" fillId="0" borderId="0" xfId="2" applyNumberFormat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0" fillId="4" borderId="8" xfId="0" applyNumberFormat="1" applyFill="1" applyBorder="1"/>
    <xf numFmtId="10" fontId="0" fillId="4" borderId="5" xfId="0" applyNumberFormat="1" applyFill="1" applyBorder="1"/>
    <xf numFmtId="10" fontId="0" fillId="4" borderId="11" xfId="0" applyNumberFormat="1" applyFill="1" applyBorder="1"/>
    <xf numFmtId="0" fontId="0" fillId="4" borderId="7" xfId="0" applyFill="1" applyBorder="1"/>
    <xf numFmtId="0" fontId="0" fillId="4" borderId="11" xfId="0" applyFill="1" applyBorder="1"/>
    <xf numFmtId="10" fontId="0" fillId="4" borderId="0" xfId="2" applyNumberFormat="1" applyFont="1" applyFill="1" applyBorder="1"/>
    <xf numFmtId="164" fontId="0" fillId="0" borderId="0" xfId="1" applyNumberFormat="1" applyFont="1" applyBorder="1"/>
    <xf numFmtId="10" fontId="7" fillId="0" borderId="0" xfId="2" applyNumberFormat="1" applyFont="1"/>
    <xf numFmtId="10" fontId="0" fillId="0" borderId="27" xfId="2" applyNumberFormat="1" applyFont="1" applyBorder="1" applyAlignment="1">
      <alignment horizontal="right"/>
    </xf>
    <xf numFmtId="164" fontId="8" fillId="0" borderId="27" xfId="0" applyNumberFormat="1" applyFont="1" applyBorder="1" applyAlignment="1">
      <alignment horizontal="right"/>
    </xf>
    <xf numFmtId="10" fontId="0" fillId="0" borderId="27" xfId="0" applyNumberFormat="1" applyFont="1" applyBorder="1" applyAlignment="1">
      <alignment horizontal="right"/>
    </xf>
    <xf numFmtId="10" fontId="1" fillId="0" borderId="27" xfId="2" applyNumberFormat="1" applyFont="1" applyBorder="1" applyAlignment="1">
      <alignment horizontal="right"/>
    </xf>
    <xf numFmtId="0" fontId="3" fillId="0" borderId="0" xfId="4" applyBorder="1" applyAlignment="1">
      <alignment horizontal="right"/>
    </xf>
    <xf numFmtId="10" fontId="0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27" xfId="0" applyNumberFormat="1" applyFont="1" applyBorder="1" applyAlignment="1">
      <alignment horizontal="right"/>
    </xf>
    <xf numFmtId="10" fontId="0" fillId="0" borderId="0" xfId="0" quotePrefix="1" applyNumberFormat="1" applyFont="1" applyBorder="1" applyAlignment="1">
      <alignment horizontal="right"/>
    </xf>
    <xf numFmtId="164" fontId="1" fillId="0" borderId="0" xfId="1" applyNumberFormat="1" applyFont="1" applyAlignment="1">
      <alignment horizontal="right"/>
    </xf>
    <xf numFmtId="164" fontId="0" fillId="0" borderId="27" xfId="1" applyNumberFormat="1" applyFont="1" applyBorder="1" applyAlignment="1">
      <alignment horizontal="right"/>
    </xf>
    <xf numFmtId="0" fontId="8" fillId="0" borderId="27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" xfId="3" applyBorder="1" applyAlignment="1">
      <alignment horizontal="center"/>
    </xf>
    <xf numFmtId="0" fontId="2" fillId="0" borderId="0" xfId="3" applyBorder="1" applyAlignment="1">
      <alignment horizontal="center"/>
    </xf>
    <xf numFmtId="0" fontId="2" fillId="0" borderId="7" xfId="3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0" fillId="5" borderId="3" xfId="0" applyNumberFormat="1" applyFill="1" applyBorder="1"/>
  </cellXfs>
  <cellStyles count="6">
    <cellStyle name="Currency" xfId="1" builtinId="4"/>
    <cellStyle name="Explanatory Text" xfId="4" builtinId="53"/>
    <cellStyle name="Normal" xfId="0" builtinId="0"/>
    <cellStyle name="Percent" xfId="2" builtinId="5"/>
    <cellStyle name="Title" xfId="3" builtinId="15"/>
    <cellStyle name="Total" xfId="5" builtinId="25"/>
  </cellStyles>
  <dxfs count="0"/>
  <tableStyles count="0" defaultTableStyle="TableStyleMedium2" defaultPivotStyle="PivotStyleLight16"/>
  <colors>
    <mruColors>
      <color rgb="FFC1FFC5"/>
      <color rgb="FF9BFFA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6"/>
  <sheetViews>
    <sheetView tabSelected="1" topLeftCell="O144" workbookViewId="0">
      <selection activeCell="S135" sqref="S135"/>
    </sheetView>
  </sheetViews>
  <sheetFormatPr defaultRowHeight="13.8" x14ac:dyDescent="0.25"/>
  <cols>
    <col min="1" max="1" width="16.296875" customWidth="1"/>
    <col min="3" max="3" width="8.796875" customWidth="1"/>
    <col min="13" max="15" width="9.3984375" bestFit="1" customWidth="1"/>
    <col min="16" max="16" width="8.796875" customWidth="1"/>
    <col min="17" max="17" width="18" customWidth="1"/>
    <col min="18" max="21" width="15.5" customWidth="1"/>
    <col min="22" max="22" width="17.296875" customWidth="1"/>
    <col min="23" max="35" width="15.5" customWidth="1"/>
    <col min="36" max="36" width="14.09765625" customWidth="1"/>
    <col min="37" max="37" width="15.19921875" customWidth="1"/>
  </cols>
  <sheetData>
    <row r="1" spans="1:39" ht="14.4" thickBot="1" x14ac:dyDescent="0.3">
      <c r="R1" s="17" t="s">
        <v>242</v>
      </c>
      <c r="S1" s="17" t="s">
        <v>247</v>
      </c>
      <c r="T1" s="17" t="s">
        <v>250</v>
      </c>
      <c r="U1" s="17" t="s">
        <v>243</v>
      </c>
      <c r="V1" s="17" t="s">
        <v>249</v>
      </c>
      <c r="W1" s="17" t="s">
        <v>251</v>
      </c>
      <c r="X1" s="17" t="s">
        <v>244</v>
      </c>
      <c r="Y1" s="17" t="s">
        <v>252</v>
      </c>
      <c r="Z1" s="17" t="s">
        <v>253</v>
      </c>
      <c r="AA1" s="17" t="s">
        <v>245</v>
      </c>
      <c r="AB1" s="17" t="s">
        <v>254</v>
      </c>
      <c r="AC1" s="17" t="s">
        <v>255</v>
      </c>
      <c r="AD1" s="17" t="s">
        <v>246</v>
      </c>
      <c r="AE1" s="17" t="s">
        <v>256</v>
      </c>
      <c r="AF1" s="17" t="s">
        <v>257</v>
      </c>
      <c r="AG1" s="11" t="s">
        <v>128</v>
      </c>
      <c r="AH1" s="11" t="s">
        <v>173</v>
      </c>
      <c r="AI1" s="11" t="s">
        <v>270</v>
      </c>
      <c r="AJ1" s="11" t="s">
        <v>172</v>
      </c>
      <c r="AK1" s="57"/>
      <c r="AL1" s="57"/>
      <c r="AM1" s="57"/>
    </row>
    <row r="2" spans="1:39" ht="14.4" thickTop="1" x14ac:dyDescent="0.25">
      <c r="R2" s="111">
        <v>0</v>
      </c>
      <c r="S2" s="111">
        <v>0</v>
      </c>
      <c r="T2" s="122">
        <v>100000</v>
      </c>
      <c r="U2" s="111">
        <v>0</v>
      </c>
      <c r="V2" s="111">
        <v>0</v>
      </c>
      <c r="W2" s="122">
        <v>100000</v>
      </c>
      <c r="X2" s="132">
        <v>0</v>
      </c>
      <c r="Y2" s="132">
        <v>0</v>
      </c>
      <c r="Z2" s="122">
        <v>100000</v>
      </c>
      <c r="AA2" s="132">
        <v>0</v>
      </c>
      <c r="AB2" s="132">
        <v>0</v>
      </c>
      <c r="AC2" s="122">
        <v>100000</v>
      </c>
      <c r="AD2" s="21">
        <v>0</v>
      </c>
      <c r="AE2" s="16">
        <v>0</v>
      </c>
      <c r="AF2" s="125">
        <v>100000</v>
      </c>
      <c r="AG2" s="85">
        <v>1173.8800000000001</v>
      </c>
      <c r="AH2" s="12">
        <v>0</v>
      </c>
      <c r="AI2" s="119">
        <v>100000</v>
      </c>
      <c r="AJ2" s="81">
        <v>40787</v>
      </c>
    </row>
    <row r="3" spans="1:39" ht="23.4" x14ac:dyDescent="0.4">
      <c r="A3" s="160" t="s">
        <v>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R3" s="111"/>
      <c r="S3" s="111"/>
      <c r="T3" s="122"/>
      <c r="U3" s="122"/>
      <c r="V3" s="122"/>
      <c r="W3" s="122"/>
      <c r="X3" s="132"/>
      <c r="Y3" s="132"/>
      <c r="Z3" s="122"/>
      <c r="AA3" s="130"/>
      <c r="AB3" s="130"/>
      <c r="AC3" s="122"/>
      <c r="AF3" s="119"/>
      <c r="AG3" s="85"/>
      <c r="AH3" s="83"/>
      <c r="AI3" s="120"/>
      <c r="AJ3" s="81"/>
    </row>
    <row r="4" spans="1:39" ht="15" x14ac:dyDescent="0.25">
      <c r="A4" s="10" t="s">
        <v>26</v>
      </c>
      <c r="B4" s="9" t="s">
        <v>25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33</v>
      </c>
      <c r="J4" s="49" t="s">
        <v>34</v>
      </c>
      <c r="K4" s="59" t="s">
        <v>35</v>
      </c>
      <c r="L4" s="49" t="s">
        <v>83</v>
      </c>
      <c r="M4" s="49" t="s">
        <v>80</v>
      </c>
      <c r="N4" s="49" t="s">
        <v>56</v>
      </c>
      <c r="O4" s="49" t="s">
        <v>81</v>
      </c>
      <c r="P4" s="50" t="s">
        <v>82</v>
      </c>
      <c r="R4" s="111"/>
      <c r="S4" s="111"/>
      <c r="T4" s="122"/>
      <c r="U4" s="122"/>
      <c r="V4" s="122"/>
      <c r="W4" s="122"/>
      <c r="X4" s="132"/>
      <c r="Y4" s="132"/>
      <c r="Z4" s="122"/>
      <c r="AA4" s="130"/>
      <c r="AB4" s="130"/>
      <c r="AC4" s="122"/>
      <c r="AD4" s="13"/>
      <c r="AF4" s="119"/>
      <c r="AG4" s="85"/>
      <c r="AH4" s="83"/>
      <c r="AI4" s="120"/>
      <c r="AJ4" s="81"/>
    </row>
    <row r="5" spans="1:39" ht="15" x14ac:dyDescent="0.25">
      <c r="A5" s="10" t="s">
        <v>36</v>
      </c>
      <c r="B5" s="7">
        <v>-6.9199999999999998E-2</v>
      </c>
      <c r="C5" s="8">
        <v>6.2100000000000002E-2</v>
      </c>
      <c r="D5" s="8">
        <v>0.31040000000000001</v>
      </c>
      <c r="E5" s="7">
        <v>-3.5999999999999997E-2</v>
      </c>
      <c r="F5" s="8">
        <v>0.17549999999999999</v>
      </c>
      <c r="G5" s="8">
        <v>6.9599999999999995E-2</v>
      </c>
      <c r="H5" s="8">
        <v>5.57E-2</v>
      </c>
      <c r="I5" s="8">
        <v>6.0600000000000001E-2</v>
      </c>
      <c r="J5" s="51">
        <v>0.27100000000000002</v>
      </c>
      <c r="K5" s="8">
        <v>0.18759999999999999</v>
      </c>
      <c r="L5" s="8">
        <v>0.1424</v>
      </c>
      <c r="M5" s="8">
        <v>0.1424</v>
      </c>
      <c r="N5" s="8">
        <v>0.191</v>
      </c>
      <c r="O5" s="8">
        <v>0.75480000000000003</v>
      </c>
      <c r="P5" s="97">
        <v>0.13689999999999999</v>
      </c>
      <c r="R5" s="111"/>
      <c r="S5" s="111"/>
      <c r="T5" s="122"/>
      <c r="U5" s="122"/>
      <c r="V5" s="122"/>
      <c r="W5" s="122"/>
      <c r="X5" s="132"/>
      <c r="Y5" s="132"/>
      <c r="Z5" s="122"/>
      <c r="AA5" s="130"/>
      <c r="AB5" s="130"/>
      <c r="AC5" s="122"/>
      <c r="AD5" s="4"/>
      <c r="AF5" s="119"/>
      <c r="AG5" s="85"/>
      <c r="AH5" s="83"/>
      <c r="AI5" s="120"/>
      <c r="AJ5" s="81"/>
    </row>
    <row r="6" spans="1:39" ht="15" x14ac:dyDescent="0.25">
      <c r="A6" s="19" t="s">
        <v>37</v>
      </c>
      <c r="B6" s="37">
        <v>0</v>
      </c>
      <c r="C6" s="23">
        <v>1</v>
      </c>
      <c r="D6" s="23">
        <v>1</v>
      </c>
      <c r="E6" s="30">
        <v>0</v>
      </c>
      <c r="F6" s="28">
        <v>1</v>
      </c>
      <c r="G6" s="23">
        <v>1</v>
      </c>
      <c r="H6" s="23">
        <v>1</v>
      </c>
      <c r="I6" s="23">
        <v>1</v>
      </c>
      <c r="J6" s="55">
        <v>1</v>
      </c>
      <c r="K6" s="55">
        <v>1</v>
      </c>
      <c r="L6" s="55">
        <v>1</v>
      </c>
      <c r="M6" s="55">
        <v>1</v>
      </c>
      <c r="N6" s="55">
        <v>1</v>
      </c>
      <c r="O6" s="55">
        <v>1</v>
      </c>
      <c r="P6" s="98">
        <v>1</v>
      </c>
      <c r="Q6" s="108"/>
      <c r="R6" s="145">
        <f>SUM(B6:D6)/COUNT(B6:D6)</f>
        <v>0.66666666666666663</v>
      </c>
      <c r="S6" s="145">
        <f>AVERAGE(B5:D5)</f>
        <v>0.10110000000000001</v>
      </c>
      <c r="T6" s="146">
        <f>SUM(S6,1)*T2</f>
        <v>110110</v>
      </c>
      <c r="U6" s="147">
        <f>SUM(B6:G6)/COUNT(B6:G6)</f>
        <v>0.66666666666666663</v>
      </c>
      <c r="V6" s="145">
        <f>AVERAGE(B5:G5)</f>
        <v>8.539999999999999E-2</v>
      </c>
      <c r="W6" s="146">
        <f>SUM(V6,1)*W2</f>
        <v>108539.99999999999</v>
      </c>
      <c r="X6" s="148">
        <f>SUM(B6:J6)/COUNT(B6:J6)</f>
        <v>0.77777777777777779</v>
      </c>
      <c r="Y6" s="148">
        <f>AVERAGE(B5:J5)</f>
        <v>9.9966666666666662E-2</v>
      </c>
      <c r="Z6" s="146">
        <f>SUM(Y6,1)*Z2</f>
        <v>109996.66666666667</v>
      </c>
      <c r="AA6" s="148">
        <f>SUM(B6:M6)/COUNT(B6:M6)</f>
        <v>0.83333333333333337</v>
      </c>
      <c r="AB6" s="148">
        <f>AVERAGE(B5:M5)</f>
        <v>0.11434166666666667</v>
      </c>
      <c r="AC6" s="146">
        <f>SUM(AB6,1)*AC2</f>
        <v>111434.16666666667</v>
      </c>
      <c r="AD6" s="109">
        <f>SUM(B6:P6)/COUNT(B6:P6)</f>
        <v>0.8666666666666667</v>
      </c>
      <c r="AE6" s="87">
        <f>AVERAGE(B5:P5)</f>
        <v>0.16365333333333335</v>
      </c>
      <c r="AF6" s="121">
        <f>SUM(AE6,1)*AF2</f>
        <v>116365.33333333334</v>
      </c>
      <c r="AG6" s="90">
        <v>1243.32</v>
      </c>
      <c r="AH6" s="83">
        <f>(AG6-AG2)/AG2</f>
        <v>5.9154257675401084E-2</v>
      </c>
      <c r="AI6" s="121">
        <f>SUM(AH6,1)*AI2</f>
        <v>105915.42576754012</v>
      </c>
      <c r="AJ6" s="82">
        <v>40878</v>
      </c>
    </row>
    <row r="7" spans="1:39" x14ac:dyDescent="0.25">
      <c r="A7" s="29"/>
      <c r="B7" s="29"/>
      <c r="C7" s="29"/>
      <c r="D7" s="29"/>
      <c r="G7" s="29"/>
      <c r="H7" s="29"/>
      <c r="I7" s="29"/>
      <c r="J7" s="29"/>
      <c r="R7" s="111"/>
      <c r="S7" s="111"/>
      <c r="T7" s="123"/>
      <c r="U7" s="111"/>
      <c r="V7" s="111"/>
      <c r="W7" s="122"/>
      <c r="X7" s="132"/>
      <c r="Y7" s="132"/>
      <c r="Z7" s="122"/>
      <c r="AA7" s="130"/>
      <c r="AB7" s="130"/>
      <c r="AC7" s="122"/>
      <c r="AD7" s="86"/>
      <c r="AE7" s="4"/>
      <c r="AF7" s="126"/>
      <c r="AG7" s="85"/>
      <c r="AH7" s="89"/>
      <c r="AI7" s="120"/>
      <c r="AJ7" s="91"/>
    </row>
    <row r="8" spans="1:39" ht="23.4" x14ac:dyDescent="0.4">
      <c r="A8" s="160" t="s">
        <v>4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R8" s="111"/>
      <c r="S8" s="111"/>
      <c r="T8" s="123"/>
      <c r="U8" s="122"/>
      <c r="V8" s="122"/>
      <c r="W8" s="122"/>
      <c r="X8" s="132"/>
      <c r="Y8" s="132"/>
      <c r="Z8" s="122"/>
      <c r="AA8" s="130"/>
      <c r="AB8" s="130"/>
      <c r="AC8" s="122"/>
      <c r="AF8" s="119"/>
      <c r="AG8" s="85"/>
      <c r="AH8" s="83"/>
      <c r="AI8" s="120"/>
      <c r="AJ8" s="82"/>
    </row>
    <row r="9" spans="1:39" ht="15" x14ac:dyDescent="0.25">
      <c r="A9" s="10" t="s">
        <v>26</v>
      </c>
      <c r="B9" s="9" t="s">
        <v>38</v>
      </c>
      <c r="C9" s="9" t="s">
        <v>39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45</v>
      </c>
      <c r="J9" s="9" t="s">
        <v>46</v>
      </c>
      <c r="K9" s="25" t="s">
        <v>47</v>
      </c>
      <c r="L9" s="25" t="s">
        <v>48</v>
      </c>
      <c r="M9" s="9" t="s">
        <v>241</v>
      </c>
      <c r="N9" s="135" t="s">
        <v>240</v>
      </c>
      <c r="O9" s="9" t="s">
        <v>166</v>
      </c>
      <c r="P9" s="136" t="s">
        <v>219</v>
      </c>
      <c r="Q9" s="111"/>
      <c r="R9" s="111"/>
      <c r="S9" s="123"/>
      <c r="T9" s="122"/>
      <c r="U9" s="122"/>
      <c r="V9" s="122"/>
      <c r="W9" s="132"/>
      <c r="X9" s="132"/>
      <c r="Y9" s="122"/>
      <c r="AA9" s="83"/>
      <c r="AB9" s="83"/>
      <c r="AE9" s="119"/>
      <c r="AF9" s="120"/>
      <c r="AG9" s="82"/>
      <c r="AH9" s="144"/>
      <c r="AI9" s="83"/>
    </row>
    <row r="10" spans="1:39" ht="15" x14ac:dyDescent="0.25">
      <c r="A10" s="10" t="s">
        <v>36</v>
      </c>
      <c r="B10" s="8">
        <v>0.50600000000000001</v>
      </c>
      <c r="C10" s="8">
        <v>0.21299999999999999</v>
      </c>
      <c r="D10" s="8">
        <v>8.8999999999999999E-3</v>
      </c>
      <c r="E10" s="8">
        <v>2.53E-2</v>
      </c>
      <c r="F10" s="8">
        <v>0.2399</v>
      </c>
      <c r="G10" s="8">
        <v>0.17530000000000001</v>
      </c>
      <c r="H10" s="8">
        <v>0.28889999999999999</v>
      </c>
      <c r="I10" s="8">
        <v>1.14E-2</v>
      </c>
      <c r="J10" s="8">
        <v>1.4500000000000001E-2</v>
      </c>
      <c r="K10" s="35">
        <v>0.16220000000000001</v>
      </c>
      <c r="L10" s="35">
        <v>2.3199999999999998E-2</v>
      </c>
      <c r="M10" s="140">
        <v>2.78</v>
      </c>
      <c r="N10" s="138">
        <v>2.18E-2</v>
      </c>
      <c r="O10" s="14">
        <v>0.18890000000000001</v>
      </c>
      <c r="P10" s="139">
        <v>8.0100000000000005E-2</v>
      </c>
      <c r="Q10" s="111"/>
      <c r="R10" s="111"/>
      <c r="S10" s="123"/>
      <c r="T10" s="122"/>
      <c r="U10" s="122"/>
      <c r="V10" s="122"/>
      <c r="W10" s="132"/>
      <c r="X10" s="132"/>
      <c r="Y10" s="122"/>
      <c r="AA10" s="83"/>
      <c r="AB10" s="83"/>
      <c r="AE10" s="119"/>
      <c r="AF10" s="120"/>
      <c r="AG10" s="82"/>
      <c r="AH10" s="144"/>
      <c r="AI10" s="83"/>
    </row>
    <row r="11" spans="1:39" ht="15" x14ac:dyDescent="0.25">
      <c r="A11" s="31" t="s">
        <v>37</v>
      </c>
      <c r="B11" s="33">
        <v>1</v>
      </c>
      <c r="C11" s="28">
        <v>1</v>
      </c>
      <c r="D11" s="28">
        <v>1</v>
      </c>
      <c r="E11" s="28">
        <v>1</v>
      </c>
      <c r="F11" s="23">
        <v>1</v>
      </c>
      <c r="G11" s="28">
        <v>1</v>
      </c>
      <c r="H11" s="107">
        <v>1</v>
      </c>
      <c r="I11" s="23">
        <v>1</v>
      </c>
      <c r="J11" s="23">
        <v>1</v>
      </c>
      <c r="K11" s="34">
        <v>1</v>
      </c>
      <c r="L11" s="34">
        <v>1</v>
      </c>
      <c r="M11" s="140">
        <v>1</v>
      </c>
      <c r="N11" s="107">
        <v>1</v>
      </c>
      <c r="O11" s="107">
        <v>1</v>
      </c>
      <c r="P11" s="137">
        <v>1</v>
      </c>
      <c r="R11" s="145">
        <f>SUM(B11:D11)/COUNT(B11:D11)</f>
        <v>1</v>
      </c>
      <c r="S11" s="145">
        <f>AVERAGE(B10:D10)</f>
        <v>0.24263333333333334</v>
      </c>
      <c r="T11" s="146">
        <f>SUM(S11,1)*T6</f>
        <v>136826.35633333333</v>
      </c>
      <c r="U11" s="147">
        <f>SUM(B11:G11)/COUNT(B11:G11)</f>
        <v>1</v>
      </c>
      <c r="V11" s="145">
        <f>AVERAGE(B10:G10)</f>
        <v>0.19473333333333334</v>
      </c>
      <c r="W11" s="146">
        <f>SUM(V11,1)*W6</f>
        <v>129676.356</v>
      </c>
      <c r="X11" s="148">
        <f>SUM(B11:I11)/COUNT(B11:I11)</f>
        <v>1</v>
      </c>
      <c r="Y11" s="148">
        <f>AVERAGE(B10:I10)</f>
        <v>0.18358750000000001</v>
      </c>
      <c r="Z11" s="146">
        <f>SUM(Y11,1)*Z6</f>
        <v>130190.67970833334</v>
      </c>
      <c r="AA11" s="148">
        <f>SUM(B11:M11)/COUNT(B11:M11)</f>
        <v>1</v>
      </c>
      <c r="AB11" s="148">
        <f>AVERAGE(B10:M10)</f>
        <v>0.37071666666666664</v>
      </c>
      <c r="AC11" s="146">
        <f>SUM(AB11,1)*AC6</f>
        <v>152744.66948611112</v>
      </c>
      <c r="AD11" s="87">
        <f>SUM(B11:L11)/COUNT(B11:L11)</f>
        <v>1</v>
      </c>
      <c r="AE11" s="87">
        <f>AVERAGE(B10:L10)</f>
        <v>0.1516909090909091</v>
      </c>
      <c r="AF11" s="121">
        <f>SUM(AE11,1)*AF6</f>
        <v>134016.89653333335</v>
      </c>
      <c r="AG11" s="90">
        <v>1389.24</v>
      </c>
      <c r="AH11" s="83">
        <f>(AG11-AG6)/AG6</f>
        <v>0.11736318888138217</v>
      </c>
      <c r="AI11" s="121">
        <f>SUM(AH11,1)*AI6</f>
        <v>118345.99788734794</v>
      </c>
      <c r="AJ11" s="92">
        <v>40969</v>
      </c>
    </row>
    <row r="12" spans="1:39" x14ac:dyDescent="0.25">
      <c r="F12" s="29"/>
      <c r="I12" s="29"/>
      <c r="J12" s="29"/>
      <c r="K12" s="29"/>
      <c r="N12" s="5"/>
      <c r="R12" s="111"/>
      <c r="S12" s="111"/>
      <c r="T12" s="123"/>
      <c r="U12" s="111"/>
      <c r="V12" s="111"/>
      <c r="W12" s="122"/>
      <c r="X12" s="132"/>
      <c r="Y12" s="132"/>
      <c r="Z12" s="122"/>
      <c r="AA12" s="130"/>
      <c r="AB12" s="130"/>
      <c r="AC12" s="122"/>
      <c r="AF12" s="119"/>
      <c r="AG12" s="85"/>
      <c r="AH12" s="89"/>
      <c r="AI12" s="120"/>
      <c r="AJ12" s="82"/>
    </row>
    <row r="13" spans="1:39" ht="23.4" x14ac:dyDescent="0.4">
      <c r="A13" s="159" t="s">
        <v>5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R13" s="111"/>
      <c r="S13" s="111"/>
      <c r="T13" s="123"/>
      <c r="U13" s="122"/>
      <c r="V13" s="122"/>
      <c r="W13" s="122"/>
      <c r="X13" s="132"/>
      <c r="Y13" s="132"/>
      <c r="Z13" s="122"/>
      <c r="AA13" s="130"/>
      <c r="AB13" s="130"/>
      <c r="AC13" s="122"/>
      <c r="AF13" s="119"/>
      <c r="AG13" s="85"/>
      <c r="AH13" s="83"/>
      <c r="AI13" s="120"/>
      <c r="AJ13" s="82"/>
    </row>
    <row r="14" spans="1:39" ht="15" x14ac:dyDescent="0.25">
      <c r="A14" s="69" t="s">
        <v>26</v>
      </c>
      <c r="B14" s="70" t="s">
        <v>32</v>
      </c>
      <c r="C14" s="70" t="s">
        <v>30</v>
      </c>
      <c r="D14" s="70" t="s">
        <v>49</v>
      </c>
      <c r="E14" s="70" t="s">
        <v>34</v>
      </c>
      <c r="F14" s="70" t="s">
        <v>27</v>
      </c>
      <c r="G14" s="70" t="s">
        <v>50</v>
      </c>
      <c r="H14" s="70" t="s">
        <v>51</v>
      </c>
      <c r="I14" s="70" t="s">
        <v>52</v>
      </c>
      <c r="J14" s="70" t="s">
        <v>53</v>
      </c>
      <c r="K14" s="70" t="s">
        <v>28</v>
      </c>
      <c r="L14" s="64" t="s">
        <v>54</v>
      </c>
      <c r="M14" s="63" t="s">
        <v>84</v>
      </c>
      <c r="N14" s="54" t="s">
        <v>29</v>
      </c>
      <c r="O14" s="71" t="s">
        <v>85</v>
      </c>
      <c r="P14" s="72" t="s">
        <v>86</v>
      </c>
      <c r="Q14" s="27"/>
      <c r="R14" s="111"/>
      <c r="S14" s="111"/>
      <c r="T14" s="123"/>
      <c r="U14" s="122"/>
      <c r="V14" s="122"/>
      <c r="W14" s="122"/>
      <c r="X14" s="132"/>
      <c r="Y14" s="132"/>
      <c r="Z14" s="122"/>
      <c r="AA14" s="83"/>
      <c r="AB14" s="83"/>
      <c r="AD14" s="4"/>
      <c r="AF14" s="119"/>
      <c r="AG14" s="85"/>
      <c r="AH14" s="144"/>
      <c r="AI14" s="83"/>
      <c r="AJ14" s="82"/>
    </row>
    <row r="15" spans="1:39" ht="15" x14ac:dyDescent="0.25">
      <c r="A15" s="10" t="s">
        <v>36</v>
      </c>
      <c r="B15" s="8">
        <v>0.1467</v>
      </c>
      <c r="C15" s="8">
        <v>2.2700000000000001E-2</v>
      </c>
      <c r="D15" s="7">
        <v>-3.9399999999999998E-2</v>
      </c>
      <c r="E15" s="8">
        <v>2.2200000000000001E-2</v>
      </c>
      <c r="F15" s="7">
        <v>-2.5899999999999999E-2</v>
      </c>
      <c r="G15" s="7">
        <v>-0.1641</v>
      </c>
      <c r="H15" s="7">
        <v>-0.26219999999999999</v>
      </c>
      <c r="I15" s="8">
        <v>6.8099999999999994E-2</v>
      </c>
      <c r="J15" s="8">
        <v>0.2145</v>
      </c>
      <c r="K15" s="7">
        <v>-0.25490000000000002</v>
      </c>
      <c r="L15" s="24">
        <v>0.1736</v>
      </c>
      <c r="M15" s="44">
        <v>-0.13150000000000001</v>
      </c>
      <c r="N15" s="44">
        <v>-0.29770000000000002</v>
      </c>
      <c r="O15" s="20">
        <v>-0.16250000000000001</v>
      </c>
      <c r="P15" s="36">
        <v>2.8300000000000002E-2</v>
      </c>
      <c r="Q15" s="27"/>
      <c r="R15" s="111"/>
      <c r="S15" s="111"/>
      <c r="T15" s="123"/>
      <c r="U15" s="122"/>
      <c r="V15" s="122"/>
      <c r="W15" s="122"/>
      <c r="X15" s="132"/>
      <c r="Y15" s="132"/>
      <c r="Z15" s="122"/>
      <c r="AA15" s="83"/>
      <c r="AB15" s="83"/>
      <c r="AD15" s="4"/>
      <c r="AF15" s="119"/>
      <c r="AG15" s="85"/>
      <c r="AH15" s="144"/>
      <c r="AI15" s="83"/>
      <c r="AJ15" s="82"/>
    </row>
    <row r="16" spans="1:39" ht="15" x14ac:dyDescent="0.25">
      <c r="A16" s="19" t="s">
        <v>37</v>
      </c>
      <c r="B16" s="33">
        <v>1</v>
      </c>
      <c r="C16" s="28">
        <v>1</v>
      </c>
      <c r="D16" s="22">
        <v>0</v>
      </c>
      <c r="E16" s="23">
        <v>1</v>
      </c>
      <c r="F16" s="22">
        <v>0</v>
      </c>
      <c r="G16" s="22">
        <v>0</v>
      </c>
      <c r="H16" s="30">
        <v>0</v>
      </c>
      <c r="I16" s="28">
        <v>1</v>
      </c>
      <c r="J16" s="23">
        <v>1</v>
      </c>
      <c r="K16" s="22">
        <v>0</v>
      </c>
      <c r="L16" s="32">
        <v>1</v>
      </c>
      <c r="M16" s="62">
        <v>0</v>
      </c>
      <c r="N16" s="45">
        <v>0</v>
      </c>
      <c r="O16" s="45">
        <v>0</v>
      </c>
      <c r="P16" s="60">
        <v>1</v>
      </c>
      <c r="R16" s="145">
        <f>SUM(B16:D16)/COUNT(B16:D16)</f>
        <v>0.66666666666666663</v>
      </c>
      <c r="S16" s="145">
        <f t="shared" ref="S16" si="0">AVERAGE(B15:D15)</f>
        <v>4.3333333333333335E-2</v>
      </c>
      <c r="T16" s="146">
        <f>SUM(S16,1)*T11</f>
        <v>142755.49844111112</v>
      </c>
      <c r="U16" s="147">
        <f>SUM(B16:G16)/COUNT(B16:G16)</f>
        <v>0.5</v>
      </c>
      <c r="V16" s="145">
        <f t="shared" ref="V16" si="1">AVERAGE(B15:G15)</f>
        <v>-6.3E-3</v>
      </c>
      <c r="W16" s="146">
        <f>SUM(V16,1)*W11</f>
        <v>128859.3949572</v>
      </c>
      <c r="X16" s="148">
        <f>SUM(B16:J16)/COUNT(B16:J16)</f>
        <v>0.55555555555555558</v>
      </c>
      <c r="Y16" s="148">
        <f t="shared" ref="Y16" si="2">AVERAGE(B15:J15)</f>
        <v>-1.9333333333333331E-3</v>
      </c>
      <c r="Z16" s="146">
        <f>SUM(Y16,1)*Z11</f>
        <v>129938.97772756389</v>
      </c>
      <c r="AA16" s="148">
        <f>SUM(B16:M16)/COUNT(B16:M16)</f>
        <v>0.5</v>
      </c>
      <c r="AB16" s="148">
        <f t="shared" ref="AB16" si="3">AVERAGE(B15:M15)</f>
        <v>-1.9183333333333333E-2</v>
      </c>
      <c r="AC16" s="146">
        <f t="shared" ref="AC16" si="4">SUM(AB16,1)*AC11</f>
        <v>149814.51757646922</v>
      </c>
      <c r="AD16" s="87">
        <f>SUM(B16:P16)/COUNT(B16:P16)</f>
        <v>0.46666666666666667</v>
      </c>
      <c r="AE16" s="87">
        <f>AVERAGE(B15:P15)</f>
        <v>-4.4139999999999999E-2</v>
      </c>
      <c r="AF16" s="121">
        <f>SUM(AE16,1)*AF11</f>
        <v>128101.39072035202</v>
      </c>
      <c r="AG16" s="88">
        <v>1323.48</v>
      </c>
      <c r="AH16" s="83">
        <f t="shared" ref="AH16" si="5">(AG16-AG11)/AG11</f>
        <v>-4.7335233652932532E-2</v>
      </c>
      <c r="AI16" s="121">
        <f t="shared" ref="AI16" si="6">SUM(AH16,1)*AI11</f>
        <v>112744.06242546086</v>
      </c>
      <c r="AJ16" s="92">
        <v>41061</v>
      </c>
    </row>
    <row r="17" spans="1:36" x14ac:dyDescent="0.25">
      <c r="A17" s="29"/>
      <c r="D17" s="29"/>
      <c r="E17" s="29"/>
      <c r="F17" s="29"/>
      <c r="G17" s="29"/>
      <c r="J17" s="29"/>
      <c r="K17" s="29"/>
      <c r="N17" s="29"/>
      <c r="R17" s="111"/>
      <c r="S17" s="111"/>
      <c r="T17" s="123"/>
      <c r="U17" s="111"/>
      <c r="V17" s="111"/>
      <c r="W17" s="122"/>
      <c r="X17" s="132"/>
      <c r="Y17" s="132"/>
      <c r="Z17" s="122"/>
      <c r="AA17" s="130"/>
      <c r="AB17" s="130"/>
      <c r="AC17" s="122"/>
      <c r="AD17" s="15"/>
      <c r="AE17" s="15"/>
      <c r="AF17" s="125"/>
      <c r="AG17" s="84"/>
      <c r="AH17" s="89"/>
      <c r="AI17" s="120"/>
      <c r="AJ17" s="82"/>
    </row>
    <row r="18" spans="1:36" ht="23.4" x14ac:dyDescent="0.4">
      <c r="A18" s="160" t="s">
        <v>6</v>
      </c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R18" s="111"/>
      <c r="S18" s="111"/>
      <c r="T18" s="123"/>
      <c r="U18" s="122"/>
      <c r="V18" s="122"/>
      <c r="W18" s="122"/>
      <c r="X18" s="132"/>
      <c r="Y18" s="132"/>
      <c r="Z18" s="122"/>
      <c r="AA18" s="130"/>
      <c r="AB18" s="130"/>
      <c r="AC18" s="122"/>
      <c r="AF18" s="119"/>
      <c r="AG18" s="84"/>
      <c r="AH18" s="83"/>
      <c r="AI18" s="120"/>
      <c r="AJ18" s="82"/>
    </row>
    <row r="19" spans="1:36" ht="15" x14ac:dyDescent="0.25">
      <c r="A19" s="10" t="s">
        <v>26</v>
      </c>
      <c r="B19" s="9" t="s">
        <v>55</v>
      </c>
      <c r="C19" s="9" t="s">
        <v>56</v>
      </c>
      <c r="D19" s="9" t="s">
        <v>52</v>
      </c>
      <c r="E19" s="9" t="s">
        <v>57</v>
      </c>
      <c r="F19" s="9" t="s">
        <v>58</v>
      </c>
      <c r="G19" s="9" t="s">
        <v>59</v>
      </c>
      <c r="H19" s="9" t="s">
        <v>60</v>
      </c>
      <c r="I19" s="9" t="s">
        <v>61</v>
      </c>
      <c r="J19" s="9" t="s">
        <v>62</v>
      </c>
      <c r="K19" s="9" t="s">
        <v>63</v>
      </c>
      <c r="L19" s="25" t="s">
        <v>64</v>
      </c>
      <c r="M19" s="25" t="s">
        <v>65</v>
      </c>
      <c r="N19" s="42" t="s">
        <v>66</v>
      </c>
      <c r="O19" s="42" t="s">
        <v>67</v>
      </c>
      <c r="P19" s="41" t="s">
        <v>68</v>
      </c>
      <c r="R19" s="111"/>
      <c r="S19" s="111"/>
      <c r="T19" s="123"/>
      <c r="U19" s="122"/>
      <c r="V19" s="122"/>
      <c r="W19" s="122"/>
      <c r="X19" s="132"/>
      <c r="Y19" s="132"/>
      <c r="Z19" s="122"/>
      <c r="AA19" s="83"/>
      <c r="AB19" s="83"/>
      <c r="AD19" s="4"/>
      <c r="AF19" s="119"/>
      <c r="AG19" s="84"/>
      <c r="AH19" s="144"/>
      <c r="AI19" s="83"/>
      <c r="AJ19" s="82"/>
    </row>
    <row r="20" spans="1:36" ht="15" x14ac:dyDescent="0.25">
      <c r="A20" s="10" t="s">
        <v>36</v>
      </c>
      <c r="B20" s="7">
        <v>-4.0300000000000002E-2</v>
      </c>
      <c r="C20" s="8">
        <v>9.0999999999999998E-2</v>
      </c>
      <c r="D20" s="8">
        <v>0.15920000000000001</v>
      </c>
      <c r="E20" s="8">
        <v>9.2700000000000005E-2</v>
      </c>
      <c r="F20" s="8">
        <v>7.4999999999999997E-3</v>
      </c>
      <c r="G20" s="8">
        <v>0.12509999999999999</v>
      </c>
      <c r="H20" s="8">
        <v>0.14810000000000001</v>
      </c>
      <c r="I20" s="7">
        <v>-1.38E-2</v>
      </c>
      <c r="J20" s="8">
        <v>7.4899999999999994E-2</v>
      </c>
      <c r="K20" s="7">
        <v>-4.3999999999999997E-2</v>
      </c>
      <c r="L20" s="24">
        <v>0.10829999999999999</v>
      </c>
      <c r="M20" s="14">
        <v>0.1179</v>
      </c>
      <c r="N20" s="44">
        <v>-0.1268</v>
      </c>
      <c r="O20" s="44">
        <v>-2.4700000000000003E-2</v>
      </c>
      <c r="P20" s="99">
        <v>4.7300000000000002E-2</v>
      </c>
      <c r="R20" s="111"/>
      <c r="S20" s="111"/>
      <c r="T20" s="123"/>
      <c r="U20" s="122"/>
      <c r="V20" s="122"/>
      <c r="W20" s="122"/>
      <c r="X20" s="132"/>
      <c r="Y20" s="132"/>
      <c r="Z20" s="122"/>
      <c r="AA20" s="83"/>
      <c r="AB20" s="83"/>
      <c r="AD20" s="4"/>
      <c r="AF20" s="119"/>
      <c r="AG20" s="84"/>
      <c r="AH20" s="144"/>
      <c r="AI20" s="83"/>
      <c r="AJ20" s="82"/>
    </row>
    <row r="21" spans="1:36" ht="15" x14ac:dyDescent="0.25">
      <c r="A21" s="40" t="s">
        <v>37</v>
      </c>
      <c r="B21" s="43">
        <v>0</v>
      </c>
      <c r="C21" s="28">
        <v>1</v>
      </c>
      <c r="D21" s="23">
        <v>1</v>
      </c>
      <c r="E21" s="23">
        <v>1</v>
      </c>
      <c r="F21" s="28">
        <v>1</v>
      </c>
      <c r="G21" s="23">
        <v>1</v>
      </c>
      <c r="H21" s="28">
        <v>1</v>
      </c>
      <c r="I21" s="30">
        <v>0</v>
      </c>
      <c r="J21" s="23">
        <v>1</v>
      </c>
      <c r="K21" s="22">
        <v>0</v>
      </c>
      <c r="L21" s="32">
        <v>1</v>
      </c>
      <c r="M21" s="32">
        <v>1</v>
      </c>
      <c r="N21" s="45">
        <v>0</v>
      </c>
      <c r="O21" s="45">
        <v>0</v>
      </c>
      <c r="P21" s="100">
        <v>1</v>
      </c>
      <c r="R21" s="145">
        <f>SUM(B21:D21)/COUNT(B21:D21)</f>
        <v>0.66666666666666663</v>
      </c>
      <c r="S21" s="145">
        <f t="shared" ref="S21" si="7">AVERAGE(B20:D20)</f>
        <v>6.9966666666666663E-2</v>
      </c>
      <c r="T21" s="146">
        <f>SUM(S21,1)*T16</f>
        <v>152743.62481537421</v>
      </c>
      <c r="U21" s="147">
        <f>SUM(B21:G21)/COUNT(B21:G21)</f>
        <v>0.83333333333333337</v>
      </c>
      <c r="V21" s="145">
        <f t="shared" ref="V21" si="8">AVERAGE(B20:G20)</f>
        <v>7.2533333333333325E-2</v>
      </c>
      <c r="W21" s="146">
        <f>SUM(V21,1)*W16</f>
        <v>138205.99640476223</v>
      </c>
      <c r="X21" s="148">
        <f>SUM(B21:J21)/COUNT(B21:J21)</f>
        <v>0.77777777777777779</v>
      </c>
      <c r="Y21" s="148">
        <f t="shared" ref="Y21" si="9">AVERAGE(B20:J20)</f>
        <v>7.1599999999999983E-2</v>
      </c>
      <c r="Z21" s="146">
        <f t="shared" ref="Z21" si="10">SUM(Y21,1)*Z16</f>
        <v>139242.60853285744</v>
      </c>
      <c r="AA21" s="148">
        <f>SUM(B21:M21)/COUNT(B21:M21)</f>
        <v>0.75</v>
      </c>
      <c r="AB21" s="148">
        <f t="shared" ref="AB21" si="11">AVERAGE(B20:M20)</f>
        <v>6.888333333333331E-2</v>
      </c>
      <c r="AC21" s="146">
        <f t="shared" ref="AC21" si="12">SUM(AB21,1)*AC16</f>
        <v>160134.24092886169</v>
      </c>
      <c r="AD21" s="18">
        <f>SUM(B21:P21)/COUNT(B21:P21)</f>
        <v>0.66666666666666663</v>
      </c>
      <c r="AE21" s="18">
        <f>AVERAGE(B20:P20)</f>
        <v>4.8159999999999981E-2</v>
      </c>
      <c r="AF21" s="124">
        <f>SUM(AE21,1)*AF16</f>
        <v>134270.75369744416</v>
      </c>
      <c r="AG21" s="88">
        <v>1443.42</v>
      </c>
      <c r="AH21" s="83">
        <f t="shared" ref="AH21" si="13">(AG21-AG16)/AG16</f>
        <v>9.0624716656088539E-2</v>
      </c>
      <c r="AI21" s="121">
        <f t="shared" ref="AI21" si="14">SUM(AH21,1)*AI16</f>
        <v>122961.4611374246</v>
      </c>
      <c r="AJ21" s="95">
        <v>41153</v>
      </c>
    </row>
    <row r="22" spans="1:36" x14ac:dyDescent="0.25">
      <c r="D22" s="29"/>
      <c r="E22" s="29"/>
      <c r="G22" s="29"/>
      <c r="J22" s="29"/>
      <c r="K22" s="29"/>
      <c r="R22" s="111"/>
      <c r="S22" s="111"/>
      <c r="T22" s="123"/>
      <c r="U22" s="111"/>
      <c r="V22" s="111"/>
      <c r="W22" s="122"/>
      <c r="X22" s="132"/>
      <c r="Y22" s="132"/>
      <c r="Z22" s="122"/>
      <c r="AA22" s="130"/>
      <c r="AB22" s="130"/>
      <c r="AC22" s="122"/>
      <c r="AD22" s="15"/>
      <c r="AE22" s="15"/>
      <c r="AF22" s="125"/>
      <c r="AG22" s="84"/>
      <c r="AH22" s="89"/>
      <c r="AI22" s="120"/>
      <c r="AJ22" s="81"/>
    </row>
    <row r="23" spans="1:36" ht="23.4" x14ac:dyDescent="0.4">
      <c r="A23" s="160" t="s">
        <v>1</v>
      </c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R23" s="111"/>
      <c r="S23" s="111"/>
      <c r="T23" s="123"/>
      <c r="U23" s="122"/>
      <c r="V23" s="122"/>
      <c r="W23" s="122"/>
      <c r="X23" s="132"/>
      <c r="Y23" s="132"/>
      <c r="Z23" s="122"/>
      <c r="AA23" s="130"/>
      <c r="AB23" s="130"/>
      <c r="AC23" s="122"/>
      <c r="AF23" s="119"/>
      <c r="AG23" s="84"/>
      <c r="AH23" s="83"/>
      <c r="AI23" s="120"/>
      <c r="AJ23" s="81"/>
    </row>
    <row r="24" spans="1:36" ht="15" x14ac:dyDescent="0.25">
      <c r="A24" s="10" t="s">
        <v>26</v>
      </c>
      <c r="B24" s="9" t="s">
        <v>69</v>
      </c>
      <c r="C24" s="9" t="s">
        <v>52</v>
      </c>
      <c r="D24" s="9" t="s">
        <v>70</v>
      </c>
      <c r="E24" s="9" t="s">
        <v>60</v>
      </c>
      <c r="F24" s="9" t="s">
        <v>71</v>
      </c>
      <c r="G24" s="9" t="s">
        <v>72</v>
      </c>
      <c r="H24" s="9" t="s">
        <v>73</v>
      </c>
      <c r="I24" s="9" t="s">
        <v>56</v>
      </c>
      <c r="J24" s="9" t="s">
        <v>74</v>
      </c>
      <c r="K24" s="9" t="s">
        <v>75</v>
      </c>
      <c r="L24" s="25" t="s">
        <v>76</v>
      </c>
      <c r="M24" s="25" t="s">
        <v>77</v>
      </c>
      <c r="N24" s="49" t="s">
        <v>57</v>
      </c>
      <c r="O24" s="49" t="s">
        <v>78</v>
      </c>
      <c r="P24" s="50" t="s">
        <v>79</v>
      </c>
      <c r="R24" s="111"/>
      <c r="S24" s="111"/>
      <c r="T24" s="123"/>
      <c r="U24" s="122"/>
      <c r="V24" s="122"/>
      <c r="W24" s="122"/>
      <c r="X24" s="132"/>
      <c r="Y24" s="132"/>
      <c r="Z24" s="122"/>
      <c r="AA24" s="83"/>
      <c r="AB24" s="83"/>
      <c r="AF24" s="119"/>
      <c r="AG24" s="84"/>
      <c r="AH24" s="144"/>
      <c r="AI24" s="83"/>
      <c r="AJ24" s="81"/>
    </row>
    <row r="25" spans="1:36" ht="15" x14ac:dyDescent="0.25">
      <c r="A25" s="10" t="s">
        <v>36</v>
      </c>
      <c r="B25" s="8">
        <v>1.35E-2</v>
      </c>
      <c r="C25" s="7">
        <v>-0.2014</v>
      </c>
      <c r="D25" s="8">
        <v>6.9699999999999998E-2</v>
      </c>
      <c r="E25" s="7">
        <v>-7.5300000000000006E-2</v>
      </c>
      <c r="F25" s="8">
        <v>0.31480000000000002</v>
      </c>
      <c r="G25" s="7">
        <v>-0.18060000000000001</v>
      </c>
      <c r="H25" s="7">
        <v>-6.5799999999999997E-2</v>
      </c>
      <c r="I25" s="8">
        <v>0.1004</v>
      </c>
      <c r="J25" s="8">
        <v>4.5900000000000003E-2</v>
      </c>
      <c r="K25" s="8">
        <v>0.6613</v>
      </c>
      <c r="L25" s="44">
        <v>-0.1512</v>
      </c>
      <c r="M25" s="14">
        <v>0.1094</v>
      </c>
      <c r="N25" s="48">
        <v>0.12570000000000001</v>
      </c>
      <c r="O25" s="48">
        <v>0.17329999999999998</v>
      </c>
      <c r="P25" s="48">
        <v>0.1206</v>
      </c>
      <c r="Q25" s="108"/>
      <c r="R25" s="111"/>
      <c r="S25" s="111"/>
      <c r="T25" s="123"/>
      <c r="U25" s="122"/>
      <c r="V25" s="122"/>
      <c r="W25" s="122"/>
      <c r="X25" s="132"/>
      <c r="Y25" s="132"/>
      <c r="Z25" s="122"/>
      <c r="AA25" s="83"/>
      <c r="AB25" s="83"/>
      <c r="AD25" s="4"/>
      <c r="AF25" s="119"/>
      <c r="AG25" s="84"/>
      <c r="AH25" s="144"/>
      <c r="AI25" s="83"/>
      <c r="AJ25" s="81"/>
    </row>
    <row r="26" spans="1:36" ht="15" x14ac:dyDescent="0.25">
      <c r="A26" s="19" t="s">
        <v>37</v>
      </c>
      <c r="B26" s="38">
        <v>1</v>
      </c>
      <c r="C26" s="30">
        <v>0</v>
      </c>
      <c r="D26" s="23">
        <v>1</v>
      </c>
      <c r="E26" s="30">
        <v>0</v>
      </c>
      <c r="F26" s="23">
        <v>1</v>
      </c>
      <c r="G26" s="30">
        <v>0</v>
      </c>
      <c r="H26" s="46">
        <v>0</v>
      </c>
      <c r="I26" s="28">
        <v>1</v>
      </c>
      <c r="J26" s="23">
        <v>1</v>
      </c>
      <c r="K26" s="23">
        <v>1</v>
      </c>
      <c r="L26" s="45">
        <v>0</v>
      </c>
      <c r="M26" s="52">
        <v>1</v>
      </c>
      <c r="N26" s="53">
        <v>1</v>
      </c>
      <c r="O26" s="53">
        <v>1</v>
      </c>
      <c r="P26" s="101">
        <v>1</v>
      </c>
      <c r="R26" s="145">
        <f>SUM(B26:D26)/COUNT(B26:D26)</f>
        <v>0.66666666666666663</v>
      </c>
      <c r="S26" s="145">
        <f t="shared" ref="S26" si="15">AVERAGE(B25:D25)</f>
        <v>-3.9399999999999998E-2</v>
      </c>
      <c r="T26" s="146">
        <f>SUM(S26,1)*T21</f>
        <v>146725.52599764845</v>
      </c>
      <c r="U26" s="147">
        <f>SUM(B26:G26)/COUNT(B26:G26)</f>
        <v>0.5</v>
      </c>
      <c r="V26" s="145">
        <f t="shared" ref="V26" si="16">AVERAGE(B25:G25)</f>
        <v>-9.8833333333333325E-3</v>
      </c>
      <c r="W26" s="146">
        <f>SUM(V26,1)*W21</f>
        <v>136840.06047362849</v>
      </c>
      <c r="X26" s="148">
        <f>SUM(B26:J26)/COUNT(B26:J26)</f>
        <v>0.55555555555555558</v>
      </c>
      <c r="Y26" s="148">
        <f t="shared" ref="Y26" si="17">AVERAGE(B25:J25)</f>
        <v>2.3555555555555573E-3</v>
      </c>
      <c r="Z26" s="146">
        <f t="shared" ref="Z26" si="18">SUM(Y26,1)*Z21</f>
        <v>139570.60223295708</v>
      </c>
      <c r="AA26" s="148">
        <f>SUM(B26:M26)/COUNT(B26:M26)</f>
        <v>0.58333333333333337</v>
      </c>
      <c r="AB26" s="148">
        <f t="shared" ref="AB26" si="19">AVERAGE(B25:M25)</f>
        <v>5.3391666666666671E-2</v>
      </c>
      <c r="AC26" s="146">
        <f t="shared" ref="AC26" si="20">SUM(AB26,1)*AC21</f>
        <v>168684.07494245516</v>
      </c>
      <c r="AD26" s="18">
        <f>SUM(B26:P26)/COUNT(B26:P26)</f>
        <v>0.66666666666666663</v>
      </c>
      <c r="AE26" s="18">
        <f>AVERAGE(B25:P25)</f>
        <v>7.0686666666666662E-2</v>
      </c>
      <c r="AF26" s="124">
        <f>SUM(AE26,1)*AF21</f>
        <v>143761.90570713748</v>
      </c>
      <c r="AG26" s="88">
        <v>1422.29</v>
      </c>
      <c r="AH26" s="83">
        <f t="shared" ref="AH26" si="21">(AG26-AG21)/AG21</f>
        <v>-1.4638843856950927E-2</v>
      </c>
      <c r="AI26" s="121">
        <f t="shared" ref="AI26" si="22">SUM(AH26,1)*AI21</f>
        <v>121161.4475074113</v>
      </c>
      <c r="AJ26" s="95">
        <v>41244</v>
      </c>
    </row>
    <row r="27" spans="1:36" x14ac:dyDescent="0.25">
      <c r="A27" s="39"/>
      <c r="B27" s="39"/>
      <c r="C27" s="1"/>
      <c r="D27" s="39"/>
      <c r="E27" s="1"/>
      <c r="F27" s="39"/>
      <c r="G27" s="1"/>
      <c r="H27" s="39"/>
      <c r="I27" s="1"/>
      <c r="J27" s="39"/>
      <c r="K27" s="39"/>
      <c r="R27" s="111"/>
      <c r="S27" s="111"/>
      <c r="T27" s="123"/>
      <c r="U27" s="111"/>
      <c r="V27" s="111"/>
      <c r="W27" s="122"/>
      <c r="X27" s="132"/>
      <c r="Y27" s="132"/>
      <c r="Z27" s="122"/>
      <c r="AA27" s="130"/>
      <c r="AB27" s="130"/>
      <c r="AC27" s="122"/>
      <c r="AF27" s="119"/>
      <c r="AG27" s="84"/>
      <c r="AH27" s="89"/>
      <c r="AI27" s="120"/>
      <c r="AJ27" s="81"/>
    </row>
    <row r="28" spans="1:36" ht="23.4" x14ac:dyDescent="0.4">
      <c r="A28" s="159" t="s">
        <v>7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R28" s="111"/>
      <c r="S28" s="111"/>
      <c r="T28" s="123"/>
      <c r="U28" s="122"/>
      <c r="V28" s="122"/>
      <c r="W28" s="122"/>
      <c r="X28" s="132"/>
      <c r="Y28" s="132"/>
      <c r="Z28" s="122"/>
      <c r="AA28" s="130"/>
      <c r="AB28" s="130"/>
      <c r="AC28" s="122"/>
      <c r="AF28" s="119"/>
      <c r="AG28" s="84"/>
      <c r="AH28" s="83"/>
      <c r="AI28" s="120"/>
      <c r="AJ28" s="81"/>
    </row>
    <row r="29" spans="1:36" ht="15" x14ac:dyDescent="0.25">
      <c r="A29" s="69" t="s">
        <v>26</v>
      </c>
      <c r="B29" s="70" t="s">
        <v>87</v>
      </c>
      <c r="C29" s="70" t="s">
        <v>81</v>
      </c>
      <c r="D29" s="70" t="s">
        <v>88</v>
      </c>
      <c r="E29" s="70" t="s">
        <v>89</v>
      </c>
      <c r="F29" s="70" t="s">
        <v>90</v>
      </c>
      <c r="G29" s="70" t="s">
        <v>89</v>
      </c>
      <c r="H29" s="70" t="s">
        <v>92</v>
      </c>
      <c r="I29" s="70" t="s">
        <v>93</v>
      </c>
      <c r="J29" s="70" t="s">
        <v>94</v>
      </c>
      <c r="K29" s="70" t="s">
        <v>95</v>
      </c>
      <c r="L29" s="64" t="s">
        <v>96</v>
      </c>
      <c r="M29" s="73" t="s">
        <v>45</v>
      </c>
      <c r="N29" s="47" t="s">
        <v>97</v>
      </c>
      <c r="O29" s="73" t="s">
        <v>98</v>
      </c>
      <c r="P29" s="74" t="s">
        <v>99</v>
      </c>
      <c r="R29" s="111"/>
      <c r="S29" s="111"/>
      <c r="T29" s="123"/>
      <c r="U29" s="122"/>
      <c r="V29" s="122"/>
      <c r="W29" s="122"/>
      <c r="X29" s="132"/>
      <c r="Y29" s="132"/>
      <c r="Z29" s="122"/>
      <c r="AA29" s="83"/>
      <c r="AB29" s="83"/>
      <c r="AF29" s="119"/>
      <c r="AG29" s="84"/>
      <c r="AH29" s="144"/>
      <c r="AI29" s="83"/>
      <c r="AJ29" s="81"/>
    </row>
    <row r="30" spans="1:36" ht="15" x14ac:dyDescent="0.25">
      <c r="A30" s="10" t="s">
        <v>36</v>
      </c>
      <c r="B30" s="8">
        <v>6.3200000000000006E-2</v>
      </c>
      <c r="C30" s="8">
        <v>0.20760000000000001</v>
      </c>
      <c r="D30" s="8">
        <v>7.1300000000000002E-2</v>
      </c>
      <c r="E30" s="8">
        <v>0.27300000000000002</v>
      </c>
      <c r="F30" s="8">
        <v>0.17219999999999999</v>
      </c>
      <c r="G30" s="8">
        <v>0.27289999999999998</v>
      </c>
      <c r="H30" s="8">
        <v>7.9899999999999999E-2</v>
      </c>
      <c r="I30" s="8">
        <v>0.22559999999999999</v>
      </c>
      <c r="J30" s="8">
        <v>9.4E-2</v>
      </c>
      <c r="K30" s="8">
        <v>0.1663</v>
      </c>
      <c r="L30" s="24">
        <v>5.6099999999999997E-2</v>
      </c>
      <c r="M30" s="24">
        <v>4.8300000000000003E-2</v>
      </c>
      <c r="N30" s="24">
        <v>0.1573</v>
      </c>
      <c r="O30" s="24">
        <v>5.6100000000000004E-2</v>
      </c>
      <c r="P30" s="99">
        <v>0.1794</v>
      </c>
      <c r="R30" s="111"/>
      <c r="S30" s="111"/>
      <c r="T30" s="123"/>
      <c r="U30" s="122"/>
      <c r="V30" s="122"/>
      <c r="W30" s="122"/>
      <c r="X30" s="132"/>
      <c r="Y30" s="132"/>
      <c r="Z30" s="122"/>
      <c r="AA30" s="83"/>
      <c r="AB30" s="83"/>
      <c r="AD30" s="4"/>
      <c r="AF30" s="119"/>
      <c r="AG30" s="84"/>
      <c r="AH30" s="144"/>
      <c r="AI30" s="83"/>
      <c r="AJ30" s="81"/>
    </row>
    <row r="31" spans="1:36" ht="15" x14ac:dyDescent="0.25">
      <c r="A31" s="40" t="s">
        <v>37</v>
      </c>
      <c r="B31" s="38">
        <v>1</v>
      </c>
      <c r="C31" s="28">
        <v>1</v>
      </c>
      <c r="D31" s="28">
        <v>1</v>
      </c>
      <c r="E31" s="28">
        <v>1</v>
      </c>
      <c r="F31" s="28">
        <v>1</v>
      </c>
      <c r="G31" s="28">
        <v>1</v>
      </c>
      <c r="H31" s="28">
        <v>1</v>
      </c>
      <c r="I31" s="28">
        <v>1</v>
      </c>
      <c r="J31" s="28">
        <v>1</v>
      </c>
      <c r="K31" s="23">
        <v>1</v>
      </c>
      <c r="L31" s="32">
        <v>1</v>
      </c>
      <c r="M31" s="32">
        <v>1</v>
      </c>
      <c r="N31" s="32">
        <v>1</v>
      </c>
      <c r="O31" s="32">
        <v>1</v>
      </c>
      <c r="P31" s="100">
        <v>1</v>
      </c>
      <c r="Q31" s="108"/>
      <c r="R31" s="145">
        <f>SUM(B31:D31)/COUNT(B31:D31)</f>
        <v>1</v>
      </c>
      <c r="S31" s="145">
        <f t="shared" ref="S31" si="23">AVERAGE(B30:D30)</f>
        <v>0.11403333333333336</v>
      </c>
      <c r="T31" s="146">
        <f>SUM(S31,1)*T26</f>
        <v>163457.12681224698</v>
      </c>
      <c r="U31" s="147">
        <f>SUM(B31:G31)/COUNT(B31:G31)</f>
        <v>1</v>
      </c>
      <c r="V31" s="145">
        <f t="shared" ref="V31" si="24">AVERAGE(B30:G30)</f>
        <v>0.1767</v>
      </c>
      <c r="W31" s="146">
        <f>SUM(V31,1)*W26</f>
        <v>161019.69915931864</v>
      </c>
      <c r="X31" s="148">
        <f>SUM(B31:J31)/COUNT(B31:J31)</f>
        <v>1</v>
      </c>
      <c r="Y31" s="148">
        <f t="shared" ref="Y31" si="25">AVERAGE(B30:J30)</f>
        <v>0.16218888888888891</v>
      </c>
      <c r="Z31" s="146">
        <f>SUM(Y31,1)*Z26</f>
        <v>162207.40313067348</v>
      </c>
      <c r="AA31" s="148">
        <f>SUM(B31:M31)/COUNT(B31:M31)</f>
        <v>1</v>
      </c>
      <c r="AB31" s="148">
        <f t="shared" ref="AB31" si="26">AVERAGE(B30:M30)</f>
        <v>0.14420000000000002</v>
      </c>
      <c r="AC31" s="146">
        <f>SUM(AB31,1)*AC26</f>
        <v>193008.31854915721</v>
      </c>
      <c r="AD31" s="18">
        <f>SUM(B31:P31)/COUNT(B31:P31)</f>
        <v>1</v>
      </c>
      <c r="AE31" s="18">
        <f>AVERAGE(B30:P30)</f>
        <v>0.14154666666666671</v>
      </c>
      <c r="AF31" s="124">
        <f>SUM(AE31,1)*AF26</f>
        <v>164110.92425363045</v>
      </c>
      <c r="AG31" s="88">
        <v>1550.83</v>
      </c>
      <c r="AH31" s="83">
        <f>(AG31-AG26)/AG26</f>
        <v>9.0375380548270726E-2</v>
      </c>
      <c r="AI31" s="121">
        <f>SUM(AH31,1)*AI26</f>
        <v>132111.45943367292</v>
      </c>
      <c r="AJ31" s="95">
        <v>41334</v>
      </c>
    </row>
    <row r="32" spans="1:36" x14ac:dyDescent="0.25">
      <c r="B32" s="29"/>
      <c r="K32" s="29"/>
      <c r="R32" s="111"/>
      <c r="S32" s="111"/>
      <c r="T32" s="123"/>
      <c r="U32" s="111"/>
      <c r="V32" s="111"/>
      <c r="W32" s="122"/>
      <c r="X32" s="132"/>
      <c r="Y32" s="132"/>
      <c r="Z32" s="122"/>
      <c r="AA32" s="130"/>
      <c r="AB32" s="130"/>
      <c r="AC32" s="122"/>
      <c r="AF32" s="119"/>
      <c r="AG32" s="84"/>
      <c r="AH32" s="89"/>
      <c r="AI32" s="120"/>
      <c r="AJ32" s="81"/>
    </row>
    <row r="33" spans="1:36" ht="23.4" x14ac:dyDescent="0.4">
      <c r="A33" s="160" t="s">
        <v>8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R33" s="111"/>
      <c r="S33" s="111"/>
      <c r="T33" s="123"/>
      <c r="U33" s="122"/>
      <c r="V33" s="122"/>
      <c r="W33" s="122"/>
      <c r="X33" s="132"/>
      <c r="Y33" s="132"/>
      <c r="Z33" s="122"/>
      <c r="AA33" s="130"/>
      <c r="AB33" s="130"/>
      <c r="AC33" s="122"/>
      <c r="AF33" s="119"/>
      <c r="AG33" s="84"/>
      <c r="AH33" s="83"/>
      <c r="AI33" s="120"/>
      <c r="AJ33" s="81"/>
    </row>
    <row r="34" spans="1:36" ht="15" x14ac:dyDescent="0.25">
      <c r="A34" s="10" t="s">
        <v>26</v>
      </c>
      <c r="B34" s="9" t="s">
        <v>100</v>
      </c>
      <c r="C34" s="9" t="s">
        <v>56</v>
      </c>
      <c r="D34" s="9" t="s">
        <v>101</v>
      </c>
      <c r="E34" s="9" t="s">
        <v>102</v>
      </c>
      <c r="F34" s="9" t="s">
        <v>103</v>
      </c>
      <c r="G34" s="9" t="s">
        <v>96</v>
      </c>
      <c r="H34" s="9" t="s">
        <v>104</v>
      </c>
      <c r="I34" s="9" t="s">
        <v>42</v>
      </c>
      <c r="J34" s="9" t="s">
        <v>105</v>
      </c>
      <c r="K34" s="9" t="s">
        <v>43</v>
      </c>
      <c r="L34" s="25" t="s">
        <v>63</v>
      </c>
      <c r="M34" s="25" t="s">
        <v>74</v>
      </c>
      <c r="N34" s="49" t="s">
        <v>106</v>
      </c>
      <c r="O34" s="59" t="s">
        <v>107</v>
      </c>
      <c r="P34" s="102" t="s">
        <v>59</v>
      </c>
      <c r="R34" s="111"/>
      <c r="S34" s="111"/>
      <c r="T34" s="123"/>
      <c r="U34" s="122"/>
      <c r="V34" s="122"/>
      <c r="W34" s="122"/>
      <c r="X34" s="132"/>
      <c r="Y34" s="132"/>
      <c r="Z34" s="122"/>
      <c r="AA34" s="83"/>
      <c r="AB34" s="83"/>
      <c r="AD34" s="4"/>
      <c r="AF34" s="119"/>
      <c r="AG34" s="84"/>
      <c r="AH34" s="144"/>
      <c r="AI34" s="83"/>
      <c r="AJ34" s="81"/>
    </row>
    <row r="35" spans="1:36" ht="15" x14ac:dyDescent="0.25">
      <c r="A35" s="10" t="s">
        <v>36</v>
      </c>
      <c r="B35" s="8">
        <v>9.8100000000000007E-2</v>
      </c>
      <c r="C35" s="8">
        <v>0.11899999999999999</v>
      </c>
      <c r="D35" s="7">
        <v>-1.84E-2</v>
      </c>
      <c r="E35" s="7">
        <v>-8.6E-3</v>
      </c>
      <c r="F35" s="8">
        <v>8.6099999999999996E-2</v>
      </c>
      <c r="G35" s="8">
        <v>8.9200000000000002E-2</v>
      </c>
      <c r="H35" s="7">
        <v>-3.4599999999999999E-2</v>
      </c>
      <c r="I35" s="8">
        <v>0.1754</v>
      </c>
      <c r="J35" s="8">
        <v>6.25E-2</v>
      </c>
      <c r="K35" s="8">
        <v>1.95E-2</v>
      </c>
      <c r="L35" s="8">
        <v>6.1999999999999998E-3</v>
      </c>
      <c r="M35" s="44">
        <v>-0.10680000000000001</v>
      </c>
      <c r="N35" s="7">
        <v>-0.11459999999999999</v>
      </c>
      <c r="O35" s="51">
        <v>5.7000000000000002E-3</v>
      </c>
      <c r="P35" s="56">
        <v>4.5600000000000002E-2</v>
      </c>
      <c r="R35" s="111"/>
      <c r="S35" s="111"/>
      <c r="T35" s="123"/>
      <c r="U35" s="122"/>
      <c r="V35" s="122"/>
      <c r="W35" s="122"/>
      <c r="X35" s="132"/>
      <c r="Y35" s="132"/>
      <c r="Z35" s="122"/>
      <c r="AA35" s="83"/>
      <c r="AB35" s="83"/>
      <c r="AD35" s="4"/>
      <c r="AF35" s="119"/>
      <c r="AG35" s="84"/>
      <c r="AH35" s="144"/>
      <c r="AI35" s="83"/>
      <c r="AJ35" s="81"/>
    </row>
    <row r="36" spans="1:36" ht="15" x14ac:dyDescent="0.25">
      <c r="A36" s="40" t="s">
        <v>37</v>
      </c>
      <c r="B36" s="33">
        <v>1</v>
      </c>
      <c r="C36" s="28">
        <v>1</v>
      </c>
      <c r="D36" s="22">
        <v>0</v>
      </c>
      <c r="E36" s="30">
        <v>0</v>
      </c>
      <c r="F36" s="23">
        <v>1</v>
      </c>
      <c r="G36" s="28">
        <v>1</v>
      </c>
      <c r="H36" s="30">
        <v>0</v>
      </c>
      <c r="I36" s="28">
        <v>1</v>
      </c>
      <c r="J36" s="23">
        <v>1</v>
      </c>
      <c r="K36" s="28">
        <v>1</v>
      </c>
      <c r="L36" s="32">
        <v>1</v>
      </c>
      <c r="M36" s="45">
        <v>0</v>
      </c>
      <c r="N36" s="68">
        <v>0</v>
      </c>
      <c r="O36" s="55">
        <v>1</v>
      </c>
      <c r="P36" s="98">
        <v>1</v>
      </c>
      <c r="R36" s="145">
        <f>SUM(B36:D36)/COUNT(B36:D36)</f>
        <v>0.66666666666666663</v>
      </c>
      <c r="S36" s="145">
        <f t="shared" ref="S36" si="27">AVERAGE(B35:D35)</f>
        <v>6.6233333333333338E-2</v>
      </c>
      <c r="T36" s="146">
        <f>SUM(S36,1)*T31</f>
        <v>174283.43717811146</v>
      </c>
      <c r="U36" s="147">
        <f>SUM(B36:G36)/COUNT(B36:G36)</f>
        <v>0.66666666666666663</v>
      </c>
      <c r="V36" s="145">
        <f t="shared" ref="V36" si="28">AVERAGE(B35:G35)</f>
        <v>6.0900000000000003E-2</v>
      </c>
      <c r="W36" s="146">
        <f>SUM(V36,1)*W31</f>
        <v>170825.79883812115</v>
      </c>
      <c r="X36" s="148">
        <f>SUM(B36:J36)/COUNT(B36:J36)</f>
        <v>0.66666666666666663</v>
      </c>
      <c r="Y36" s="148">
        <f t="shared" ref="Y36" si="29">AVERAGE(B35:J35)</f>
        <v>6.3188888888888892E-2</v>
      </c>
      <c r="Z36" s="146">
        <f t="shared" ref="Z36" si="30">SUM(Y36,1)*Z31</f>
        <v>172457.10870405284</v>
      </c>
      <c r="AA36" s="148">
        <f>SUM(B36:M36)/COUNT(B36:M36)</f>
        <v>0.66666666666666663</v>
      </c>
      <c r="AB36" s="148">
        <f t="shared" ref="AB36" si="31">AVERAGE(B35:M35)</f>
        <v>4.0633333333333327E-2</v>
      </c>
      <c r="AC36" s="146">
        <f t="shared" ref="AC36" si="32">SUM(AB36,1)*AC31</f>
        <v>200850.88989287129</v>
      </c>
      <c r="AD36" s="18">
        <f>SUM(B36:P36)/COUNT(B36:P36)</f>
        <v>0.66666666666666663</v>
      </c>
      <c r="AE36" s="18">
        <f>AVERAGE(B35:P35)</f>
        <v>2.8286666666666661E-2</v>
      </c>
      <c r="AF36" s="124">
        <f>SUM(AE36,1)*AF31</f>
        <v>168753.07526435147</v>
      </c>
      <c r="AG36" s="88">
        <v>1618.77</v>
      </c>
      <c r="AH36" s="83">
        <f t="shared" ref="AH36" si="33">(AG36-AG31)/AG31</f>
        <v>4.3808799159159972E-2</v>
      </c>
      <c r="AI36" s="121">
        <f t="shared" ref="AI36" si="34">SUM(AH36,1)*AI31</f>
        <v>137899.1038266262</v>
      </c>
      <c r="AJ36" s="95">
        <v>41426</v>
      </c>
    </row>
    <row r="37" spans="1:36" x14ac:dyDescent="0.25">
      <c r="D37" s="29"/>
      <c r="F37" s="29"/>
      <c r="J37" s="29"/>
      <c r="R37" s="111"/>
      <c r="S37" s="111"/>
      <c r="T37" s="123"/>
      <c r="U37" s="111"/>
      <c r="V37" s="111"/>
      <c r="W37" s="122"/>
      <c r="X37" s="132"/>
      <c r="Y37" s="132"/>
      <c r="Z37" s="122"/>
      <c r="AA37" s="130"/>
      <c r="AB37" s="130"/>
      <c r="AC37" s="122"/>
      <c r="AF37" s="119"/>
      <c r="AG37" s="84"/>
      <c r="AH37" s="89"/>
      <c r="AI37" s="120"/>
      <c r="AJ37" s="81"/>
    </row>
    <row r="38" spans="1:36" ht="23.4" x14ac:dyDescent="0.4">
      <c r="A38" s="160" t="s">
        <v>9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R38" s="111"/>
      <c r="S38" s="111"/>
      <c r="T38" s="123"/>
      <c r="U38" s="122"/>
      <c r="V38" s="122"/>
      <c r="W38" s="122"/>
      <c r="X38" s="132"/>
      <c r="Y38" s="132"/>
      <c r="Z38" s="122"/>
      <c r="AA38" s="130"/>
      <c r="AB38" s="130"/>
      <c r="AC38" s="122"/>
      <c r="AF38" s="119"/>
      <c r="AG38" s="84"/>
      <c r="AH38" s="83"/>
      <c r="AI38" s="120"/>
      <c r="AJ38" s="81"/>
    </row>
    <row r="39" spans="1:36" ht="15" x14ac:dyDescent="0.25">
      <c r="A39" s="10" t="s">
        <v>26</v>
      </c>
      <c r="B39" s="9" t="s">
        <v>108</v>
      </c>
      <c r="C39" s="9" t="s">
        <v>109</v>
      </c>
      <c r="D39" s="9" t="s">
        <v>110</v>
      </c>
      <c r="E39" s="9" t="s">
        <v>111</v>
      </c>
      <c r="F39" s="9" t="s">
        <v>112</v>
      </c>
      <c r="G39" s="9" t="s">
        <v>113</v>
      </c>
      <c r="H39" s="9" t="s">
        <v>114</v>
      </c>
      <c r="I39" s="9" t="s">
        <v>115</v>
      </c>
      <c r="J39" s="9" t="s">
        <v>71</v>
      </c>
      <c r="K39" s="9" t="s">
        <v>116</v>
      </c>
      <c r="L39" s="25" t="s">
        <v>49</v>
      </c>
      <c r="M39" s="25" t="s">
        <v>117</v>
      </c>
      <c r="N39" s="25" t="s">
        <v>118</v>
      </c>
      <c r="O39" s="26" t="s">
        <v>119</v>
      </c>
      <c r="P39" s="61" t="s">
        <v>120</v>
      </c>
      <c r="R39" s="111"/>
      <c r="S39" s="111"/>
      <c r="T39" s="123"/>
      <c r="U39" s="122"/>
      <c r="V39" s="122"/>
      <c r="W39" s="122"/>
      <c r="X39" s="132"/>
      <c r="Y39" s="132"/>
      <c r="Z39" s="122"/>
      <c r="AA39" s="83"/>
      <c r="AB39" s="83"/>
      <c r="AF39" s="119"/>
      <c r="AG39" s="84"/>
      <c r="AH39" s="144"/>
      <c r="AI39" s="83"/>
      <c r="AJ39" s="81"/>
    </row>
    <row r="40" spans="1:36" ht="15" x14ac:dyDescent="0.25">
      <c r="A40" s="10" t="s">
        <v>36</v>
      </c>
      <c r="B40" s="8">
        <v>0.13009999999999999</v>
      </c>
      <c r="C40" s="7">
        <v>-9.5200000000000007E-2</v>
      </c>
      <c r="D40" s="8">
        <v>0.19789999999999999</v>
      </c>
      <c r="E40" s="8">
        <v>1.1299999999999999E-2</v>
      </c>
      <c r="F40" s="8">
        <v>6.0299999999999999E-2</v>
      </c>
      <c r="G40" s="7">
        <v>-5.2999999999999999E-2</v>
      </c>
      <c r="H40" s="8">
        <v>9.4399999999999998E-2</v>
      </c>
      <c r="I40" s="8">
        <v>0.25700000000000001</v>
      </c>
      <c r="J40" s="8">
        <v>7.3099999999999998E-2</v>
      </c>
      <c r="K40" s="8">
        <v>0.14699999999999999</v>
      </c>
      <c r="L40" s="44">
        <v>-0.1517</v>
      </c>
      <c r="M40" s="24">
        <v>7.6300000000000007E-2</v>
      </c>
      <c r="N40" s="24">
        <v>0.26650000000000001</v>
      </c>
      <c r="O40" s="75">
        <v>0</v>
      </c>
      <c r="P40" s="67">
        <v>5.1900000000000002E-2</v>
      </c>
      <c r="R40" s="111"/>
      <c r="S40" s="111"/>
      <c r="T40" s="123"/>
      <c r="U40" s="122"/>
      <c r="V40" s="122"/>
      <c r="W40" s="122"/>
      <c r="X40" s="132"/>
      <c r="Y40" s="132"/>
      <c r="Z40" s="122"/>
      <c r="AA40" s="83"/>
      <c r="AB40" s="83"/>
      <c r="AF40" s="119"/>
      <c r="AG40" s="84"/>
      <c r="AH40" s="144"/>
      <c r="AI40" s="83"/>
      <c r="AJ40" s="81"/>
    </row>
    <row r="41" spans="1:36" ht="15" x14ac:dyDescent="0.25">
      <c r="A41" s="19" t="s">
        <v>37</v>
      </c>
      <c r="B41" s="33">
        <v>1</v>
      </c>
      <c r="C41" s="30">
        <v>0</v>
      </c>
      <c r="D41" s="28">
        <v>1</v>
      </c>
      <c r="E41" s="28">
        <v>1</v>
      </c>
      <c r="F41" s="23">
        <v>1</v>
      </c>
      <c r="G41" s="30">
        <v>0</v>
      </c>
      <c r="H41" s="28">
        <v>1</v>
      </c>
      <c r="I41" s="28">
        <v>1</v>
      </c>
      <c r="J41" s="28">
        <v>1</v>
      </c>
      <c r="K41" s="28">
        <v>1</v>
      </c>
      <c r="L41" s="45">
        <v>0</v>
      </c>
      <c r="M41" s="32">
        <v>1</v>
      </c>
      <c r="N41" s="65">
        <v>1</v>
      </c>
      <c r="O41" s="163">
        <v>1</v>
      </c>
      <c r="P41" s="66">
        <v>1</v>
      </c>
      <c r="R41" s="145">
        <f>SUM(B41:D41)/COUNT(B41:D41)</f>
        <v>0.66666666666666663</v>
      </c>
      <c r="S41" s="145">
        <f t="shared" ref="S41" si="35">AVERAGE(B40:D40)</f>
        <v>7.7599999999999988E-2</v>
      </c>
      <c r="T41" s="146">
        <f>SUM(S41,1)*T36</f>
        <v>187807.8319031329</v>
      </c>
      <c r="U41" s="147">
        <f>SUM(B41:G41)/COUNT(B41:G41)</f>
        <v>0.66666666666666663</v>
      </c>
      <c r="V41" s="145">
        <f t="shared" ref="V41" si="36">AVERAGE(B40:G40)</f>
        <v>4.19E-2</v>
      </c>
      <c r="W41" s="146">
        <f>SUM(V41,1)*W36</f>
        <v>177983.39980943844</v>
      </c>
      <c r="X41" s="148">
        <f>SUM(B41:J41)/COUNT(B41:J41)</f>
        <v>0.77777777777777779</v>
      </c>
      <c r="Y41" s="148">
        <f t="shared" ref="Y41" si="37">AVERAGE(B40:J40)</f>
        <v>7.51E-2</v>
      </c>
      <c r="Z41" s="146">
        <f t="shared" ref="Z41" si="38">SUM(Y41,1)*Z36</f>
        <v>185408.63756772719</v>
      </c>
      <c r="AA41" s="148">
        <f>SUM(B41:M41)/COUNT(B41:M41)</f>
        <v>0.75</v>
      </c>
      <c r="AB41" s="148">
        <f t="shared" ref="AB41" si="39">AVERAGE(B40:M40)</f>
        <v>6.2291666666666669E-2</v>
      </c>
      <c r="AC41" s="146">
        <f t="shared" ref="AC41" si="40">SUM(AB41,1)*AC36</f>
        <v>213362.22657578139</v>
      </c>
      <c r="AD41" s="18">
        <f>SUM(B41:P41)/COUNT(B41:P41)</f>
        <v>0.8</v>
      </c>
      <c r="AE41" s="18">
        <f>AVERAGE(B40:P40)</f>
        <v>7.1059999999999998E-2</v>
      </c>
      <c r="AF41" s="124">
        <f>SUM(AE41,1)*AF36</f>
        <v>180744.66879263628</v>
      </c>
      <c r="AG41" s="88">
        <v>1687.17</v>
      </c>
      <c r="AH41" s="83">
        <f t="shared" ref="AH41" si="41">(AG41-AG36)/AG36</f>
        <v>4.2254304193925077E-2</v>
      </c>
      <c r="AI41" s="121">
        <f t="shared" ref="AI41" si="42">SUM(AH41,1)*AI36</f>
        <v>143725.93450778615</v>
      </c>
      <c r="AJ41" s="95">
        <v>41518</v>
      </c>
    </row>
    <row r="42" spans="1:36" x14ac:dyDescent="0.25">
      <c r="A42" s="29"/>
      <c r="F42" s="29"/>
      <c r="R42" s="111"/>
      <c r="S42" s="111"/>
      <c r="T42" s="123"/>
      <c r="U42" s="111"/>
      <c r="V42" s="111"/>
      <c r="W42" s="122"/>
      <c r="X42" s="132"/>
      <c r="Y42" s="132"/>
      <c r="Z42" s="122"/>
      <c r="AA42" s="130"/>
      <c r="AB42" s="130"/>
      <c r="AC42" s="122"/>
      <c r="AF42" s="119"/>
      <c r="AG42" s="84"/>
      <c r="AH42" s="89"/>
      <c r="AI42" s="120"/>
      <c r="AJ42" s="81"/>
    </row>
    <row r="43" spans="1:36" ht="23.4" x14ac:dyDescent="0.4">
      <c r="A43" s="159" t="s">
        <v>2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R43" s="111"/>
      <c r="S43" s="111"/>
      <c r="T43" s="123"/>
      <c r="U43" s="122"/>
      <c r="V43" s="122"/>
      <c r="W43" s="122"/>
      <c r="X43" s="132"/>
      <c r="Y43" s="132"/>
      <c r="Z43" s="122"/>
      <c r="AA43" s="130"/>
      <c r="AB43" s="130"/>
      <c r="AC43" s="122"/>
      <c r="AF43" s="119"/>
      <c r="AG43" s="84"/>
      <c r="AH43" s="83"/>
      <c r="AI43" s="120"/>
      <c r="AJ43" s="81"/>
    </row>
    <row r="44" spans="1:36" ht="15" x14ac:dyDescent="0.25">
      <c r="A44" s="69" t="s">
        <v>26</v>
      </c>
      <c r="B44" s="70" t="s">
        <v>121</v>
      </c>
      <c r="C44" s="70" t="s">
        <v>122</v>
      </c>
      <c r="D44" s="70" t="s">
        <v>53</v>
      </c>
      <c r="E44" s="70" t="s">
        <v>123</v>
      </c>
      <c r="F44" s="70" t="s">
        <v>124</v>
      </c>
      <c r="G44" s="70" t="s">
        <v>70</v>
      </c>
      <c r="H44" s="70" t="s">
        <v>92</v>
      </c>
      <c r="I44" s="70" t="s">
        <v>96</v>
      </c>
      <c r="J44" s="70" t="s">
        <v>125</v>
      </c>
      <c r="K44" s="70" t="s">
        <v>115</v>
      </c>
      <c r="L44" s="64" t="s">
        <v>91</v>
      </c>
      <c r="M44" s="64" t="s">
        <v>28</v>
      </c>
      <c r="N44" s="64" t="s">
        <v>126</v>
      </c>
      <c r="O44" s="64" t="s">
        <v>127</v>
      </c>
      <c r="P44" s="13" t="s">
        <v>55</v>
      </c>
      <c r="Q44" s="108"/>
      <c r="R44" s="111"/>
      <c r="S44" s="111"/>
      <c r="T44" s="123"/>
      <c r="U44" s="122"/>
      <c r="V44" s="122"/>
      <c r="W44" s="122"/>
      <c r="X44" s="132"/>
      <c r="Y44" s="132"/>
      <c r="Z44" s="122"/>
      <c r="AA44" s="83"/>
      <c r="AB44" s="83"/>
      <c r="AD44" s="4"/>
      <c r="AF44" s="119"/>
      <c r="AG44" s="84"/>
      <c r="AH44" s="144"/>
      <c r="AI44" s="83"/>
      <c r="AJ44" s="81"/>
    </row>
    <row r="45" spans="1:36" ht="15" x14ac:dyDescent="0.25">
      <c r="A45" s="10" t="s">
        <v>36</v>
      </c>
      <c r="B45" s="8">
        <v>0.1348</v>
      </c>
      <c r="C45" s="8">
        <v>0.17810000000000001</v>
      </c>
      <c r="D45" s="8">
        <v>0.188</v>
      </c>
      <c r="E45" s="8">
        <v>0.2094</v>
      </c>
      <c r="F45" s="8">
        <v>0.1875</v>
      </c>
      <c r="G45" s="8">
        <v>0.2094</v>
      </c>
      <c r="H45" s="8">
        <v>0.10290000000000001</v>
      </c>
      <c r="I45" s="8">
        <v>1.46E-2</v>
      </c>
      <c r="J45" s="24">
        <v>0.15620000000000001</v>
      </c>
      <c r="K45" s="14">
        <v>0.25480000000000003</v>
      </c>
      <c r="L45" s="24">
        <v>3.5900000000000001E-2</v>
      </c>
      <c r="M45" s="76">
        <v>-5.4899999999999997E-2</v>
      </c>
      <c r="N45" s="77">
        <v>-4.1399999999999999E-2</v>
      </c>
      <c r="O45" s="24">
        <v>7.7799999999999994E-2</v>
      </c>
      <c r="P45" s="103">
        <v>-2.0299999999999999E-2</v>
      </c>
      <c r="R45" s="111"/>
      <c r="S45" s="111"/>
      <c r="T45" s="123"/>
      <c r="U45" s="122"/>
      <c r="V45" s="122"/>
      <c r="W45" s="122"/>
      <c r="X45" s="132"/>
      <c r="Y45" s="132"/>
      <c r="Z45" s="122"/>
      <c r="AA45" s="83"/>
      <c r="AB45" s="83"/>
      <c r="AF45" s="119"/>
      <c r="AG45" s="84"/>
      <c r="AH45" s="144"/>
      <c r="AI45" s="83"/>
      <c r="AJ45" s="81"/>
    </row>
    <row r="46" spans="1:36" ht="15" x14ac:dyDescent="0.25">
      <c r="A46" s="40" t="s">
        <v>37</v>
      </c>
      <c r="B46" s="33">
        <v>1</v>
      </c>
      <c r="C46" s="28">
        <v>1</v>
      </c>
      <c r="D46" s="28">
        <v>1</v>
      </c>
      <c r="E46" s="28">
        <v>1</v>
      </c>
      <c r="F46" s="23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32">
        <v>1</v>
      </c>
      <c r="M46" s="45">
        <v>0</v>
      </c>
      <c r="N46" s="62">
        <v>0</v>
      </c>
      <c r="O46" s="23">
        <v>1</v>
      </c>
      <c r="P46" s="78">
        <v>0</v>
      </c>
      <c r="Q46" s="108"/>
      <c r="R46" s="145">
        <f>SUM(B46:D46)/COUNT(B46:D46)</f>
        <v>1</v>
      </c>
      <c r="S46" s="145">
        <f t="shared" ref="S46" si="43">AVERAGE(B45:D45)</f>
        <v>0.16696666666666668</v>
      </c>
      <c r="T46" s="146">
        <f>SUM(S46,1)*T41</f>
        <v>219165.47956989266</v>
      </c>
      <c r="U46" s="147">
        <f>SUM(B46:G46)/COUNT(B46:G46)</f>
        <v>1</v>
      </c>
      <c r="V46" s="145">
        <f t="shared" ref="V46" si="44">AVERAGE(B45:G45)</f>
        <v>0.18453333333333333</v>
      </c>
      <c r="W46" s="146">
        <f>SUM(V46,1)*W41</f>
        <v>210827.2698542735</v>
      </c>
      <c r="X46" s="148">
        <f>SUM(B46:J46)/COUNT(B46:J46)</f>
        <v>1</v>
      </c>
      <c r="Y46" s="148">
        <f t="shared" ref="Y46" si="45">AVERAGE(B45:J45)</f>
        <v>0.15343333333333334</v>
      </c>
      <c r="Z46" s="146">
        <f t="shared" ref="Z46" si="46">SUM(Y46,1)*Z41</f>
        <v>213856.50285853544</v>
      </c>
      <c r="AA46" s="148">
        <f>SUM(B46:M46)/COUNT(B46:M46)</f>
        <v>0.91666666666666663</v>
      </c>
      <c r="AB46" s="148">
        <f t="shared" ref="AB46" si="47">AVERAGE(B45:M45)</f>
        <v>0.13472500000000001</v>
      </c>
      <c r="AC46" s="146">
        <f t="shared" ref="AC46" si="48">SUM(AB46,1)*AC41</f>
        <v>242107.45255120352</v>
      </c>
      <c r="AD46" s="18">
        <f>SUM(B46:P46)/COUNT(B46:P46)</f>
        <v>0.8</v>
      </c>
      <c r="AE46" s="18">
        <f>AVERAGE(B45:P45)</f>
        <v>0.10885333333333333</v>
      </c>
      <c r="AF46" s="124">
        <f>SUM(AE46,1)*AF41</f>
        <v>200419.32847294403</v>
      </c>
      <c r="AG46" s="88">
        <v>1807.78</v>
      </c>
      <c r="AH46" s="83">
        <f t="shared" ref="AH46" si="49">(AG46-AG41)/AG41</f>
        <v>7.1486572188931702E-2</v>
      </c>
      <c r="AI46" s="121">
        <f t="shared" ref="AI46" si="50">SUM(AH46,1)*AI41</f>
        <v>154000.40890039867</v>
      </c>
      <c r="AJ46" s="95">
        <v>41609</v>
      </c>
    </row>
    <row r="47" spans="1:36" x14ac:dyDescent="0.25">
      <c r="F47" s="29"/>
      <c r="N47" s="29"/>
      <c r="O47" s="29"/>
      <c r="P47" s="29"/>
      <c r="R47" s="111"/>
      <c r="S47" s="111"/>
      <c r="T47" s="123"/>
      <c r="U47" s="111"/>
      <c r="V47" s="111"/>
      <c r="W47" s="122"/>
      <c r="X47" s="132"/>
      <c r="Y47" s="132"/>
      <c r="Z47" s="122"/>
      <c r="AA47" s="130"/>
      <c r="AB47" s="130"/>
      <c r="AC47" s="122"/>
      <c r="AF47" s="119"/>
      <c r="AG47" s="84"/>
      <c r="AH47" s="89"/>
      <c r="AI47" s="120"/>
      <c r="AJ47" s="81"/>
    </row>
    <row r="48" spans="1:36" ht="23.4" x14ac:dyDescent="0.4">
      <c r="A48" s="159" t="s">
        <v>10</v>
      </c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R48" s="111"/>
      <c r="S48" s="111"/>
      <c r="T48" s="123"/>
      <c r="U48" s="122"/>
      <c r="V48" s="122"/>
      <c r="W48" s="122"/>
      <c r="X48" s="132"/>
      <c r="Y48" s="132"/>
      <c r="Z48" s="122"/>
      <c r="AA48" s="130"/>
      <c r="AB48" s="130"/>
      <c r="AC48" s="122"/>
      <c r="AF48" s="119"/>
      <c r="AG48" s="84"/>
      <c r="AH48" s="83"/>
      <c r="AI48" s="120"/>
      <c r="AJ48" s="81"/>
    </row>
    <row r="49" spans="1:36" ht="15" x14ac:dyDescent="0.25">
      <c r="A49" s="69" t="s">
        <v>26</v>
      </c>
      <c r="B49" s="70" t="s">
        <v>129</v>
      </c>
      <c r="C49" s="70" t="s">
        <v>102</v>
      </c>
      <c r="D49" s="70" t="s">
        <v>106</v>
      </c>
      <c r="E49" s="70" t="s">
        <v>130</v>
      </c>
      <c r="F49" s="70" t="s">
        <v>131</v>
      </c>
      <c r="G49" s="70" t="s">
        <v>132</v>
      </c>
      <c r="H49" s="70" t="s">
        <v>133</v>
      </c>
      <c r="I49" s="70" t="s">
        <v>134</v>
      </c>
      <c r="J49" s="70" t="s">
        <v>100</v>
      </c>
      <c r="K49" s="70" t="s">
        <v>39</v>
      </c>
      <c r="L49" s="64" t="s">
        <v>135</v>
      </c>
      <c r="M49" s="64" t="s">
        <v>112</v>
      </c>
      <c r="N49" s="73" t="s">
        <v>136</v>
      </c>
      <c r="O49" s="47" t="s">
        <v>137</v>
      </c>
      <c r="P49" s="47" t="s">
        <v>29</v>
      </c>
      <c r="Q49" s="108"/>
      <c r="R49" s="111"/>
      <c r="S49" s="111"/>
      <c r="T49" s="123"/>
      <c r="U49" s="122"/>
      <c r="V49" s="122"/>
      <c r="W49" s="122"/>
      <c r="X49" s="132"/>
      <c r="Y49" s="132"/>
      <c r="Z49" s="122"/>
      <c r="AA49" s="83"/>
      <c r="AB49" s="83"/>
      <c r="AD49" s="4"/>
      <c r="AF49" s="119"/>
      <c r="AG49" s="84"/>
      <c r="AH49" s="144"/>
      <c r="AI49" s="83"/>
      <c r="AJ49" s="81"/>
    </row>
    <row r="50" spans="1:36" ht="15" x14ac:dyDescent="0.25">
      <c r="A50" s="10" t="s">
        <v>36</v>
      </c>
      <c r="B50" s="7">
        <v>-2.3800000000000002E-2</v>
      </c>
      <c r="C50" s="8">
        <v>5.5399999999999998E-2</v>
      </c>
      <c r="D50" s="7">
        <v>-1E-3</v>
      </c>
      <c r="E50" s="8">
        <v>6.7999999999999996E-3</v>
      </c>
      <c r="F50" s="7">
        <v>-4.3099999999999999E-2</v>
      </c>
      <c r="G50" s="7">
        <v>-2.0799999999999999E-2</v>
      </c>
      <c r="H50" s="7">
        <v>-3.8699999999999998E-2</v>
      </c>
      <c r="I50" s="8">
        <v>7.7499999999999999E-2</v>
      </c>
      <c r="J50" s="7">
        <v>-4.3299999999999998E-2</v>
      </c>
      <c r="K50" s="8">
        <v>3.6200000000000003E-2</v>
      </c>
      <c r="L50" s="8">
        <v>4.6699999999999998E-2</v>
      </c>
      <c r="M50" s="44">
        <v>-4.2900000000000001E-2</v>
      </c>
      <c r="N50" s="8">
        <v>2.4199999999999999E-2</v>
      </c>
      <c r="O50" s="79">
        <v>-5.8099999999999999E-2</v>
      </c>
      <c r="P50" s="104">
        <v>-0.27229999999999999</v>
      </c>
      <c r="R50" s="111"/>
      <c r="S50" s="111"/>
      <c r="T50" s="123"/>
      <c r="U50" s="122"/>
      <c r="V50" s="122"/>
      <c r="W50" s="122"/>
      <c r="X50" s="132"/>
      <c r="Y50" s="132"/>
      <c r="Z50" s="122"/>
      <c r="AA50" s="83"/>
      <c r="AB50" s="83"/>
      <c r="AD50" s="4"/>
      <c r="AF50" s="119"/>
      <c r="AG50" s="84"/>
      <c r="AH50" s="144"/>
      <c r="AI50" s="83"/>
      <c r="AJ50" s="81"/>
    </row>
    <row r="51" spans="1:36" ht="15" x14ac:dyDescent="0.25">
      <c r="A51" s="40" t="s">
        <v>37</v>
      </c>
      <c r="B51" s="43">
        <v>0</v>
      </c>
      <c r="C51" s="28">
        <v>1</v>
      </c>
      <c r="D51" s="30">
        <v>0</v>
      </c>
      <c r="E51" s="28">
        <v>1</v>
      </c>
      <c r="F51" s="30">
        <v>0</v>
      </c>
      <c r="G51" s="30">
        <v>0</v>
      </c>
      <c r="H51" s="30">
        <v>0</v>
      </c>
      <c r="I51" s="28">
        <v>1</v>
      </c>
      <c r="J51" s="22">
        <v>0</v>
      </c>
      <c r="K51" s="28">
        <v>1</v>
      </c>
      <c r="L51" s="32">
        <v>1</v>
      </c>
      <c r="M51" s="45">
        <v>0</v>
      </c>
      <c r="N51" s="55">
        <v>1</v>
      </c>
      <c r="O51" s="68">
        <v>0</v>
      </c>
      <c r="P51" s="105">
        <v>0</v>
      </c>
      <c r="Q51" s="108"/>
      <c r="R51" s="145">
        <f>SUM(B51:D51)/COUNT(B51:D51)</f>
        <v>0.33333333333333331</v>
      </c>
      <c r="S51" s="145">
        <f t="shared" ref="S51" si="51">AVERAGE(B50:D50)</f>
        <v>1.0199999999999999E-2</v>
      </c>
      <c r="T51" s="146">
        <f>SUM(S51,1)*T46</f>
        <v>221400.96746150556</v>
      </c>
      <c r="U51" s="147">
        <f>SUM(B51:G51)/COUNT(B51:G51)</f>
        <v>0.33333333333333331</v>
      </c>
      <c r="V51" s="145">
        <f t="shared" ref="V51" si="52">AVERAGE(B50:G50)</f>
        <v>-4.4166666666666668E-3</v>
      </c>
      <c r="W51" s="146">
        <f>SUM(V51,1)*W46</f>
        <v>209896.11607908379</v>
      </c>
      <c r="X51" s="148">
        <f>SUM(B51:J51)/COUNT(B51:J51)</f>
        <v>0.33333333333333331</v>
      </c>
      <c r="Y51" s="148">
        <f t="shared" ref="Y51" si="53">AVERAGE(B50:J50)</f>
        <v>-3.4444444444444453E-3</v>
      </c>
      <c r="Z51" s="146">
        <f t="shared" ref="Z51" si="54">SUM(Y51,1)*Z46</f>
        <v>213119.88601535605</v>
      </c>
      <c r="AA51" s="148">
        <f>SUM(B51:M51)/COUNT(B51:M51)</f>
        <v>0.41666666666666669</v>
      </c>
      <c r="AB51" s="148">
        <f t="shared" ref="AB51" si="55">AVERAGE(B50:M50)</f>
        <v>7.4999999999999947E-4</v>
      </c>
      <c r="AC51" s="146">
        <f t="shared" ref="AC51" si="56">SUM(AB51,1)*AC46</f>
        <v>242289.03314061693</v>
      </c>
      <c r="AD51" s="87">
        <f>SUM(B51:P51)/COUNT(B51:P51)</f>
        <v>0.4</v>
      </c>
      <c r="AE51" s="18">
        <f>AVERAGE(B50:P50)</f>
        <v>-1.9813333333333336E-2</v>
      </c>
      <c r="AF51" s="124">
        <f>SUM(AE51,1)*AF46</f>
        <v>196448.35351146676</v>
      </c>
      <c r="AG51" s="88">
        <v>1863.52</v>
      </c>
      <c r="AH51" s="83">
        <f t="shared" ref="AH51" si="57">(AG51-AG46)/AG46</f>
        <v>3.0833397869209755E-2</v>
      </c>
      <c r="AI51" s="121">
        <f t="shared" ref="AI51" si="58">SUM(AH51,1)*AI46</f>
        <v>158748.76478004563</v>
      </c>
      <c r="AJ51" s="95">
        <v>41699</v>
      </c>
    </row>
    <row r="52" spans="1:36" x14ac:dyDescent="0.25">
      <c r="J52" s="29"/>
      <c r="R52" s="111"/>
      <c r="S52" s="111"/>
      <c r="T52" s="123"/>
      <c r="U52" s="111"/>
      <c r="V52" s="111"/>
      <c r="W52" s="122"/>
      <c r="X52" s="132"/>
      <c r="Y52" s="132"/>
      <c r="Z52" s="122"/>
      <c r="AA52" s="130"/>
      <c r="AB52" s="130"/>
      <c r="AC52" s="122"/>
      <c r="AF52" s="119"/>
      <c r="AG52" s="84"/>
      <c r="AH52" s="89"/>
      <c r="AI52" s="120"/>
      <c r="AJ52" s="81"/>
    </row>
    <row r="53" spans="1:36" ht="23.4" x14ac:dyDescent="0.4">
      <c r="A53" s="161" t="s">
        <v>11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R53" s="111"/>
      <c r="S53" s="111"/>
      <c r="T53" s="123"/>
      <c r="U53" s="122"/>
      <c r="V53" s="122"/>
      <c r="W53" s="122"/>
      <c r="X53" s="132"/>
      <c r="Y53" s="132"/>
      <c r="Z53" s="122"/>
      <c r="AA53" s="130"/>
      <c r="AB53" s="130"/>
      <c r="AC53" s="122"/>
      <c r="AF53" s="119"/>
      <c r="AG53" s="84"/>
      <c r="AH53" s="83"/>
      <c r="AI53" s="120"/>
      <c r="AJ53" s="81"/>
    </row>
    <row r="54" spans="1:36" ht="15" x14ac:dyDescent="0.25">
      <c r="A54" s="69" t="s">
        <v>26</v>
      </c>
      <c r="B54" s="70" t="s">
        <v>49</v>
      </c>
      <c r="C54" s="70" t="s">
        <v>138</v>
      </c>
      <c r="D54" s="70" t="s">
        <v>119</v>
      </c>
      <c r="E54" s="70" t="s">
        <v>139</v>
      </c>
      <c r="F54" s="70" t="s">
        <v>115</v>
      </c>
      <c r="G54" s="70" t="s">
        <v>140</v>
      </c>
      <c r="H54" s="70" t="s">
        <v>141</v>
      </c>
      <c r="I54" s="70" t="s">
        <v>142</v>
      </c>
      <c r="J54" s="70" t="s">
        <v>38</v>
      </c>
      <c r="K54" s="64" t="s">
        <v>113</v>
      </c>
      <c r="L54" s="64" t="s">
        <v>143</v>
      </c>
      <c r="M54" s="73" t="s">
        <v>144</v>
      </c>
      <c r="N54" s="47" t="s">
        <v>145</v>
      </c>
      <c r="O54" s="47" t="s">
        <v>146</v>
      </c>
      <c r="P54" s="6" t="s">
        <v>149</v>
      </c>
      <c r="Q54" s="108"/>
      <c r="R54" s="111"/>
      <c r="S54" s="111"/>
      <c r="T54" s="123"/>
      <c r="U54" s="122"/>
      <c r="V54" s="122"/>
      <c r="W54" s="122"/>
      <c r="X54" s="132"/>
      <c r="Y54" s="132"/>
      <c r="Z54" s="122"/>
      <c r="AA54" s="83"/>
      <c r="AB54" s="83"/>
      <c r="AD54" s="4"/>
      <c r="AF54" s="119"/>
      <c r="AG54" s="84"/>
      <c r="AH54" s="144"/>
      <c r="AI54" s="83"/>
      <c r="AJ54" s="81"/>
    </row>
    <row r="55" spans="1:36" ht="15" x14ac:dyDescent="0.25">
      <c r="A55" s="10" t="s">
        <v>36</v>
      </c>
      <c r="B55" s="8">
        <v>0.20180000000000001</v>
      </c>
      <c r="C55" s="8">
        <v>6.7999999999999996E-3</v>
      </c>
      <c r="D55" s="7">
        <v>-7.0099999999999996E-2</v>
      </c>
      <c r="E55" s="7">
        <v>-5.0900000000000001E-2</v>
      </c>
      <c r="F55" s="7">
        <v>-4.1099999999999998E-2</v>
      </c>
      <c r="G55" s="8">
        <v>2.3599999999999999E-2</v>
      </c>
      <c r="H55" s="8">
        <v>8.3599999999999994E-2</v>
      </c>
      <c r="I55" s="8">
        <v>5.4300000000000001E-2</v>
      </c>
      <c r="J55" s="8">
        <v>0.18820000000000001</v>
      </c>
      <c r="K55" s="8">
        <v>0.33879999999999999</v>
      </c>
      <c r="L55" s="24">
        <v>5.67E-2</v>
      </c>
      <c r="M55" s="8">
        <v>9.9900000000000003E-2</v>
      </c>
      <c r="N55" s="51">
        <v>0.3926</v>
      </c>
      <c r="O55" s="79">
        <v>-4.41E-2</v>
      </c>
      <c r="P55" s="142">
        <v>0.17380000000000001</v>
      </c>
      <c r="Q55" s="108"/>
      <c r="R55" s="111"/>
      <c r="S55" s="111"/>
      <c r="T55" s="123"/>
      <c r="U55" s="122"/>
      <c r="V55" s="122"/>
      <c r="W55" s="122"/>
      <c r="X55" s="132"/>
      <c r="Y55" s="132"/>
      <c r="Z55" s="122"/>
      <c r="AA55" s="83"/>
      <c r="AB55" s="83"/>
      <c r="AD55" s="4"/>
      <c r="AF55" s="119"/>
      <c r="AG55" s="84"/>
      <c r="AH55" s="144"/>
      <c r="AI55" s="83"/>
      <c r="AJ55" s="81"/>
    </row>
    <row r="56" spans="1:36" ht="15" x14ac:dyDescent="0.25">
      <c r="A56" s="40" t="s">
        <v>37</v>
      </c>
      <c r="B56" s="33">
        <v>1</v>
      </c>
      <c r="C56" s="28">
        <v>1</v>
      </c>
      <c r="D56" s="22">
        <v>0</v>
      </c>
      <c r="E56" s="30">
        <v>0</v>
      </c>
      <c r="F56" s="30">
        <v>0</v>
      </c>
      <c r="G56" s="28">
        <v>1</v>
      </c>
      <c r="H56" s="28">
        <v>1</v>
      </c>
      <c r="I56" s="28">
        <v>1</v>
      </c>
      <c r="J56" s="28">
        <v>1</v>
      </c>
      <c r="K56" s="32">
        <v>1</v>
      </c>
      <c r="L56" s="32">
        <v>1</v>
      </c>
      <c r="M56" s="55">
        <v>1</v>
      </c>
      <c r="N56" s="55">
        <v>1</v>
      </c>
      <c r="O56" s="68">
        <v>0</v>
      </c>
      <c r="P56" s="141">
        <v>1</v>
      </c>
      <c r="Q56" s="108"/>
      <c r="R56" s="145">
        <f>SUM(B56:D56)/COUNT(B56:D56)</f>
        <v>0.66666666666666663</v>
      </c>
      <c r="S56" s="145">
        <f t="shared" ref="S56" si="59">AVERAGE(B55:D55)</f>
        <v>4.6166666666666668E-2</v>
      </c>
      <c r="T56" s="146">
        <f>SUM(S56,1)*T51</f>
        <v>231622.31212597841</v>
      </c>
      <c r="U56" s="147">
        <f>SUM(B56:G56)/COUNT(B56:G56)</f>
        <v>0.5</v>
      </c>
      <c r="V56" s="145">
        <f t="shared" ref="V56" si="60">AVERAGE(B55:G55)</f>
        <v>1.1683333333333335E-2</v>
      </c>
      <c r="W56" s="146">
        <f>SUM(V56,1)*W51</f>
        <v>212348.40236860773</v>
      </c>
      <c r="X56" s="148">
        <f>SUM(B56:J56)/COUNT(B56:J56)</f>
        <v>0.66666666666666663</v>
      </c>
      <c r="Y56" s="148">
        <f t="shared" ref="Y56" si="61">AVERAGE(B55:J55)</f>
        <v>4.402222222222222E-2</v>
      </c>
      <c r="Z56" s="146">
        <f t="shared" ref="Z56" si="62">SUM(Y56,1)*Z51</f>
        <v>222501.89699749873</v>
      </c>
      <c r="AA56" s="148">
        <f>SUM(B56:M56)/COUNT(B56:M56)</f>
        <v>0.75</v>
      </c>
      <c r="AB56" s="148">
        <f t="shared" ref="AB56" si="63">AVERAGE(B55:M55)</f>
        <v>7.4299999999999991E-2</v>
      </c>
      <c r="AC56" s="146">
        <f t="shared" ref="AC56" si="64">SUM(AB56,1)*AC51</f>
        <v>260291.10830296477</v>
      </c>
      <c r="AD56" s="87">
        <f>SUM(B56:O56)/COUNT(B56:O56)</f>
        <v>0.7142857142857143</v>
      </c>
      <c r="AE56" s="18">
        <f>AVERAGE(B55:O55)</f>
        <v>8.8578571428571423E-2</v>
      </c>
      <c r="AF56" s="124">
        <f>SUM(AE56,1)*AF51</f>
        <v>213849.46802500746</v>
      </c>
      <c r="AG56" s="88">
        <v>1947.09</v>
      </c>
      <c r="AH56" s="83">
        <f t="shared" ref="AH56" si="65">(AG56-AG51)/AG51</f>
        <v>4.4845239117369248E-2</v>
      </c>
      <c r="AI56" s="121">
        <f t="shared" ref="AI56" si="66">SUM(AH56,1)*AI51</f>
        <v>165867.89109619378</v>
      </c>
      <c r="AJ56" s="95">
        <v>41791</v>
      </c>
    </row>
    <row r="57" spans="1:36" x14ac:dyDescent="0.25">
      <c r="D57" s="29"/>
      <c r="R57" s="111"/>
      <c r="S57" s="111"/>
      <c r="T57" s="123"/>
      <c r="U57" s="111"/>
      <c r="V57" s="111"/>
      <c r="W57" s="122"/>
      <c r="X57" s="132"/>
      <c r="Y57" s="132"/>
      <c r="Z57" s="122"/>
      <c r="AA57" s="130"/>
      <c r="AB57" s="130"/>
      <c r="AC57" s="122"/>
      <c r="AF57" s="119"/>
      <c r="AG57" s="84"/>
      <c r="AH57" s="89"/>
      <c r="AI57" s="120"/>
      <c r="AJ57" s="81"/>
    </row>
    <row r="58" spans="1:36" ht="23.4" x14ac:dyDescent="0.4">
      <c r="A58" s="159" t="s">
        <v>12</v>
      </c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R58" s="111"/>
      <c r="S58" s="111"/>
      <c r="T58" s="123"/>
      <c r="U58" s="122"/>
      <c r="V58" s="122"/>
      <c r="W58" s="122"/>
      <c r="X58" s="132"/>
      <c r="Y58" s="132"/>
      <c r="Z58" s="122"/>
      <c r="AA58" s="130"/>
      <c r="AB58" s="130"/>
      <c r="AC58" s="122"/>
      <c r="AF58" s="119"/>
      <c r="AG58" s="84"/>
      <c r="AH58" s="83"/>
      <c r="AI58" s="120"/>
      <c r="AJ58" s="81"/>
    </row>
    <row r="59" spans="1:36" ht="15" x14ac:dyDescent="0.25">
      <c r="A59" s="69" t="s">
        <v>26</v>
      </c>
      <c r="B59" s="70" t="s">
        <v>49</v>
      </c>
      <c r="C59" s="70" t="s">
        <v>145</v>
      </c>
      <c r="D59" s="70" t="s">
        <v>147</v>
      </c>
      <c r="E59" s="70" t="s">
        <v>81</v>
      </c>
      <c r="F59" s="70" t="s">
        <v>148</v>
      </c>
      <c r="G59" s="70" t="s">
        <v>149</v>
      </c>
      <c r="H59" s="70" t="s">
        <v>150</v>
      </c>
      <c r="I59" s="70" t="s">
        <v>151</v>
      </c>
      <c r="J59" s="70" t="s">
        <v>152</v>
      </c>
      <c r="K59" s="70" t="s">
        <v>154</v>
      </c>
      <c r="L59" s="64" t="s">
        <v>29</v>
      </c>
      <c r="M59" s="64" t="s">
        <v>153</v>
      </c>
      <c r="N59" s="73" t="s">
        <v>87</v>
      </c>
      <c r="O59" s="47" t="s">
        <v>144</v>
      </c>
      <c r="P59" s="106" t="s">
        <v>133</v>
      </c>
      <c r="R59" s="111"/>
      <c r="S59" s="111"/>
      <c r="T59" s="123"/>
      <c r="U59" s="122"/>
      <c r="V59" s="122"/>
      <c r="W59" s="122"/>
      <c r="X59" s="132"/>
      <c r="Y59" s="132"/>
      <c r="Z59" s="122"/>
      <c r="AA59" s="83"/>
      <c r="AB59" s="83"/>
      <c r="AD59" s="4"/>
      <c r="AF59" s="119"/>
      <c r="AG59" s="84"/>
      <c r="AH59" s="144"/>
      <c r="AI59" s="83"/>
      <c r="AJ59" s="81"/>
    </row>
    <row r="60" spans="1:36" ht="15" x14ac:dyDescent="0.25">
      <c r="A60" s="10" t="s">
        <v>36</v>
      </c>
      <c r="B60" s="8">
        <v>0.13800000000000001</v>
      </c>
      <c r="C60" s="8">
        <v>3.9800000000000002E-2</v>
      </c>
      <c r="D60" s="7">
        <v>-6.6400000000000001E-2</v>
      </c>
      <c r="E60" s="8">
        <v>6.08E-2</v>
      </c>
      <c r="F60" s="7">
        <v>-4.6199999999999998E-2</v>
      </c>
      <c r="G60" s="7">
        <v>-0.1741</v>
      </c>
      <c r="H60" s="7">
        <v>-2.12E-2</v>
      </c>
      <c r="I60" s="8">
        <v>1.21E-2</v>
      </c>
      <c r="J60" s="7">
        <v>-9.2299999999999993E-2</v>
      </c>
      <c r="K60" s="8">
        <v>0.13930000000000001</v>
      </c>
      <c r="L60" s="7">
        <v>-0.3221</v>
      </c>
      <c r="M60" s="24">
        <v>0.12690000000000001</v>
      </c>
      <c r="N60" s="8">
        <v>9.4000000000000004E-3</v>
      </c>
      <c r="O60" s="79">
        <v>-0.18720000000000001</v>
      </c>
      <c r="P60" s="56">
        <v>2.58E-2</v>
      </c>
      <c r="R60" s="111"/>
      <c r="S60" s="111"/>
      <c r="T60" s="123"/>
      <c r="U60" s="122"/>
      <c r="V60" s="122"/>
      <c r="W60" s="122"/>
      <c r="X60" s="132"/>
      <c r="Y60" s="132"/>
      <c r="Z60" s="122"/>
      <c r="AA60" s="83"/>
      <c r="AB60" s="83"/>
      <c r="AD60" s="4"/>
      <c r="AF60" s="119"/>
      <c r="AG60" s="84"/>
      <c r="AH60" s="144"/>
      <c r="AI60" s="83"/>
      <c r="AJ60" s="81"/>
    </row>
    <row r="61" spans="1:36" ht="15" x14ac:dyDescent="0.25">
      <c r="A61" s="40" t="s">
        <v>37</v>
      </c>
      <c r="B61" s="33">
        <v>1</v>
      </c>
      <c r="C61" s="28">
        <v>1</v>
      </c>
      <c r="D61" s="22">
        <v>0</v>
      </c>
      <c r="E61" s="28">
        <v>1</v>
      </c>
      <c r="F61" s="22">
        <v>0</v>
      </c>
      <c r="G61" s="30">
        <v>0</v>
      </c>
      <c r="H61" s="30">
        <v>0</v>
      </c>
      <c r="I61" s="28">
        <v>1</v>
      </c>
      <c r="J61" s="22">
        <v>0</v>
      </c>
      <c r="K61" s="28">
        <v>1</v>
      </c>
      <c r="L61" s="45">
        <v>0</v>
      </c>
      <c r="M61" s="32">
        <v>1</v>
      </c>
      <c r="N61" s="55">
        <v>1</v>
      </c>
      <c r="O61" s="68">
        <v>0</v>
      </c>
      <c r="P61" s="98">
        <v>1</v>
      </c>
      <c r="R61" s="145">
        <f>SUM(B61:D61)/COUNT(B61:D61)</f>
        <v>0.66666666666666663</v>
      </c>
      <c r="S61" s="145">
        <f t="shared" ref="S61" si="67">AVERAGE(B60:D60)</f>
        <v>3.7133333333333338E-2</v>
      </c>
      <c r="T61" s="146">
        <f>SUM(S61,1)*T56</f>
        <v>240223.22064958973</v>
      </c>
      <c r="U61" s="147">
        <f>SUM(B61:G61)/COUNT(B61:G61)</f>
        <v>0.5</v>
      </c>
      <c r="V61" s="145">
        <f t="shared" ref="V61" si="68">AVERAGE(B60:G60)</f>
        <v>-8.0166666666666633E-3</v>
      </c>
      <c r="W61" s="146">
        <f>SUM(V61,1)*W56</f>
        <v>210646.0760096194</v>
      </c>
      <c r="X61" s="148">
        <f>SUM(B61:J61)/COUNT(B61:J61)</f>
        <v>0.44444444444444442</v>
      </c>
      <c r="Y61" s="148">
        <f t="shared" ref="Y61" si="69">AVERAGE(B60:J60)</f>
        <v>-1.6611111111111108E-2</v>
      </c>
      <c r="Z61" s="146">
        <f t="shared" ref="Z61" si="70">SUM(Y61,1)*Z56</f>
        <v>218805.89326404026</v>
      </c>
      <c r="AA61" s="148">
        <f>SUM(B61:M61)/COUNT(B61:M61)</f>
        <v>0.5</v>
      </c>
      <c r="AB61" s="148">
        <f t="shared" ref="AB61" si="71">AVERAGE(B60:M60)</f>
        <v>-1.7116666666666659E-2</v>
      </c>
      <c r="AC61" s="146">
        <f t="shared" ref="AC61" si="72">SUM(AB61,1)*AC56</f>
        <v>255835.79216584569</v>
      </c>
      <c r="AD61" s="18">
        <f>SUM(B61:P61)/COUNT(B61:P61)</f>
        <v>0.53333333333333333</v>
      </c>
      <c r="AE61" s="18">
        <f>AVERAGE(B60:P60)</f>
        <v>-2.3826666666666663E-2</v>
      </c>
      <c r="AF61" s="124">
        <f>SUM(AE61,1)*AF56</f>
        <v>208754.14803353162</v>
      </c>
      <c r="AG61" s="88">
        <v>1993.23</v>
      </c>
      <c r="AH61" s="83">
        <f t="shared" ref="AH61" si="73">(AG61-AG56)/AG56</f>
        <v>2.3696901529975556E-2</v>
      </c>
      <c r="AI61" s="121">
        <f t="shared" ref="AI61" si="74">SUM(AH61,1)*AI56</f>
        <v>169798.44617848497</v>
      </c>
      <c r="AJ61" s="95">
        <v>41883</v>
      </c>
    </row>
    <row r="62" spans="1:36" x14ac:dyDescent="0.25">
      <c r="D62" s="29"/>
      <c r="F62" s="29"/>
      <c r="J62" s="29"/>
      <c r="R62" s="111"/>
      <c r="S62" s="111"/>
      <c r="T62" s="123"/>
      <c r="U62" s="111"/>
      <c r="V62" s="111"/>
      <c r="W62" s="122"/>
      <c r="X62" s="132"/>
      <c r="Y62" s="132"/>
      <c r="Z62" s="122"/>
      <c r="AA62" s="130"/>
      <c r="AB62" s="130"/>
      <c r="AC62" s="122"/>
      <c r="AF62" s="119"/>
      <c r="AG62" s="84"/>
      <c r="AH62" s="89"/>
      <c r="AI62" s="120"/>
      <c r="AJ62" s="81"/>
    </row>
    <row r="63" spans="1:36" ht="23.4" x14ac:dyDescent="0.4">
      <c r="A63" s="159" t="s">
        <v>3</v>
      </c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R63" s="111"/>
      <c r="S63" s="111"/>
      <c r="T63" s="123"/>
      <c r="U63" s="122"/>
      <c r="V63" s="122"/>
      <c r="W63" s="122"/>
      <c r="X63" s="132"/>
      <c r="Y63" s="132"/>
      <c r="Z63" s="122"/>
      <c r="AA63" s="130"/>
      <c r="AB63" s="130"/>
      <c r="AC63" s="122"/>
      <c r="AF63" s="119"/>
      <c r="AG63" s="84"/>
      <c r="AH63" s="83"/>
      <c r="AI63" s="120"/>
      <c r="AJ63" s="81"/>
    </row>
    <row r="64" spans="1:36" ht="15" x14ac:dyDescent="0.25">
      <c r="A64" s="69" t="s">
        <v>26</v>
      </c>
      <c r="B64" s="70" t="s">
        <v>49</v>
      </c>
      <c r="C64" s="70" t="s">
        <v>114</v>
      </c>
      <c r="D64" s="70" t="s">
        <v>155</v>
      </c>
      <c r="E64" s="70" t="s">
        <v>156</v>
      </c>
      <c r="F64" s="70" t="s">
        <v>139</v>
      </c>
      <c r="G64" s="70" t="s">
        <v>157</v>
      </c>
      <c r="H64" s="70" t="s">
        <v>158</v>
      </c>
      <c r="I64" s="70" t="s">
        <v>159</v>
      </c>
      <c r="J64" s="70" t="s">
        <v>160</v>
      </c>
      <c r="K64" s="70" t="s">
        <v>161</v>
      </c>
      <c r="L64" s="64" t="s">
        <v>141</v>
      </c>
      <c r="M64" s="64" t="s">
        <v>162</v>
      </c>
      <c r="N64" s="73" t="s">
        <v>106</v>
      </c>
      <c r="O64" s="47" t="s">
        <v>117</v>
      </c>
      <c r="P64" s="106" t="s">
        <v>163</v>
      </c>
      <c r="R64" s="111"/>
      <c r="S64" s="111"/>
      <c r="T64" s="123"/>
      <c r="U64" s="122"/>
      <c r="V64" s="122"/>
      <c r="W64" s="122"/>
      <c r="X64" s="132"/>
      <c r="Y64" s="132"/>
      <c r="Z64" s="122"/>
      <c r="AA64" s="83"/>
      <c r="AB64" s="83"/>
      <c r="AD64" s="4"/>
      <c r="AF64" s="119"/>
      <c r="AG64" s="84"/>
      <c r="AH64" s="144"/>
      <c r="AI64" s="83"/>
      <c r="AJ64" s="81"/>
    </row>
    <row r="65" spans="1:36" ht="15" x14ac:dyDescent="0.25">
      <c r="A65" s="10" t="s">
        <v>36</v>
      </c>
      <c r="B65" s="8">
        <v>0.41589999999999999</v>
      </c>
      <c r="C65" s="8">
        <v>0.16639999999999999</v>
      </c>
      <c r="D65" s="7">
        <v>-0.2429</v>
      </c>
      <c r="E65" s="8">
        <v>0.1462</v>
      </c>
      <c r="F65" s="8">
        <v>3.8800000000000001E-2</v>
      </c>
      <c r="G65" s="7">
        <v>-2.58E-2</v>
      </c>
      <c r="H65" s="8">
        <v>8.5099999999999995E-2</v>
      </c>
      <c r="I65" s="8">
        <v>7.22E-2</v>
      </c>
      <c r="J65" s="8">
        <v>6.6299999999999998E-2</v>
      </c>
      <c r="K65" s="8">
        <v>0.17199999999999999</v>
      </c>
      <c r="L65" s="8">
        <v>6.6900000000000001E-2</v>
      </c>
      <c r="M65" s="24">
        <v>7.2499999999999995E-2</v>
      </c>
      <c r="N65" s="8">
        <v>0.19139999999999999</v>
      </c>
      <c r="O65" s="51">
        <v>4.7500000000000001E-2</v>
      </c>
      <c r="P65" s="80">
        <v>-0.1145</v>
      </c>
      <c r="R65" s="111"/>
      <c r="S65" s="111"/>
      <c r="T65" s="123"/>
      <c r="U65" s="122"/>
      <c r="V65" s="122"/>
      <c r="W65" s="122"/>
      <c r="X65" s="132"/>
      <c r="Y65" s="132"/>
      <c r="Z65" s="122"/>
      <c r="AA65" s="83"/>
      <c r="AB65" s="83"/>
      <c r="AD65" s="4"/>
      <c r="AF65" s="119"/>
      <c r="AG65" s="84"/>
      <c r="AH65" s="144"/>
      <c r="AI65" s="83"/>
      <c r="AJ65" s="81"/>
    </row>
    <row r="66" spans="1:36" ht="15" x14ac:dyDescent="0.25">
      <c r="A66" s="40" t="s">
        <v>37</v>
      </c>
      <c r="B66" s="33">
        <v>1</v>
      </c>
      <c r="C66" s="28">
        <v>1</v>
      </c>
      <c r="D66" s="30">
        <v>0</v>
      </c>
      <c r="E66" s="28">
        <v>1</v>
      </c>
      <c r="F66" s="23">
        <v>1</v>
      </c>
      <c r="G66" s="30">
        <v>0</v>
      </c>
      <c r="H66" s="28">
        <v>1</v>
      </c>
      <c r="I66" s="28">
        <v>1</v>
      </c>
      <c r="J66" s="28">
        <v>1</v>
      </c>
      <c r="K66" s="28">
        <v>1</v>
      </c>
      <c r="L66" s="32">
        <v>1</v>
      </c>
      <c r="M66" s="32">
        <v>1</v>
      </c>
      <c r="N66" s="55">
        <v>1</v>
      </c>
      <c r="O66" s="55">
        <v>1</v>
      </c>
      <c r="P66" s="105">
        <v>0</v>
      </c>
      <c r="R66" s="145">
        <f>SUM(B66:D66)/COUNT(B66:D66)</f>
        <v>0.66666666666666663</v>
      </c>
      <c r="S66" s="145">
        <f t="shared" ref="S66" si="75">AVERAGE(B65:D65)</f>
        <v>0.11313333333333335</v>
      </c>
      <c r="T66" s="146">
        <f>SUM(S66,1)*T61</f>
        <v>267400.47434574662</v>
      </c>
      <c r="U66" s="147">
        <f>SUM(B66:G66)/COUNT(B66:G66)</f>
        <v>0.66666666666666663</v>
      </c>
      <c r="V66" s="145">
        <f t="shared" ref="V66" si="76">AVERAGE(B65:G65)</f>
        <v>8.3099999999999993E-2</v>
      </c>
      <c r="W66" s="146">
        <f>SUM(V66,1)*W61</f>
        <v>228150.76492601875</v>
      </c>
      <c r="X66" s="148">
        <f>SUM(B66:J66)/COUNT(B66:J66)</f>
        <v>0.77777777777777779</v>
      </c>
      <c r="Y66" s="148">
        <f t="shared" ref="Y66" si="77">AVERAGE(B65:J65)</f>
        <v>8.0244444444444452E-2</v>
      </c>
      <c r="Z66" s="146">
        <f t="shared" ref="Z66" si="78">SUM(Y66,1)*Z61</f>
        <v>236363.85061018355</v>
      </c>
      <c r="AA66" s="148">
        <f>SUM(B66:M66)/COUNT(B66:M66)</f>
        <v>0.83333333333333337</v>
      </c>
      <c r="AB66" s="148">
        <f t="shared" ref="AB66" si="79">AVERAGE(B65:M65)</f>
        <v>8.613333333333334E-2</v>
      </c>
      <c r="AC66" s="146">
        <f t="shared" ref="AC66" si="80">SUM(AB66,1)*AC61</f>
        <v>277871.78173106391</v>
      </c>
      <c r="AD66" s="18">
        <f>SUM(B66:P66)/COUNT(B66:P66)</f>
        <v>0.8</v>
      </c>
      <c r="AE66" s="18">
        <f>AVERAGE(B65:P65)</f>
        <v>7.7200000000000005E-2</v>
      </c>
      <c r="AF66" s="124">
        <f>SUM(AE66,1)*AF61</f>
        <v>224869.96826172023</v>
      </c>
      <c r="AG66" s="88">
        <v>2054.27</v>
      </c>
      <c r="AH66" s="83">
        <f t="shared" ref="AH66" si="81">(AG66-AG61)/AG61</f>
        <v>3.0623661092799105E-2</v>
      </c>
      <c r="AI66" s="121">
        <f t="shared" ref="AI66" si="82">SUM(AH66,1)*AI61</f>
        <v>174998.29624833877</v>
      </c>
      <c r="AJ66" s="95">
        <v>41974</v>
      </c>
    </row>
    <row r="67" spans="1:36" x14ac:dyDescent="0.25">
      <c r="F67" s="29"/>
      <c r="R67" s="111"/>
      <c r="S67" s="111"/>
      <c r="T67" s="123"/>
      <c r="U67" s="111"/>
      <c r="V67" s="111"/>
      <c r="W67" s="122"/>
      <c r="X67" s="132"/>
      <c r="Y67" s="132"/>
      <c r="Z67" s="122"/>
      <c r="AA67" s="130"/>
      <c r="AB67" s="130"/>
      <c r="AC67" s="122"/>
      <c r="AD67" s="15"/>
      <c r="AE67" s="15"/>
      <c r="AF67" s="125"/>
      <c r="AG67" s="84"/>
      <c r="AH67" s="89"/>
      <c r="AI67" s="120"/>
      <c r="AJ67" s="81"/>
    </row>
    <row r="68" spans="1:36" ht="23.4" x14ac:dyDescent="0.4">
      <c r="A68" s="159" t="s">
        <v>13</v>
      </c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R68" s="111"/>
      <c r="S68" s="111"/>
      <c r="T68" s="123"/>
      <c r="U68" s="122"/>
      <c r="V68" s="122"/>
      <c r="W68" s="122"/>
      <c r="X68" s="132"/>
      <c r="Y68" s="132"/>
      <c r="Z68" s="122"/>
      <c r="AA68" s="130"/>
      <c r="AB68" s="130"/>
      <c r="AC68" s="122"/>
      <c r="AF68" s="119"/>
      <c r="AG68" s="84"/>
      <c r="AH68" s="83"/>
      <c r="AI68" s="120"/>
      <c r="AJ68" s="81"/>
    </row>
    <row r="69" spans="1:36" ht="15" x14ac:dyDescent="0.25">
      <c r="A69" s="69" t="s">
        <v>26</v>
      </c>
      <c r="B69" s="70" t="s">
        <v>164</v>
      </c>
      <c r="C69" s="70" t="s">
        <v>112</v>
      </c>
      <c r="D69" s="70" t="s">
        <v>114</v>
      </c>
      <c r="E69" s="70" t="s">
        <v>165</v>
      </c>
      <c r="F69" s="70" t="s">
        <v>166</v>
      </c>
      <c r="G69" s="70" t="s">
        <v>167</v>
      </c>
      <c r="H69" s="70" t="s">
        <v>87</v>
      </c>
      <c r="I69" s="70" t="s">
        <v>168</v>
      </c>
      <c r="J69" s="70" t="s">
        <v>169</v>
      </c>
      <c r="K69" s="70" t="s">
        <v>147</v>
      </c>
      <c r="L69" s="64" t="s">
        <v>82</v>
      </c>
      <c r="M69" s="64" t="s">
        <v>170</v>
      </c>
      <c r="N69" s="73" t="s">
        <v>115</v>
      </c>
      <c r="O69" s="47" t="s">
        <v>171</v>
      </c>
      <c r="P69" s="106" t="s">
        <v>33</v>
      </c>
      <c r="R69" s="111"/>
      <c r="S69" s="111"/>
      <c r="T69" s="123"/>
      <c r="U69" s="122"/>
      <c r="V69" s="122"/>
      <c r="W69" s="122"/>
      <c r="X69" s="132"/>
      <c r="Y69" s="132"/>
      <c r="Z69" s="122"/>
      <c r="AA69" s="83"/>
      <c r="AB69" s="83"/>
      <c r="AD69" s="4"/>
      <c r="AF69" s="119"/>
      <c r="AG69" s="84"/>
      <c r="AH69" s="144"/>
      <c r="AI69" s="83"/>
      <c r="AJ69" s="81"/>
    </row>
    <row r="70" spans="1:36" ht="15" x14ac:dyDescent="0.25">
      <c r="A70" s="10" t="s">
        <v>36</v>
      </c>
      <c r="B70" s="7">
        <v>-3.8E-3</v>
      </c>
      <c r="C70" s="8">
        <v>0.25779999999999997</v>
      </c>
      <c r="D70" s="8">
        <v>0.26079999999999998</v>
      </c>
      <c r="E70" s="7">
        <v>-6.13E-2</v>
      </c>
      <c r="F70" s="8">
        <v>0.1993</v>
      </c>
      <c r="G70" s="8">
        <v>1.3100000000000001E-2</v>
      </c>
      <c r="H70" s="8">
        <v>3.6200000000000003E-2</v>
      </c>
      <c r="I70" s="8">
        <v>2.9899999999999999E-2</v>
      </c>
      <c r="J70" s="7">
        <v>-8.5800000000000001E-2</v>
      </c>
      <c r="K70" s="20">
        <v>-8.5900000000000004E-2</v>
      </c>
      <c r="L70" s="7">
        <v>-3.8800000000000001E-2</v>
      </c>
      <c r="M70" s="8">
        <v>9.4899999999999998E-2</v>
      </c>
      <c r="N70" s="8">
        <v>0.13239999999999999</v>
      </c>
      <c r="O70" s="51">
        <v>6.6000000000000003E-2</v>
      </c>
      <c r="P70" s="56">
        <v>0.13489999999999999</v>
      </c>
      <c r="R70" s="111"/>
      <c r="S70" s="111"/>
      <c r="T70" s="123"/>
      <c r="U70" s="122"/>
      <c r="V70" s="122"/>
      <c r="W70" s="122"/>
      <c r="X70" s="132"/>
      <c r="Y70" s="132"/>
      <c r="Z70" s="122"/>
      <c r="AA70" s="83"/>
      <c r="AB70" s="83"/>
      <c r="AD70" s="4"/>
      <c r="AF70" s="119"/>
      <c r="AG70" s="84"/>
      <c r="AH70" s="144"/>
      <c r="AI70" s="83"/>
      <c r="AJ70" s="81"/>
    </row>
    <row r="71" spans="1:36" ht="15" x14ac:dyDescent="0.25">
      <c r="A71" s="40" t="s">
        <v>37</v>
      </c>
      <c r="B71" s="43">
        <v>0</v>
      </c>
      <c r="C71" s="28">
        <v>1</v>
      </c>
      <c r="D71" s="28">
        <v>1</v>
      </c>
      <c r="E71" s="30">
        <v>0</v>
      </c>
      <c r="F71" s="28">
        <v>1</v>
      </c>
      <c r="G71" s="28">
        <v>1</v>
      </c>
      <c r="H71" s="28">
        <v>1</v>
      </c>
      <c r="I71" s="28">
        <v>1</v>
      </c>
      <c r="J71" s="30">
        <v>0</v>
      </c>
      <c r="K71" s="30">
        <v>0</v>
      </c>
      <c r="L71" s="45">
        <v>0</v>
      </c>
      <c r="M71" s="32">
        <v>1</v>
      </c>
      <c r="N71" s="55">
        <v>1</v>
      </c>
      <c r="O71" s="55">
        <v>1</v>
      </c>
      <c r="P71" s="68">
        <v>1</v>
      </c>
      <c r="Q71" s="108"/>
      <c r="R71" s="145">
        <f>SUM(B71:D71)/COUNT(B71:D71)</f>
        <v>0.66666666666666663</v>
      </c>
      <c r="S71" s="145">
        <f t="shared" ref="S71" si="83">AVERAGE(B70:D70)</f>
        <v>0.17159999999999997</v>
      </c>
      <c r="T71" s="146">
        <f>SUM(S71,1)*T66</f>
        <v>313286.39574347675</v>
      </c>
      <c r="U71" s="147">
        <f>SUM(B71:G71)/COUNT(B71:G71)</f>
        <v>0.66666666666666663</v>
      </c>
      <c r="V71" s="145">
        <f t="shared" ref="V71" si="84">AVERAGE(B70:G70)</f>
        <v>0.11098333333333332</v>
      </c>
      <c r="W71" s="146">
        <f>SUM(V71,1)*W66</f>
        <v>253471.69732005807</v>
      </c>
      <c r="X71" s="148">
        <f>SUM(B71:J71)/COUNT(B71:J71)</f>
        <v>0.66666666666666663</v>
      </c>
      <c r="Y71" s="148">
        <f t="shared" ref="Y71" si="85">AVERAGE(B70:J70)</f>
        <v>7.1800000000000003E-2</v>
      </c>
      <c r="Z71" s="146">
        <f t="shared" ref="Z71" si="86">SUM(Y71,1)*Z66</f>
        <v>253334.77508399475</v>
      </c>
      <c r="AA71" s="148">
        <f>SUM(B71:M71)/COUNT(B71:M71)</f>
        <v>0.58333333333333337</v>
      </c>
      <c r="AB71" s="148">
        <f t="shared" ref="AB71" si="87">AVERAGE(B70:M70)</f>
        <v>5.1366666666666672E-2</v>
      </c>
      <c r="AC71" s="146">
        <f t="shared" ref="AC71" si="88">SUM(AB71,1)*AC66</f>
        <v>292145.12891931622</v>
      </c>
      <c r="AD71" s="87">
        <f>SUM(B71:P71)/COUNT(B71:P71)</f>
        <v>0.66666666666666663</v>
      </c>
      <c r="AE71" s="18">
        <f>AVERAGE(B70:P70)</f>
        <v>6.3313333333333333E-2</v>
      </c>
      <c r="AF71" s="124">
        <f>SUM(AE71,1)*AF66</f>
        <v>239107.23551893063</v>
      </c>
      <c r="AG71" s="88">
        <v>2079.9899999999998</v>
      </c>
      <c r="AH71" s="83">
        <f t="shared" ref="AH71" si="89">(AG71-AG66)/AG66</f>
        <v>1.2520262672384741E-2</v>
      </c>
      <c r="AI71" s="121">
        <f t="shared" ref="AI71" si="90">SUM(AH71,1)*AI66</f>
        <v>177189.3208845878</v>
      </c>
      <c r="AJ71" s="95">
        <v>42064</v>
      </c>
    </row>
    <row r="72" spans="1:36" x14ac:dyDescent="0.25">
      <c r="R72" s="111"/>
      <c r="S72" s="111"/>
      <c r="T72" s="123"/>
      <c r="U72" s="111"/>
      <c r="V72" s="111"/>
      <c r="W72" s="122"/>
      <c r="X72" s="132"/>
      <c r="Y72" s="132"/>
      <c r="Z72" s="122"/>
      <c r="AA72" s="130"/>
      <c r="AB72" s="130"/>
      <c r="AC72" s="122"/>
      <c r="AF72" s="125"/>
      <c r="AG72" s="84"/>
      <c r="AH72" s="89"/>
      <c r="AI72" s="120"/>
      <c r="AJ72" s="81"/>
    </row>
    <row r="73" spans="1:36" ht="23.4" x14ac:dyDescent="0.4">
      <c r="A73" s="159" t="s">
        <v>14</v>
      </c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60"/>
      <c r="R73" s="111"/>
      <c r="S73" s="111"/>
      <c r="T73" s="123"/>
      <c r="U73" s="122"/>
      <c r="V73" s="122"/>
      <c r="W73" s="122"/>
      <c r="X73" s="132"/>
      <c r="Y73" s="132"/>
      <c r="Z73" s="122"/>
      <c r="AA73" s="130"/>
      <c r="AB73" s="130"/>
      <c r="AC73" s="122"/>
      <c r="AD73" s="4"/>
      <c r="AF73" s="119"/>
      <c r="AG73" s="84"/>
      <c r="AH73" s="83"/>
      <c r="AI73" s="120"/>
      <c r="AJ73" s="81"/>
    </row>
    <row r="74" spans="1:36" ht="15" x14ac:dyDescent="0.25">
      <c r="A74" s="69" t="s">
        <v>26</v>
      </c>
      <c r="B74" s="70" t="s">
        <v>174</v>
      </c>
      <c r="C74" s="70" t="s">
        <v>175</v>
      </c>
      <c r="D74" s="70" t="s">
        <v>176</v>
      </c>
      <c r="E74" s="70" t="s">
        <v>177</v>
      </c>
      <c r="F74" s="70" t="s">
        <v>107</v>
      </c>
      <c r="G74" s="70" t="s">
        <v>89</v>
      </c>
      <c r="H74" s="70" t="s">
        <v>178</v>
      </c>
      <c r="I74" s="70" t="s">
        <v>108</v>
      </c>
      <c r="J74" s="70" t="s">
        <v>27</v>
      </c>
      <c r="K74" s="13" t="s">
        <v>171</v>
      </c>
      <c r="L74" s="64" t="s">
        <v>179</v>
      </c>
      <c r="M74" s="64" t="s">
        <v>157</v>
      </c>
      <c r="N74" s="73" t="s">
        <v>180</v>
      </c>
      <c r="O74" s="47" t="s">
        <v>181</v>
      </c>
      <c r="P74" s="102" t="s">
        <v>182</v>
      </c>
      <c r="R74" s="111"/>
      <c r="S74" s="111"/>
      <c r="T74" s="123"/>
      <c r="U74" s="122"/>
      <c r="V74" s="122"/>
      <c r="W74" s="122"/>
      <c r="X74" s="132"/>
      <c r="Y74" s="132"/>
      <c r="Z74" s="122"/>
      <c r="AA74" s="83"/>
      <c r="AB74" s="83"/>
      <c r="AD74" s="4"/>
      <c r="AF74" s="119"/>
      <c r="AG74" s="84"/>
      <c r="AH74" s="144"/>
      <c r="AI74" s="83"/>
      <c r="AJ74" s="81"/>
    </row>
    <row r="75" spans="1:36" ht="15" x14ac:dyDescent="0.25">
      <c r="A75" s="10" t="s">
        <v>36</v>
      </c>
      <c r="B75" s="7">
        <v>-0.13320000000000001</v>
      </c>
      <c r="C75" s="8">
        <v>4.0000000000000001E-3</v>
      </c>
      <c r="D75" s="7">
        <v>-3.4799999999999998E-2</v>
      </c>
      <c r="E75" s="8">
        <v>7.8100000000000003E-2</v>
      </c>
      <c r="F75" s="8">
        <v>5.2200000000000003E-2</v>
      </c>
      <c r="G75" s="7">
        <v>-0.15379999999999999</v>
      </c>
      <c r="H75" s="8">
        <v>4.4999999999999998E-2</v>
      </c>
      <c r="I75" s="8">
        <v>0.1003</v>
      </c>
      <c r="J75" s="8">
        <v>8.0000000000000002E-3</v>
      </c>
      <c r="K75" s="79">
        <v>-4.3099999999999999E-2</v>
      </c>
      <c r="L75" s="8">
        <v>2.5000000000000001E-2</v>
      </c>
      <c r="M75" s="24">
        <v>0.16170000000000001</v>
      </c>
      <c r="N75" s="8">
        <v>7.4499999999999997E-2</v>
      </c>
      <c r="O75" s="79">
        <v>-9.7000000000000003E-3</v>
      </c>
      <c r="P75" s="80">
        <v>-1.4E-2</v>
      </c>
      <c r="R75" s="111"/>
      <c r="S75" s="111"/>
      <c r="T75" s="123"/>
      <c r="U75" s="122"/>
      <c r="V75" s="122"/>
      <c r="W75" s="122"/>
      <c r="X75" s="132"/>
      <c r="Y75" s="132"/>
      <c r="Z75" s="122"/>
      <c r="AA75" s="83"/>
      <c r="AB75" s="83"/>
      <c r="AD75" s="4"/>
      <c r="AF75" s="119"/>
      <c r="AG75" s="84"/>
      <c r="AH75" s="144"/>
      <c r="AI75" s="83"/>
      <c r="AJ75" s="81"/>
    </row>
    <row r="76" spans="1:36" ht="15" x14ac:dyDescent="0.25">
      <c r="A76" s="40" t="s">
        <v>37</v>
      </c>
      <c r="B76" s="43">
        <v>0</v>
      </c>
      <c r="C76" s="28">
        <v>1</v>
      </c>
      <c r="D76" s="30">
        <v>0</v>
      </c>
      <c r="E76" s="28">
        <v>1</v>
      </c>
      <c r="F76" s="28">
        <v>1</v>
      </c>
      <c r="G76" s="30">
        <v>0</v>
      </c>
      <c r="H76" s="28">
        <v>1</v>
      </c>
      <c r="I76" s="28">
        <v>1</v>
      </c>
      <c r="J76" s="23">
        <v>1</v>
      </c>
      <c r="K76" s="30">
        <v>0</v>
      </c>
      <c r="L76" s="32">
        <v>1</v>
      </c>
      <c r="M76" s="32">
        <v>1</v>
      </c>
      <c r="N76" s="55">
        <v>1</v>
      </c>
      <c r="O76" s="68">
        <v>0</v>
      </c>
      <c r="P76" s="105">
        <v>0</v>
      </c>
      <c r="R76" s="145">
        <f>SUM(B76:D76)/COUNT(B76:D76)</f>
        <v>0.33333333333333331</v>
      </c>
      <c r="S76" s="145">
        <f t="shared" ref="S76" si="91">AVERAGE(B75:D75)</f>
        <v>-5.4666666666666669E-2</v>
      </c>
      <c r="T76" s="146">
        <f>SUM(S76,1)*T71</f>
        <v>296160.07277616672</v>
      </c>
      <c r="U76" s="147">
        <f>SUM(B76:G76)/COUNT(B76:G76)</f>
        <v>0.5</v>
      </c>
      <c r="V76" s="145">
        <f t="shared" ref="V76" si="92">AVERAGE(B75:G75)</f>
        <v>-3.125E-2</v>
      </c>
      <c r="W76" s="146">
        <f>SUM(V76,1)*W71</f>
        <v>245550.70677880626</v>
      </c>
      <c r="X76" s="148">
        <f>SUM(B76:J76)/COUNT(B76:J76)</f>
        <v>0.66666666666666663</v>
      </c>
      <c r="Y76" s="148">
        <f t="shared" ref="Y76" si="93">AVERAGE(B75:J75)</f>
        <v>-3.8000000000000017E-3</v>
      </c>
      <c r="Z76" s="146">
        <f t="shared" ref="Z76" si="94">SUM(Y76,1)*Z71</f>
        <v>252372.10293867555</v>
      </c>
      <c r="AA76" s="148">
        <f>SUM(B76:M76)/COUNT(B76:M76)</f>
        <v>0.66666666666666663</v>
      </c>
      <c r="AB76" s="148">
        <f t="shared" ref="AB76" si="95">AVERAGE(B75:M75)</f>
        <v>9.116666666666667E-3</v>
      </c>
      <c r="AC76" s="146">
        <f t="shared" ref="AC76" si="96">SUM(AB76,1)*AC71</f>
        <v>294808.51867796399</v>
      </c>
      <c r="AD76" s="18">
        <f>SUM(B76:P76)/COUNT(B76:P76)</f>
        <v>0.6</v>
      </c>
      <c r="AE76" s="18">
        <f>AVERAGE(B75:P75)</f>
        <v>1.068E-2</v>
      </c>
      <c r="AF76" s="124">
        <f>SUM(AE76,1)*AF71</f>
        <v>241660.90079427281</v>
      </c>
      <c r="AG76" s="88">
        <v>2099.29</v>
      </c>
      <c r="AH76" s="83">
        <f t="shared" ref="AH76" si="97">(AG76-AG71)/AG71</f>
        <v>9.2788907638979914E-3</v>
      </c>
      <c r="AI76" s="121">
        <f t="shared" ref="AI76" si="98">SUM(AH76,1)*AI71</f>
        <v>178833.44123760518</v>
      </c>
      <c r="AJ76" s="95">
        <v>42156</v>
      </c>
    </row>
    <row r="77" spans="1:36" x14ac:dyDescent="0.25">
      <c r="J77" s="29"/>
      <c r="R77" s="111"/>
      <c r="S77" s="111"/>
      <c r="T77" s="123"/>
      <c r="U77" s="111"/>
      <c r="V77" s="111"/>
      <c r="W77" s="122"/>
      <c r="X77" s="132"/>
      <c r="Y77" s="132"/>
      <c r="Z77" s="122"/>
      <c r="AA77" s="130"/>
      <c r="AB77" s="130"/>
      <c r="AC77" s="122"/>
      <c r="AF77" s="119"/>
      <c r="AG77" s="84"/>
      <c r="AH77" s="89"/>
      <c r="AI77" s="120"/>
      <c r="AJ77" s="81"/>
    </row>
    <row r="78" spans="1:36" ht="23.4" x14ac:dyDescent="0.4">
      <c r="A78" s="159" t="s">
        <v>15</v>
      </c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R78" s="111"/>
      <c r="S78" s="111"/>
      <c r="T78" s="123"/>
      <c r="U78" s="122"/>
      <c r="V78" s="122"/>
      <c r="W78" s="122"/>
      <c r="X78" s="132"/>
      <c r="Y78" s="132"/>
      <c r="Z78" s="122"/>
      <c r="AA78" s="130"/>
      <c r="AB78" s="130"/>
      <c r="AC78" s="122"/>
      <c r="AF78" s="119"/>
      <c r="AG78" s="84"/>
      <c r="AH78" s="83"/>
      <c r="AI78" s="120"/>
      <c r="AJ78" s="81"/>
    </row>
    <row r="79" spans="1:36" ht="15" x14ac:dyDescent="0.25">
      <c r="A79" s="69" t="s">
        <v>26</v>
      </c>
      <c r="B79" s="70" t="s">
        <v>49</v>
      </c>
      <c r="C79" s="70" t="s">
        <v>113</v>
      </c>
      <c r="D79" s="70" t="s">
        <v>75</v>
      </c>
      <c r="E79" s="70" t="s">
        <v>141</v>
      </c>
      <c r="F79" s="70" t="s">
        <v>123</v>
      </c>
      <c r="G79" s="70" t="s">
        <v>155</v>
      </c>
      <c r="H79" s="70" t="s">
        <v>56</v>
      </c>
      <c r="I79" s="70" t="s">
        <v>115</v>
      </c>
      <c r="J79" s="70" t="s">
        <v>177</v>
      </c>
      <c r="K79" s="70" t="s">
        <v>31</v>
      </c>
      <c r="L79" s="64" t="s">
        <v>183</v>
      </c>
      <c r="M79" s="64" t="s">
        <v>184</v>
      </c>
      <c r="N79" s="73" t="s">
        <v>185</v>
      </c>
      <c r="O79" s="47" t="s">
        <v>33</v>
      </c>
      <c r="P79" s="106" t="s">
        <v>179</v>
      </c>
      <c r="R79" s="111"/>
      <c r="S79" s="111"/>
      <c r="T79" s="123"/>
      <c r="U79" s="122"/>
      <c r="V79" s="122"/>
      <c r="W79" s="122"/>
      <c r="X79" s="132"/>
      <c r="Y79" s="132"/>
      <c r="Z79" s="122"/>
      <c r="AA79" s="83"/>
      <c r="AB79" s="83"/>
      <c r="AD79" s="4"/>
      <c r="AF79" s="119"/>
      <c r="AG79" s="84"/>
      <c r="AH79" s="144"/>
      <c r="AI79" s="83"/>
      <c r="AJ79" s="81"/>
    </row>
    <row r="80" spans="1:36" ht="15" x14ac:dyDescent="0.25">
      <c r="A80" s="10" t="s">
        <v>36</v>
      </c>
      <c r="B80" s="7">
        <v>-0.39510000000000001</v>
      </c>
      <c r="C80" s="7">
        <v>-0.15659999999999999</v>
      </c>
      <c r="D80" s="8">
        <v>5.5199999999999999E-2</v>
      </c>
      <c r="E80" s="7">
        <v>-0.1043</v>
      </c>
      <c r="F80" s="7">
        <v>-8.8099999999999998E-2</v>
      </c>
      <c r="G80" s="8">
        <v>0.1003</v>
      </c>
      <c r="H80" s="8">
        <v>0.154</v>
      </c>
      <c r="I80" s="8">
        <v>7.3499999999999996E-2</v>
      </c>
      <c r="J80" s="7">
        <v>-7.3800000000000004E-2</v>
      </c>
      <c r="K80" s="8">
        <v>6.2899999999999998E-2</v>
      </c>
      <c r="L80" s="8">
        <v>8.4500000000000006E-2</v>
      </c>
      <c r="M80" s="24">
        <v>5.4199999999999998E-2</v>
      </c>
      <c r="N80" s="7">
        <v>-6.5500000000000003E-2</v>
      </c>
      <c r="O80" s="79">
        <v>-4.3799999999999999E-2</v>
      </c>
      <c r="P80" s="80">
        <v>-8.9700000000000002E-2</v>
      </c>
      <c r="R80" s="111"/>
      <c r="S80" s="111"/>
      <c r="T80" s="123"/>
      <c r="U80" s="122"/>
      <c r="V80" s="122"/>
      <c r="W80" s="122"/>
      <c r="X80" s="132"/>
      <c r="Y80" s="132"/>
      <c r="Z80" s="122"/>
      <c r="AA80" s="83"/>
      <c r="AB80" s="83"/>
      <c r="AD80" s="4"/>
      <c r="AF80" s="119"/>
      <c r="AG80" s="84"/>
      <c r="AH80" s="144"/>
      <c r="AI80" s="83"/>
      <c r="AJ80" s="81"/>
    </row>
    <row r="81" spans="1:37" ht="15" x14ac:dyDescent="0.25">
      <c r="A81" s="40" t="s">
        <v>37</v>
      </c>
      <c r="B81" s="43">
        <v>0</v>
      </c>
      <c r="C81" s="30">
        <v>0</v>
      </c>
      <c r="D81" s="23">
        <v>1</v>
      </c>
      <c r="E81" s="30">
        <v>0</v>
      </c>
      <c r="F81" s="30">
        <v>0</v>
      </c>
      <c r="G81" s="28">
        <v>1</v>
      </c>
      <c r="H81" s="28">
        <v>1</v>
      </c>
      <c r="I81" s="28">
        <v>1</v>
      </c>
      <c r="J81" s="22">
        <v>0</v>
      </c>
      <c r="K81" s="28">
        <v>1</v>
      </c>
      <c r="L81" s="32">
        <v>1</v>
      </c>
      <c r="M81" s="32">
        <v>1</v>
      </c>
      <c r="N81" s="68">
        <v>0</v>
      </c>
      <c r="O81" s="68">
        <v>0</v>
      </c>
      <c r="P81" s="105">
        <v>0</v>
      </c>
      <c r="Q81" s="108"/>
      <c r="R81" s="145">
        <f>SUM(B81:D81)/COUNT(B81:D81)</f>
        <v>0.33333333333333331</v>
      </c>
      <c r="S81" s="145">
        <f t="shared" ref="S81" si="99">AVERAGE(B80:D80)</f>
        <v>-0.16549999999999998</v>
      </c>
      <c r="T81" s="146">
        <f>SUM(S81,1)*T76</f>
        <v>247145.58073171115</v>
      </c>
      <c r="U81" s="147">
        <f>SUM(B81:G81)/COUNT(B81:G81)</f>
        <v>0.33333333333333331</v>
      </c>
      <c r="V81" s="145">
        <f t="shared" ref="V81" si="100">AVERAGE(B80:G80)</f>
        <v>-9.8100000000000007E-2</v>
      </c>
      <c r="W81" s="146">
        <f>SUM(V81,1)*W76</f>
        <v>221462.18244380536</v>
      </c>
      <c r="X81" s="148">
        <f>SUM(B81:J81)/COUNT(B81:J81)</f>
        <v>0.44444444444444442</v>
      </c>
      <c r="Y81" s="148">
        <f t="shared" ref="Y81" si="101">AVERAGE(B80:J80)</f>
        <v>-4.8322222222222218E-2</v>
      </c>
      <c r="Z81" s="146">
        <f t="shared" ref="Z81" si="102">SUM(Y81,1)*Z76</f>
        <v>240176.92209778333</v>
      </c>
      <c r="AA81" s="148">
        <f>SUM(B81:M81)/COUNT(B81:M81)</f>
        <v>0.58333333333333337</v>
      </c>
      <c r="AB81" s="148">
        <f t="shared" ref="AB81" si="103">AVERAGE(B80:M80)</f>
        <v>-1.9441666666666659E-2</v>
      </c>
      <c r="AC81" s="146">
        <f t="shared" ref="AC81" si="104">SUM(AB81,1)*AC76</f>
        <v>289076.94972733321</v>
      </c>
      <c r="AD81" s="87">
        <f>SUM(B81:P81)/COUNT(B81:P81)</f>
        <v>0.46666666666666667</v>
      </c>
      <c r="AE81" s="18">
        <f>AVERAGE(B80:P80)</f>
        <v>-2.8819999999999998E-2</v>
      </c>
      <c r="AF81" s="124">
        <f>SUM(AE81,1)*AF76</f>
        <v>234696.23363338187</v>
      </c>
      <c r="AG81" s="88">
        <v>1944.41</v>
      </c>
      <c r="AH81" s="83">
        <f t="shared" ref="AH81" si="105">(AG81-AG76)/AG76</f>
        <v>-7.3777324714546288E-2</v>
      </c>
      <c r="AI81" s="121">
        <f t="shared" ref="AI81" si="106">SUM(AH81,1)*AI76</f>
        <v>165639.58837359864</v>
      </c>
      <c r="AJ81" s="95">
        <v>42248</v>
      </c>
    </row>
    <row r="82" spans="1:37" x14ac:dyDescent="0.25">
      <c r="D82" s="29"/>
      <c r="J82" s="29"/>
      <c r="R82" s="111"/>
      <c r="S82" s="111"/>
      <c r="T82" s="123"/>
      <c r="U82" s="111"/>
      <c r="V82" s="111"/>
      <c r="W82" s="122"/>
      <c r="X82" s="132"/>
      <c r="Y82" s="132"/>
      <c r="Z82" s="122"/>
      <c r="AA82" s="130"/>
      <c r="AB82" s="130"/>
      <c r="AC82" s="122"/>
      <c r="AF82" s="119"/>
      <c r="AG82" s="84"/>
      <c r="AH82" s="89"/>
      <c r="AI82" s="120"/>
      <c r="AJ82" s="81"/>
    </row>
    <row r="83" spans="1:37" ht="23.4" x14ac:dyDescent="0.4">
      <c r="A83" s="159" t="s">
        <v>16</v>
      </c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R83" s="111"/>
      <c r="S83" s="111"/>
      <c r="T83" s="123"/>
      <c r="U83" s="122"/>
      <c r="V83" s="122"/>
      <c r="W83" s="122"/>
      <c r="X83" s="132"/>
      <c r="Y83" s="132"/>
      <c r="Z83" s="122"/>
      <c r="AA83" s="130"/>
      <c r="AB83" s="130"/>
      <c r="AC83" s="122"/>
      <c r="AF83" s="119"/>
      <c r="AG83" s="84"/>
      <c r="AH83" s="83"/>
      <c r="AI83" s="120"/>
      <c r="AJ83" s="81"/>
    </row>
    <row r="84" spans="1:37" ht="15" x14ac:dyDescent="0.25">
      <c r="A84" s="69" t="s">
        <v>26</v>
      </c>
      <c r="B84" s="70" t="s">
        <v>54</v>
      </c>
      <c r="C84" s="70" t="s">
        <v>186</v>
      </c>
      <c r="D84" s="70" t="s">
        <v>56</v>
      </c>
      <c r="E84" s="70" t="s">
        <v>187</v>
      </c>
      <c r="F84" s="70" t="s">
        <v>188</v>
      </c>
      <c r="G84" s="70" t="s">
        <v>35</v>
      </c>
      <c r="H84" s="70" t="s">
        <v>189</v>
      </c>
      <c r="I84" s="70" t="s">
        <v>147</v>
      </c>
      <c r="J84" s="70" t="s">
        <v>42</v>
      </c>
      <c r="K84" s="70" t="s">
        <v>190</v>
      </c>
      <c r="L84" s="64" t="s">
        <v>150</v>
      </c>
      <c r="M84" s="64" t="s">
        <v>191</v>
      </c>
      <c r="N84" s="73" t="s">
        <v>99</v>
      </c>
      <c r="O84" s="47" t="s">
        <v>162</v>
      </c>
      <c r="P84" s="106" t="s">
        <v>76</v>
      </c>
      <c r="Q84" s="108"/>
      <c r="R84" s="111"/>
      <c r="S84" s="111"/>
      <c r="T84" s="123"/>
      <c r="U84" s="122"/>
      <c r="V84" s="122"/>
      <c r="W84" s="122"/>
      <c r="X84" s="132"/>
      <c r="Y84" s="132"/>
      <c r="Z84" s="122"/>
      <c r="AA84" s="83"/>
      <c r="AB84" s="83"/>
      <c r="AD84" s="4"/>
      <c r="AF84" s="119"/>
      <c r="AG84" s="84"/>
      <c r="AH84" s="144"/>
      <c r="AI84" s="83"/>
      <c r="AJ84" s="81"/>
    </row>
    <row r="85" spans="1:37" ht="15" x14ac:dyDescent="0.25">
      <c r="A85" s="10" t="s">
        <v>36</v>
      </c>
      <c r="B85" s="8">
        <v>4.7800000000000002E-2</v>
      </c>
      <c r="C85" s="8">
        <v>4.0800000000000003E-2</v>
      </c>
      <c r="D85" s="8">
        <v>0.16750000000000001</v>
      </c>
      <c r="E85" s="8">
        <v>0.11269999999999999</v>
      </c>
      <c r="F85" s="8">
        <v>0.13200000000000001</v>
      </c>
      <c r="G85" s="7">
        <v>-3.61E-2</v>
      </c>
      <c r="H85" s="8">
        <v>0.17649999999999999</v>
      </c>
      <c r="I85" s="8">
        <v>0.12970000000000001</v>
      </c>
      <c r="J85" s="8">
        <v>6.1699999999999998E-2</v>
      </c>
      <c r="K85" s="8">
        <v>9.0499999999999997E-2</v>
      </c>
      <c r="L85" s="7">
        <v>-0.1211</v>
      </c>
      <c r="M85" s="24">
        <v>6.7999999999999996E-3</v>
      </c>
      <c r="N85" s="8">
        <v>6.4399999999999999E-2</v>
      </c>
      <c r="O85" s="51">
        <v>7.0000000000000007E-2</v>
      </c>
      <c r="P85" s="80">
        <v>-1.7299999999999999E-2</v>
      </c>
      <c r="Q85" s="27"/>
      <c r="R85" s="111"/>
      <c r="S85" s="111"/>
      <c r="T85" s="123"/>
      <c r="U85" s="122"/>
      <c r="V85" s="122"/>
      <c r="W85" s="122"/>
      <c r="X85" s="132"/>
      <c r="Y85" s="132"/>
      <c r="Z85" s="122"/>
      <c r="AA85" s="83"/>
      <c r="AB85" s="83"/>
      <c r="AD85" s="4"/>
      <c r="AF85" s="119"/>
      <c r="AG85" s="84"/>
      <c r="AH85" s="144"/>
      <c r="AI85" s="83"/>
      <c r="AJ85" s="81"/>
    </row>
    <row r="86" spans="1:37" ht="15" x14ac:dyDescent="0.25">
      <c r="A86" s="40" t="s">
        <v>37</v>
      </c>
      <c r="B86" s="33">
        <v>1</v>
      </c>
      <c r="C86" s="28">
        <v>1</v>
      </c>
      <c r="D86" s="23">
        <v>1</v>
      </c>
      <c r="E86" s="28">
        <v>1</v>
      </c>
      <c r="F86" s="28">
        <v>1</v>
      </c>
      <c r="G86" s="30">
        <v>0</v>
      </c>
      <c r="H86" s="28">
        <v>1</v>
      </c>
      <c r="I86" s="28">
        <v>1</v>
      </c>
      <c r="J86" s="28">
        <v>1</v>
      </c>
      <c r="K86" s="28">
        <v>1</v>
      </c>
      <c r="L86" s="45">
        <v>0</v>
      </c>
      <c r="M86" s="32">
        <v>1</v>
      </c>
      <c r="N86" s="55">
        <v>1</v>
      </c>
      <c r="O86" s="55">
        <v>1</v>
      </c>
      <c r="P86" s="105">
        <v>0</v>
      </c>
      <c r="R86" s="145">
        <f>SUM(B86:D86)/COUNT(B86:D86)</f>
        <v>1</v>
      </c>
      <c r="S86" s="145">
        <f t="shared" ref="S86" si="107">AVERAGE(B85:D85)</f>
        <v>8.536666666666666E-2</v>
      </c>
      <c r="T86" s="146">
        <f>SUM(S86,1)*T81</f>
        <v>268243.57514017489</v>
      </c>
      <c r="U86" s="147">
        <f>SUM(B86:G86)/COUNT(B86:G86)</f>
        <v>0.83333333333333337</v>
      </c>
      <c r="V86" s="145">
        <f t="shared" ref="V86" si="108">AVERAGE(B85:G85)</f>
        <v>7.7450000000000005E-2</v>
      </c>
      <c r="W86" s="146">
        <f>SUM(V86,1)*W81</f>
        <v>238614.4284740781</v>
      </c>
      <c r="X86" s="148">
        <f>SUM(B86:J86)/COUNT(B86:J86)</f>
        <v>0.88888888888888884</v>
      </c>
      <c r="Y86" s="148">
        <f t="shared" ref="Y86" si="109">AVERAGE(B85:J85)</f>
        <v>9.2511111111111113E-2</v>
      </c>
      <c r="Z86" s="146">
        <f t="shared" ref="Z86" si="110">SUM(Y86,1)*Z81</f>
        <v>262395.95602429606</v>
      </c>
      <c r="AA86" s="148">
        <f>SUM(B86:M86)/COUNT(B86:M86)</f>
        <v>0.83333333333333337</v>
      </c>
      <c r="AB86" s="148">
        <f t="shared" ref="AB86" si="111">AVERAGE(B85:M85)</f>
        <v>6.7400000000000002E-2</v>
      </c>
      <c r="AC86" s="146">
        <f t="shared" ref="AC86" si="112">SUM(AB86,1)*AC81</f>
        <v>308560.73613895546</v>
      </c>
      <c r="AD86" s="18">
        <f>SUM(B86:P86)/COUNT(B86:P86)</f>
        <v>0.8</v>
      </c>
      <c r="AE86" s="18">
        <f>AVERAGE(B85:P85)</f>
        <v>6.1726666666666673E-2</v>
      </c>
      <c r="AF86" s="124">
        <f>SUM(AE86,1)*AF81</f>
        <v>249183.24981479175</v>
      </c>
      <c r="AG86" s="88">
        <v>2054.08</v>
      </c>
      <c r="AH86" s="83">
        <f t="shared" ref="AH86" si="113">(AG86-AG81)/AG81</f>
        <v>5.6402713419494779E-2</v>
      </c>
      <c r="AI86" s="121">
        <f t="shared" ref="AI86" si="114">SUM(AH86,1)*AI81</f>
        <v>174982.11060755781</v>
      </c>
      <c r="AJ86" s="95">
        <v>42339</v>
      </c>
    </row>
    <row r="87" spans="1:37" x14ac:dyDescent="0.25">
      <c r="D87" s="29"/>
      <c r="R87" s="111"/>
      <c r="S87" s="111"/>
      <c r="T87" s="123"/>
      <c r="U87" s="111"/>
      <c r="V87" s="111"/>
      <c r="W87" s="122"/>
      <c r="X87" s="132"/>
      <c r="Y87" s="132"/>
      <c r="Z87" s="122"/>
      <c r="AA87" s="130"/>
      <c r="AB87" s="130"/>
      <c r="AC87" s="122"/>
      <c r="AF87" s="119"/>
      <c r="AG87" s="84"/>
      <c r="AH87" s="89"/>
      <c r="AI87" s="120"/>
      <c r="AJ87" s="81"/>
    </row>
    <row r="88" spans="1:37" ht="23.4" x14ac:dyDescent="0.4">
      <c r="A88" s="159" t="s">
        <v>17</v>
      </c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R88" s="111"/>
      <c r="S88" s="111"/>
      <c r="T88" s="123"/>
      <c r="U88" s="122"/>
      <c r="V88" s="122"/>
      <c r="W88" s="122"/>
      <c r="X88" s="132"/>
      <c r="Y88" s="132"/>
      <c r="Z88" s="122"/>
      <c r="AA88" s="130"/>
      <c r="AB88" s="130"/>
      <c r="AC88" s="122"/>
      <c r="AF88" s="119"/>
      <c r="AG88" s="84"/>
      <c r="AH88" s="83"/>
      <c r="AI88" s="120"/>
      <c r="AJ88" s="81"/>
    </row>
    <row r="89" spans="1:37" ht="15" x14ac:dyDescent="0.25">
      <c r="A89" s="69" t="s">
        <v>26</v>
      </c>
      <c r="B89" s="70" t="s">
        <v>39</v>
      </c>
      <c r="C89" s="70" t="s">
        <v>33</v>
      </c>
      <c r="D89" s="70" t="s">
        <v>171</v>
      </c>
      <c r="E89" s="70" t="s">
        <v>60</v>
      </c>
      <c r="F89" s="70" t="s">
        <v>85</v>
      </c>
      <c r="G89" s="70" t="s">
        <v>80</v>
      </c>
      <c r="H89" s="70" t="s">
        <v>155</v>
      </c>
      <c r="I89" s="70" t="s">
        <v>192</v>
      </c>
      <c r="J89" s="70" t="s">
        <v>193</v>
      </c>
      <c r="K89" s="70" t="s">
        <v>194</v>
      </c>
      <c r="L89" s="64" t="s">
        <v>195</v>
      </c>
      <c r="M89" s="64" t="s">
        <v>79</v>
      </c>
      <c r="N89" s="73" t="s">
        <v>162</v>
      </c>
      <c r="O89" s="47" t="s">
        <v>196</v>
      </c>
      <c r="P89" s="106" t="s">
        <v>108</v>
      </c>
      <c r="R89" s="111"/>
      <c r="S89" s="111"/>
      <c r="T89" s="123"/>
      <c r="U89" s="122"/>
      <c r="V89" s="122"/>
      <c r="W89" s="122"/>
      <c r="X89" s="132"/>
      <c r="Y89" s="132"/>
      <c r="Z89" s="122"/>
      <c r="AA89" s="83"/>
      <c r="AB89" s="83"/>
      <c r="AD89" s="4"/>
      <c r="AF89" s="119"/>
      <c r="AG89" s="84"/>
      <c r="AH89" s="144"/>
      <c r="AI89" s="83"/>
      <c r="AJ89" s="81"/>
    </row>
    <row r="90" spans="1:37" ht="15" x14ac:dyDescent="0.25">
      <c r="A90" s="10" t="s">
        <v>36</v>
      </c>
      <c r="B90" s="7">
        <v>-0.1041</v>
      </c>
      <c r="C90" s="7">
        <v>-0.1123</v>
      </c>
      <c r="D90" s="8">
        <v>9.0899999999999995E-2</v>
      </c>
      <c r="E90" s="7">
        <v>-1.03E-2</v>
      </c>
      <c r="F90" s="8">
        <v>7.7600000000000002E-2</v>
      </c>
      <c r="G90" s="8">
        <v>6.3799999999999996E-2</v>
      </c>
      <c r="H90" s="7">
        <v>-0.1062</v>
      </c>
      <c r="I90" s="7">
        <v>-4.4999999999999997E-3</v>
      </c>
      <c r="J90" s="7">
        <v>-0.1784</v>
      </c>
      <c r="K90" s="8">
        <v>2.6200000000000001E-2</v>
      </c>
      <c r="L90" s="8">
        <v>9.2999999999999992E-3</v>
      </c>
      <c r="M90" s="44">
        <v>-0.33600000000000002</v>
      </c>
      <c r="N90" s="8">
        <v>7.6399999999999996E-2</v>
      </c>
      <c r="O90" s="51">
        <v>3.2399999999999998E-2</v>
      </c>
      <c r="P90" s="80">
        <v>-0.1071</v>
      </c>
      <c r="R90" s="111"/>
      <c r="S90" s="111"/>
      <c r="T90" s="123"/>
      <c r="U90" s="122"/>
      <c r="V90" s="122"/>
      <c r="W90" s="122"/>
      <c r="X90" s="132"/>
      <c r="Y90" s="132"/>
      <c r="Z90" s="122"/>
      <c r="AA90" s="83"/>
      <c r="AB90" s="83"/>
      <c r="AD90" s="4"/>
      <c r="AF90" s="119"/>
      <c r="AG90" s="84"/>
      <c r="AH90" s="144"/>
      <c r="AI90" s="83"/>
      <c r="AJ90" s="81"/>
    </row>
    <row r="91" spans="1:37" ht="15" x14ac:dyDescent="0.25">
      <c r="A91" s="40" t="s">
        <v>37</v>
      </c>
      <c r="B91" s="43">
        <v>0</v>
      </c>
      <c r="C91" s="30">
        <v>0</v>
      </c>
      <c r="D91" s="23">
        <v>1</v>
      </c>
      <c r="E91" s="30">
        <v>0</v>
      </c>
      <c r="F91" s="23">
        <v>1</v>
      </c>
      <c r="G91" s="28">
        <v>1</v>
      </c>
      <c r="H91" s="30">
        <v>0</v>
      </c>
      <c r="I91" s="30">
        <v>0</v>
      </c>
      <c r="J91" s="30">
        <v>0</v>
      </c>
      <c r="K91" s="28">
        <v>1</v>
      </c>
      <c r="L91" s="32">
        <v>1</v>
      </c>
      <c r="M91" s="45">
        <v>0</v>
      </c>
      <c r="N91" s="55">
        <v>1</v>
      </c>
      <c r="O91" s="55">
        <v>1</v>
      </c>
      <c r="P91" s="105">
        <v>0</v>
      </c>
      <c r="Q91" s="108"/>
      <c r="R91" s="145">
        <f>SUM(B91:D91)/COUNT(B91:D91)</f>
        <v>0.33333333333333331</v>
      </c>
      <c r="S91" s="145">
        <f t="shared" ref="S91" si="115">AVERAGE(B90:D90)</f>
        <v>-4.1833333333333333E-2</v>
      </c>
      <c r="T91" s="146">
        <f>SUM(S91,1)*T86</f>
        <v>257022.0522468109</v>
      </c>
      <c r="U91" s="147">
        <f>SUM(B91:G91)/COUNT(B91:G91)</f>
        <v>0.5</v>
      </c>
      <c r="V91" s="145">
        <f t="shared" ref="V91" si="116">AVERAGE(B90:G90)</f>
        <v>9.3333333333333235E-4</v>
      </c>
      <c r="W91" s="146">
        <f>SUM(V91,1)*W86</f>
        <v>238837.13527398722</v>
      </c>
      <c r="X91" s="148">
        <f>SUM(B91:J91)/COUNT(B91:J91)</f>
        <v>0.33333333333333331</v>
      </c>
      <c r="Y91" s="148">
        <f t="shared" ref="Y91" si="117">AVERAGE(B90:J90)</f>
        <v>-3.15E-2</v>
      </c>
      <c r="Z91" s="146">
        <f t="shared" ref="Z91" si="118">SUM(Y91,1)*Z86</f>
        <v>254130.48340953075</v>
      </c>
      <c r="AA91" s="148">
        <f>SUM(B91:M91)/COUNT(B91:M91)</f>
        <v>0.41666666666666669</v>
      </c>
      <c r="AB91" s="148">
        <f t="shared" ref="AB91" si="119">AVERAGE(B90:M90)</f>
        <v>-4.8666666666666671E-2</v>
      </c>
      <c r="AC91" s="146">
        <f t="shared" ref="AC91" si="120">SUM(AB91,1)*AC86</f>
        <v>293544.11364685965</v>
      </c>
      <c r="AD91" s="18">
        <f>SUM(B91:P91)/COUNT(B91:P91)</f>
        <v>0.46666666666666667</v>
      </c>
      <c r="AE91" s="18">
        <f>AVERAGE(B90:P90)</f>
        <v>-3.882E-2</v>
      </c>
      <c r="AF91" s="124">
        <f>SUM(AE91,1)*AF86</f>
        <v>239509.95605698155</v>
      </c>
      <c r="AG91" s="88">
        <v>2021.95</v>
      </c>
      <c r="AH91" s="83">
        <f t="shared" ref="AH91" si="121">(AG91-AG86)/AG86</f>
        <v>-1.5642039258451416E-2</v>
      </c>
      <c r="AI91" s="121">
        <f t="shared" ref="AI91" si="122">SUM(AH91,1)*AI86</f>
        <v>172245.03356390769</v>
      </c>
      <c r="AJ91" s="95">
        <v>42430</v>
      </c>
    </row>
    <row r="92" spans="1:37" x14ac:dyDescent="0.25">
      <c r="D92" s="29"/>
      <c r="F92" s="29"/>
      <c r="R92" s="111"/>
      <c r="S92" s="111"/>
      <c r="T92" s="123"/>
      <c r="U92" s="111"/>
      <c r="V92" s="111"/>
      <c r="W92" s="122"/>
      <c r="X92" s="132"/>
      <c r="Y92" s="132"/>
      <c r="Z92" s="122"/>
      <c r="AA92" s="130"/>
      <c r="AB92" s="130"/>
      <c r="AC92" s="122"/>
      <c r="AF92" s="119"/>
      <c r="AG92" s="84"/>
      <c r="AH92" s="89"/>
      <c r="AI92" s="120"/>
      <c r="AJ92" s="81"/>
      <c r="AK92" s="83"/>
    </row>
    <row r="93" spans="1:37" ht="23.4" x14ac:dyDescent="0.4">
      <c r="A93" s="159" t="s">
        <v>18</v>
      </c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R93" s="111"/>
      <c r="S93" s="111"/>
      <c r="T93" s="123"/>
      <c r="U93" s="122"/>
      <c r="V93" s="122"/>
      <c r="W93" s="122"/>
      <c r="X93" s="132"/>
      <c r="Y93" s="132"/>
      <c r="Z93" s="122"/>
      <c r="AA93" s="130"/>
      <c r="AB93" s="130"/>
      <c r="AC93" s="122"/>
      <c r="AF93" s="119"/>
      <c r="AG93" s="84"/>
      <c r="AH93" s="83"/>
      <c r="AI93" s="120"/>
      <c r="AJ93" s="81"/>
    </row>
    <row r="94" spans="1:37" ht="15" x14ac:dyDescent="0.25">
      <c r="A94" s="69" t="s">
        <v>26</v>
      </c>
      <c r="B94" s="70" t="s">
        <v>42</v>
      </c>
      <c r="C94" s="70" t="s">
        <v>197</v>
      </c>
      <c r="D94" s="70" t="s">
        <v>54</v>
      </c>
      <c r="E94" s="70" t="s">
        <v>84</v>
      </c>
      <c r="F94" s="70" t="s">
        <v>198</v>
      </c>
      <c r="G94" s="70" t="s">
        <v>199</v>
      </c>
      <c r="H94" s="70" t="s">
        <v>28</v>
      </c>
      <c r="I94" s="70" t="s">
        <v>178</v>
      </c>
      <c r="J94" s="70" t="s">
        <v>200</v>
      </c>
      <c r="K94" s="70" t="s">
        <v>201</v>
      </c>
      <c r="L94" s="64" t="s">
        <v>202</v>
      </c>
      <c r="M94" s="64" t="s">
        <v>29</v>
      </c>
      <c r="N94" s="73" t="s">
        <v>203</v>
      </c>
      <c r="O94" s="47" t="s">
        <v>31</v>
      </c>
      <c r="P94" s="106" t="s">
        <v>162</v>
      </c>
      <c r="R94" s="111"/>
      <c r="S94" s="111"/>
      <c r="T94" s="123"/>
      <c r="U94" s="122"/>
      <c r="V94" s="122"/>
      <c r="W94" s="122"/>
      <c r="X94" s="132"/>
      <c r="Y94" s="132"/>
      <c r="Z94" s="122"/>
      <c r="AA94" s="83"/>
      <c r="AB94" s="83"/>
      <c r="AD94" s="4"/>
      <c r="AF94" s="119"/>
      <c r="AG94" s="84"/>
      <c r="AH94" s="144"/>
      <c r="AI94" s="83"/>
      <c r="AJ94" s="81"/>
    </row>
    <row r="95" spans="1:37" ht="15" x14ac:dyDescent="0.25">
      <c r="A95" s="10" t="s">
        <v>36</v>
      </c>
      <c r="B95" s="8">
        <v>5.0599999999999999E-2</v>
      </c>
      <c r="C95" s="8">
        <v>3.6799999999999999E-2</v>
      </c>
      <c r="D95" s="8">
        <v>0.28610000000000002</v>
      </c>
      <c r="E95" s="7">
        <v>-5.9200000000000003E-2</v>
      </c>
      <c r="F95" s="8">
        <v>0.21210000000000001</v>
      </c>
      <c r="G95" s="8">
        <v>7.17E-2</v>
      </c>
      <c r="H95" s="7">
        <v>-9.4100000000000003E-2</v>
      </c>
      <c r="I95" s="7">
        <v>-9.4000000000000004E-3</v>
      </c>
      <c r="J95" s="7">
        <v>-0.2893</v>
      </c>
      <c r="K95" s="8">
        <v>7.3700000000000002E-2</v>
      </c>
      <c r="L95" s="7">
        <v>-0.10340000000000001</v>
      </c>
      <c r="M95" s="44">
        <v>-4.9200000000000001E-2</v>
      </c>
      <c r="N95" s="8">
        <v>8.2900000000000001E-2</v>
      </c>
      <c r="O95" s="79">
        <v>-1.6E-2</v>
      </c>
      <c r="P95" s="56">
        <v>0.10050000000000001</v>
      </c>
      <c r="R95" s="111"/>
      <c r="S95" s="111"/>
      <c r="T95" s="123"/>
      <c r="U95" s="122"/>
      <c r="V95" s="122"/>
      <c r="W95" s="122"/>
      <c r="X95" s="132"/>
      <c r="Y95" s="132"/>
      <c r="Z95" s="122"/>
      <c r="AA95" s="83"/>
      <c r="AB95" s="83"/>
      <c r="AD95" s="4"/>
      <c r="AF95" s="119"/>
      <c r="AG95" s="84"/>
      <c r="AH95" s="144"/>
      <c r="AI95" s="83"/>
      <c r="AJ95" s="81"/>
    </row>
    <row r="96" spans="1:37" ht="15" x14ac:dyDescent="0.25">
      <c r="A96" s="40" t="s">
        <v>37</v>
      </c>
      <c r="B96" s="33">
        <v>1</v>
      </c>
      <c r="C96" s="28">
        <v>1</v>
      </c>
      <c r="D96" s="28">
        <v>1</v>
      </c>
      <c r="E96" s="30">
        <v>0</v>
      </c>
      <c r="F96" s="28">
        <v>1</v>
      </c>
      <c r="G96" s="28">
        <v>1</v>
      </c>
      <c r="H96" s="30">
        <v>0</v>
      </c>
      <c r="I96" s="30">
        <v>0</v>
      </c>
      <c r="J96" s="30">
        <v>0</v>
      </c>
      <c r="K96" s="28">
        <v>1</v>
      </c>
      <c r="L96" s="45">
        <v>0</v>
      </c>
      <c r="M96" s="45">
        <v>0</v>
      </c>
      <c r="N96" s="55">
        <v>1</v>
      </c>
      <c r="O96" s="68">
        <v>0</v>
      </c>
      <c r="P96" s="98">
        <v>1</v>
      </c>
      <c r="Q96" s="108"/>
      <c r="R96" s="145">
        <f>SUM(B96:D96)/COUNT(B96:D96)</f>
        <v>1</v>
      </c>
      <c r="S96" s="145">
        <f t="shared" ref="S96" si="123">AVERAGE(B95:D95)</f>
        <v>0.12450000000000001</v>
      </c>
      <c r="T96" s="146">
        <f>SUM(S96,1)*T91</f>
        <v>289021.29775153886</v>
      </c>
      <c r="U96" s="147">
        <f>SUM(B96:G96)/COUNT(B96:G96)</f>
        <v>0.83333333333333337</v>
      </c>
      <c r="V96" s="145">
        <f t="shared" ref="V96" si="124">AVERAGE(B95:G95)</f>
        <v>9.9683333333333332E-2</v>
      </c>
      <c r="W96" s="146">
        <f>SUM(V96,1)*W91</f>
        <v>262645.21704188251</v>
      </c>
      <c r="X96" s="148">
        <f>SUM(B96:J96)/COUNT(B96:J96)</f>
        <v>0.55555555555555558</v>
      </c>
      <c r="Y96" s="148">
        <f t="shared" ref="Y96" si="125">AVERAGE(B95:J95)</f>
        <v>2.2811111111111108E-2</v>
      </c>
      <c r="Z96" s="146">
        <f t="shared" ref="Z96" si="126">SUM(Y96,1)*Z91</f>
        <v>259927.48210330593</v>
      </c>
      <c r="AA96" s="148">
        <f>SUM(B96:M96)/COUNT(B96:M96)</f>
        <v>0.5</v>
      </c>
      <c r="AB96" s="148">
        <f t="shared" ref="AB96" si="127">AVERAGE(B95:M95)</f>
        <v>1.0533333333333332E-2</v>
      </c>
      <c r="AC96" s="146">
        <f t="shared" ref="AC96" si="128">SUM(AB96,1)*AC91</f>
        <v>296636.11164393992</v>
      </c>
      <c r="AD96" s="18">
        <f>SUM(B96:P96)/COUNT(B96:P96)</f>
        <v>0.53333333333333333</v>
      </c>
      <c r="AE96" s="18">
        <f>AVERAGE(B95:P95)</f>
        <v>1.9586666666666662E-2</v>
      </c>
      <c r="AF96" s="124">
        <f>SUM(AE96,1)*AF91</f>
        <v>244201.15772961761</v>
      </c>
      <c r="AG96" s="88">
        <v>2083.89</v>
      </c>
      <c r="AH96" s="83">
        <f t="shared" ref="AH96" si="129">(AG96-AG91)/AG91</f>
        <v>3.0633794109646541E-2</v>
      </c>
      <c r="AI96" s="121">
        <f t="shared" ref="AI96" si="130">SUM(AH96,1)*AI91</f>
        <v>177521.55245851362</v>
      </c>
      <c r="AJ96" s="92">
        <v>42522</v>
      </c>
    </row>
    <row r="97" spans="1:37" x14ac:dyDescent="0.25">
      <c r="R97" s="111"/>
      <c r="S97" s="111"/>
      <c r="T97" s="123"/>
      <c r="U97" s="111"/>
      <c r="V97" s="111"/>
      <c r="W97" s="122"/>
      <c r="X97" s="132"/>
      <c r="Y97" s="132"/>
      <c r="Z97" s="122"/>
      <c r="AA97" s="130"/>
      <c r="AB97" s="130"/>
      <c r="AC97" s="122"/>
      <c r="AF97" s="119"/>
      <c r="AG97" s="84"/>
      <c r="AH97" s="89"/>
      <c r="AI97" s="120"/>
      <c r="AJ97" s="82"/>
    </row>
    <row r="98" spans="1:37" ht="23.4" x14ac:dyDescent="0.4">
      <c r="A98" s="159" t="s">
        <v>19</v>
      </c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R98" s="111"/>
      <c r="S98" s="111"/>
      <c r="T98" s="123"/>
      <c r="U98" s="122"/>
      <c r="V98" s="122"/>
      <c r="W98" s="122"/>
      <c r="X98" s="132"/>
      <c r="Y98" s="132"/>
      <c r="Z98" s="122"/>
      <c r="AA98" s="130"/>
      <c r="AB98" s="130"/>
      <c r="AC98" s="122"/>
      <c r="AF98" s="119"/>
      <c r="AG98" s="84"/>
      <c r="AH98" s="83"/>
      <c r="AI98" s="120"/>
      <c r="AJ98" s="82"/>
    </row>
    <row r="99" spans="1:37" ht="15" x14ac:dyDescent="0.25">
      <c r="A99" s="69" t="s">
        <v>26</v>
      </c>
      <c r="B99" s="70" t="s">
        <v>53</v>
      </c>
      <c r="C99" s="70" t="s">
        <v>204</v>
      </c>
      <c r="D99" s="70" t="s">
        <v>34</v>
      </c>
      <c r="E99" s="70" t="s">
        <v>118</v>
      </c>
      <c r="F99" s="70" t="s">
        <v>54</v>
      </c>
      <c r="G99" s="70" t="s">
        <v>205</v>
      </c>
      <c r="H99" s="70" t="s">
        <v>206</v>
      </c>
      <c r="I99" s="70" t="s">
        <v>109</v>
      </c>
      <c r="J99" s="70" t="s">
        <v>196</v>
      </c>
      <c r="K99" s="70" t="s">
        <v>207</v>
      </c>
      <c r="L99" s="64" t="s">
        <v>187</v>
      </c>
      <c r="M99" s="64" t="s">
        <v>86</v>
      </c>
      <c r="N99" s="73" t="s">
        <v>208</v>
      </c>
      <c r="O99" s="47" t="s">
        <v>209</v>
      </c>
      <c r="P99" s="106" t="s">
        <v>77</v>
      </c>
      <c r="Q99" s="108"/>
      <c r="R99" s="111"/>
      <c r="S99" s="111"/>
      <c r="T99" s="123"/>
      <c r="U99" s="122"/>
      <c r="V99" s="122"/>
      <c r="W99" s="122"/>
      <c r="X99" s="132"/>
      <c r="Y99" s="132"/>
      <c r="Z99" s="122"/>
      <c r="AA99" s="83"/>
      <c r="AB99" s="83"/>
      <c r="AD99" s="4"/>
      <c r="AF99" s="119"/>
      <c r="AG99" s="84"/>
      <c r="AH99" s="144"/>
      <c r="AI99" s="83"/>
      <c r="AJ99" s="82"/>
    </row>
    <row r="100" spans="1:37" ht="15" x14ac:dyDescent="0.25">
      <c r="A100" s="10" t="s">
        <v>36</v>
      </c>
      <c r="B100" s="8">
        <v>0.16389999999999999</v>
      </c>
      <c r="C100" s="8">
        <v>1.9900000000000001E-2</v>
      </c>
      <c r="D100" s="8">
        <v>9.5899999999999999E-2</v>
      </c>
      <c r="E100" s="8">
        <v>1.84E-2</v>
      </c>
      <c r="F100" s="8">
        <v>0.121</v>
      </c>
      <c r="G100" s="7">
        <v>-0.1245</v>
      </c>
      <c r="H100" s="8">
        <v>2.4E-2</v>
      </c>
      <c r="I100" s="8">
        <v>0.20730000000000001</v>
      </c>
      <c r="J100" s="8">
        <v>0.31290000000000001</v>
      </c>
      <c r="K100" s="7">
        <v>-4.5199999999999997E-2</v>
      </c>
      <c r="L100" s="7">
        <v>-1.8100000000000002E-2</v>
      </c>
      <c r="M100" s="24">
        <v>0.17649999999999999</v>
      </c>
      <c r="N100" s="8">
        <v>0.1178</v>
      </c>
      <c r="O100" s="51">
        <v>3.6700000000000003E-2</v>
      </c>
      <c r="P100" s="80">
        <v>-4.0000000000000001E-3</v>
      </c>
      <c r="Q100" s="27"/>
      <c r="R100" s="111"/>
      <c r="S100" s="111"/>
      <c r="T100" s="123"/>
      <c r="U100" s="122"/>
      <c r="V100" s="122"/>
      <c r="W100" s="122"/>
      <c r="X100" s="132"/>
      <c r="Y100" s="132"/>
      <c r="Z100" s="122"/>
      <c r="AA100" s="83"/>
      <c r="AB100" s="83"/>
      <c r="AD100" s="4"/>
      <c r="AF100" s="119"/>
      <c r="AG100" s="84"/>
      <c r="AH100" s="144"/>
      <c r="AI100" s="83"/>
      <c r="AJ100" s="82"/>
    </row>
    <row r="101" spans="1:37" ht="15" x14ac:dyDescent="0.25">
      <c r="A101" s="40" t="s">
        <v>37</v>
      </c>
      <c r="B101" s="33">
        <v>1</v>
      </c>
      <c r="C101" s="28">
        <v>1</v>
      </c>
      <c r="D101" s="23">
        <v>1</v>
      </c>
      <c r="E101" s="28">
        <v>1</v>
      </c>
      <c r="F101" s="23">
        <v>1</v>
      </c>
      <c r="G101" s="30">
        <v>0</v>
      </c>
      <c r="H101" s="28">
        <v>1</v>
      </c>
      <c r="I101" s="28">
        <v>1</v>
      </c>
      <c r="J101" s="28">
        <v>1</v>
      </c>
      <c r="K101" s="30">
        <v>0</v>
      </c>
      <c r="L101" s="45">
        <v>0</v>
      </c>
      <c r="M101" s="32">
        <v>1</v>
      </c>
      <c r="N101" s="55">
        <v>1</v>
      </c>
      <c r="O101" s="55">
        <v>1</v>
      </c>
      <c r="P101" s="105">
        <v>0</v>
      </c>
      <c r="R101" s="145">
        <f>SUM(B101:D101)/COUNT(B101:D101)</f>
        <v>1</v>
      </c>
      <c r="S101" s="145">
        <f t="shared" ref="S101" si="131">AVERAGE(B100:D100)</f>
        <v>9.3233333333333335E-2</v>
      </c>
      <c r="T101" s="146">
        <f>SUM(S101,1)*T96</f>
        <v>315967.71674524067</v>
      </c>
      <c r="U101" s="147">
        <f>SUM(B101:G101)/COUNT(B101:G101)</f>
        <v>0.83333333333333337</v>
      </c>
      <c r="V101" s="145">
        <f t="shared" ref="V101" si="132">AVERAGE(B100:G100)</f>
        <v>4.9100000000000005E-2</v>
      </c>
      <c r="W101" s="146">
        <f>SUM(V101,1)*W96</f>
        <v>275541.09719863895</v>
      </c>
      <c r="X101" s="148">
        <f>SUM(B101:J101)/COUNT(B101:J101)</f>
        <v>0.88888888888888884</v>
      </c>
      <c r="Y101" s="148">
        <f t="shared" ref="Y101" si="133">AVERAGE(B100:J100)</f>
        <v>9.3200000000000005E-2</v>
      </c>
      <c r="Z101" s="146">
        <f t="shared" ref="Z101" si="134">SUM(Y101,1)*Z96</f>
        <v>284152.72343533405</v>
      </c>
      <c r="AA101" s="148">
        <f>SUM(B101:M101)/COUNT(B101:M101)</f>
        <v>0.75</v>
      </c>
      <c r="AB101" s="148">
        <f t="shared" ref="AB101" si="135">AVERAGE(B100:M100)</f>
        <v>7.9333333333333325E-2</v>
      </c>
      <c r="AC101" s="146">
        <f t="shared" ref="AC101" si="136">SUM(AB101,1)*AC96</f>
        <v>320169.24316769245</v>
      </c>
      <c r="AD101" s="18">
        <f>SUM(B101:P101)/COUNT(B101:P101)</f>
        <v>0.73333333333333328</v>
      </c>
      <c r="AE101" s="18">
        <f>AVERAGE(B100:P100)</f>
        <v>7.3499999999999982E-2</v>
      </c>
      <c r="AF101" s="124">
        <f>SUM(AE101,1)*AF96</f>
        <v>262149.94282274449</v>
      </c>
      <c r="AG101" s="88">
        <v>2157.69</v>
      </c>
      <c r="AH101" s="83">
        <f t="shared" ref="AH101" si="137">(AG101-AG96)/AG96</f>
        <v>3.5414537235650724E-2</v>
      </c>
      <c r="AI101" s="121">
        <f t="shared" ref="AI101" si="138">SUM(AH101,1)*AI96</f>
        <v>183808.39608818616</v>
      </c>
      <c r="AJ101" s="95">
        <v>42614</v>
      </c>
    </row>
    <row r="102" spans="1:37" x14ac:dyDescent="0.25">
      <c r="D102" s="29"/>
      <c r="F102" s="29"/>
      <c r="R102" s="111"/>
      <c r="S102" s="111"/>
      <c r="T102" s="123"/>
      <c r="U102" s="111"/>
      <c r="V102" s="111"/>
      <c r="W102" s="122"/>
      <c r="X102" s="132"/>
      <c r="Y102" s="132"/>
      <c r="Z102" s="122"/>
      <c r="AA102" s="130"/>
      <c r="AB102" s="130"/>
      <c r="AC102" s="122"/>
      <c r="AF102" s="119"/>
      <c r="AG102" s="84"/>
      <c r="AH102" s="89"/>
      <c r="AI102" s="120"/>
      <c r="AJ102" s="81"/>
    </row>
    <row r="103" spans="1:37" ht="23.4" x14ac:dyDescent="0.4">
      <c r="A103" s="159" t="s">
        <v>20</v>
      </c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R103" s="111"/>
      <c r="S103" s="111"/>
      <c r="T103" s="123"/>
      <c r="U103" s="122"/>
      <c r="V103" s="122"/>
      <c r="W103" s="122"/>
      <c r="X103" s="132"/>
      <c r="Y103" s="132"/>
      <c r="Z103" s="122"/>
      <c r="AA103" s="130"/>
      <c r="AB103" s="130"/>
      <c r="AC103" s="122"/>
      <c r="AF103" s="119"/>
      <c r="AG103" s="84"/>
      <c r="AH103" s="83"/>
      <c r="AI103" s="120"/>
      <c r="AJ103" s="81"/>
    </row>
    <row r="104" spans="1:37" ht="15" x14ac:dyDescent="0.25">
      <c r="A104" s="69" t="s">
        <v>26</v>
      </c>
      <c r="B104" s="70" t="s">
        <v>49</v>
      </c>
      <c r="C104" s="70" t="s">
        <v>53</v>
      </c>
      <c r="D104" s="70" t="s">
        <v>109</v>
      </c>
      <c r="E104" s="70" t="s">
        <v>192</v>
      </c>
      <c r="F104" s="70" t="s">
        <v>34</v>
      </c>
      <c r="G104" s="70" t="s">
        <v>210</v>
      </c>
      <c r="H104" s="70" t="s">
        <v>211</v>
      </c>
      <c r="I104" s="70" t="s">
        <v>212</v>
      </c>
      <c r="J104" s="70" t="s">
        <v>196</v>
      </c>
      <c r="K104" s="70" t="s">
        <v>213</v>
      </c>
      <c r="L104" s="64" t="s">
        <v>214</v>
      </c>
      <c r="M104" s="64" t="s">
        <v>86</v>
      </c>
      <c r="N104" s="73" t="s">
        <v>75</v>
      </c>
      <c r="O104" s="47" t="s">
        <v>69</v>
      </c>
      <c r="P104" s="106" t="s">
        <v>215</v>
      </c>
      <c r="R104" s="111"/>
      <c r="S104" s="111"/>
      <c r="T104" s="123"/>
      <c r="U104" s="122"/>
      <c r="V104" s="122"/>
      <c r="W104" s="122"/>
      <c r="X104" s="132"/>
      <c r="Y104" s="132"/>
      <c r="Z104" s="122"/>
      <c r="AA104" s="83"/>
      <c r="AB104" s="83"/>
      <c r="AD104" s="4"/>
      <c r="AF104" s="119"/>
      <c r="AG104" s="84"/>
      <c r="AH104" s="144"/>
      <c r="AI104" s="83"/>
      <c r="AJ104" s="81"/>
    </row>
    <row r="105" spans="1:37" ht="15" x14ac:dyDescent="0.25">
      <c r="A105" s="10" t="s">
        <v>36</v>
      </c>
      <c r="B105" s="7">
        <v>-0.28050000000000003</v>
      </c>
      <c r="C105" s="8">
        <v>2.5499999999999998E-2</v>
      </c>
      <c r="D105" s="7">
        <v>-0.28570000000000001</v>
      </c>
      <c r="E105" s="8">
        <v>7.8799999999999995E-2</v>
      </c>
      <c r="F105" s="7">
        <v>-0.12509999999999999</v>
      </c>
      <c r="G105" s="7">
        <v>-7.7700000000000005E-2</v>
      </c>
      <c r="H105" s="7">
        <v>-9.7500000000000003E-2</v>
      </c>
      <c r="I105" s="8">
        <v>0.6411</v>
      </c>
      <c r="J105" s="8">
        <v>0.16009999999999999</v>
      </c>
      <c r="K105" s="7">
        <v>-0.2228</v>
      </c>
      <c r="L105" s="7">
        <v>-6.8099999999999994E-2</v>
      </c>
      <c r="M105" s="44">
        <v>-0.1237</v>
      </c>
      <c r="N105" s="7">
        <v>-0.55330000000000001</v>
      </c>
      <c r="O105" s="79">
        <v>-8.1900000000000001E-2</v>
      </c>
      <c r="P105" s="80">
        <v>-4.2200000000000001E-2</v>
      </c>
      <c r="Q105" s="27"/>
      <c r="R105" s="111"/>
      <c r="S105" s="111"/>
      <c r="T105" s="123"/>
      <c r="U105" s="122"/>
      <c r="V105" s="122"/>
      <c r="W105" s="122"/>
      <c r="X105" s="132"/>
      <c r="Y105" s="132"/>
      <c r="Z105" s="122"/>
      <c r="AA105" s="83"/>
      <c r="AB105" s="83"/>
      <c r="AD105" s="4"/>
      <c r="AF105" s="119"/>
      <c r="AG105" s="84"/>
      <c r="AH105" s="144"/>
      <c r="AI105" s="83"/>
      <c r="AJ105" s="81"/>
    </row>
    <row r="106" spans="1:37" ht="15" x14ac:dyDescent="0.25">
      <c r="A106" s="40" t="s">
        <v>37</v>
      </c>
      <c r="B106" s="43">
        <v>0</v>
      </c>
      <c r="C106" s="28">
        <v>1</v>
      </c>
      <c r="D106" s="22">
        <v>0</v>
      </c>
      <c r="E106" s="28">
        <v>1</v>
      </c>
      <c r="F106" s="30">
        <v>0</v>
      </c>
      <c r="G106" s="30">
        <v>0</v>
      </c>
      <c r="H106" s="30">
        <v>0</v>
      </c>
      <c r="I106" s="28">
        <v>1</v>
      </c>
      <c r="J106" s="28">
        <v>1</v>
      </c>
      <c r="K106" s="30">
        <v>0</v>
      </c>
      <c r="L106" s="45">
        <v>0</v>
      </c>
      <c r="M106" s="45">
        <v>0</v>
      </c>
      <c r="N106" s="68">
        <v>0</v>
      </c>
      <c r="O106" s="68">
        <v>0</v>
      </c>
      <c r="P106" s="105">
        <v>0</v>
      </c>
      <c r="Q106" s="108"/>
      <c r="R106" s="145">
        <f>SUM(B106:D106)/COUNT(B106:D106)</f>
        <v>0.33333333333333331</v>
      </c>
      <c r="S106" s="145">
        <f t="shared" ref="S106" si="139">AVERAGE(B105:D105)</f>
        <v>-0.18023333333333333</v>
      </c>
      <c r="T106" s="146">
        <f>SUM(S106,1)*T101</f>
        <v>259019.80193052345</v>
      </c>
      <c r="U106" s="147">
        <f>SUM(B106:G106)/COUNT(B106:G106)</f>
        <v>0.33333333333333331</v>
      </c>
      <c r="V106" s="145">
        <f t="shared" ref="V106" si="140">AVERAGE(B105:G105)</f>
        <v>-0.11078333333333333</v>
      </c>
      <c r="W106" s="146">
        <f>SUM(V106,1)*W101</f>
        <v>245015.73598064974</v>
      </c>
      <c r="X106" s="148">
        <f>SUM(B106:J106)/COUNT(B106:J106)</f>
        <v>0.44444444444444442</v>
      </c>
      <c r="Y106" s="148">
        <f t="shared" ref="Y106" si="141">AVERAGE(B105:J105)</f>
        <v>4.333333333333334E-3</v>
      </c>
      <c r="Z106" s="146">
        <f t="shared" ref="Z106" si="142">SUM(Y106,1)*Z101</f>
        <v>285384.05190355383</v>
      </c>
      <c r="AA106" s="148">
        <f>SUM(B106:M106)/COUNT(B106:M106)</f>
        <v>0.33333333333333331</v>
      </c>
      <c r="AB106" s="148">
        <f t="shared" ref="AB106" si="143">AVERAGE(B105:M105)</f>
        <v>-3.1300000000000001E-2</v>
      </c>
      <c r="AC106" s="146">
        <f t="shared" ref="AC106" si="144">SUM(AB106,1)*AC101</f>
        <v>310147.94585654367</v>
      </c>
      <c r="AD106" s="18">
        <f>SUM(B106:P106)/COUNT(B106:P106)</f>
        <v>0.26666666666666666</v>
      </c>
      <c r="AE106" s="18">
        <f>AVERAGE(B105:P105)</f>
        <v>-7.0200000000000012E-2</v>
      </c>
      <c r="AF106" s="124">
        <f>SUM(AE106,1)*AF101</f>
        <v>243747.01683658781</v>
      </c>
      <c r="AG106" s="90">
        <v>2246.63</v>
      </c>
      <c r="AH106" s="83">
        <f t="shared" ref="AH106" si="145">(AG106-AG101)/AG101</f>
        <v>4.1220008434946658E-2</v>
      </c>
      <c r="AI106" s="121">
        <f t="shared" ref="AI106" si="146">SUM(AH106,1)*AI101</f>
        <v>191384.9797253552</v>
      </c>
      <c r="AJ106" s="95">
        <v>42705</v>
      </c>
    </row>
    <row r="107" spans="1:37" x14ac:dyDescent="0.25">
      <c r="D107" s="29"/>
      <c r="R107" s="111"/>
      <c r="S107" s="111"/>
      <c r="T107" s="123"/>
      <c r="U107" s="111"/>
      <c r="V107" s="111"/>
      <c r="W107" s="122"/>
      <c r="X107" s="132"/>
      <c r="Y107" s="132"/>
      <c r="Z107" s="122"/>
      <c r="AA107" s="130"/>
      <c r="AB107" s="130"/>
      <c r="AC107" s="122"/>
      <c r="AF107" s="119"/>
      <c r="AG107" s="85"/>
      <c r="AH107" s="89"/>
      <c r="AI107" s="120"/>
      <c r="AJ107" s="81"/>
    </row>
    <row r="108" spans="1:37" ht="23.4" x14ac:dyDescent="0.4">
      <c r="A108" s="159" t="s">
        <v>21</v>
      </c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R108" s="111"/>
      <c r="S108" s="111"/>
      <c r="T108" s="123"/>
      <c r="U108" s="122"/>
      <c r="V108" s="122"/>
      <c r="W108" s="122"/>
      <c r="X108" s="132"/>
      <c r="Y108" s="132"/>
      <c r="Z108" s="122"/>
      <c r="AA108" s="130"/>
      <c r="AB108" s="130"/>
      <c r="AC108" s="122"/>
      <c r="AF108" s="119"/>
      <c r="AG108" s="85"/>
      <c r="AH108" s="83"/>
      <c r="AI108" s="120"/>
      <c r="AJ108" s="81"/>
    </row>
    <row r="109" spans="1:37" ht="15" x14ac:dyDescent="0.25">
      <c r="A109" s="69" t="s">
        <v>26</v>
      </c>
      <c r="B109" s="70" t="s">
        <v>231</v>
      </c>
      <c r="C109" s="70" t="s">
        <v>111</v>
      </c>
      <c r="D109" s="70" t="s">
        <v>139</v>
      </c>
      <c r="E109" s="70" t="s">
        <v>232</v>
      </c>
      <c r="F109" s="70" t="s">
        <v>233</v>
      </c>
      <c r="G109" s="70" t="s">
        <v>77</v>
      </c>
      <c r="H109" s="70" t="s">
        <v>234</v>
      </c>
      <c r="I109" s="70" t="s">
        <v>235</v>
      </c>
      <c r="J109" s="70" t="s">
        <v>217</v>
      </c>
      <c r="K109" s="70" t="s">
        <v>71</v>
      </c>
      <c r="L109" s="64" t="s">
        <v>236</v>
      </c>
      <c r="M109" s="64" t="s">
        <v>237</v>
      </c>
      <c r="N109" s="73" t="s">
        <v>167</v>
      </c>
      <c r="O109" s="47" t="s">
        <v>238</v>
      </c>
      <c r="P109" s="106" t="s">
        <v>239</v>
      </c>
      <c r="R109" s="111"/>
      <c r="S109" s="111"/>
      <c r="T109" s="123"/>
      <c r="U109" s="122"/>
      <c r="V109" s="122"/>
      <c r="W109" s="122"/>
      <c r="X109" s="132"/>
      <c r="Y109" s="132"/>
      <c r="Z109" s="122"/>
      <c r="AA109" s="83"/>
      <c r="AB109" s="83"/>
      <c r="AD109" s="4"/>
      <c r="AF109" s="119"/>
      <c r="AG109" s="85"/>
      <c r="AH109" s="144"/>
      <c r="AI109" s="83"/>
      <c r="AJ109" s="81"/>
    </row>
    <row r="110" spans="1:37" ht="15" x14ac:dyDescent="0.25">
      <c r="A110" s="10" t="s">
        <v>36</v>
      </c>
      <c r="B110" s="7">
        <v>-4.0599999999999997E-2</v>
      </c>
      <c r="C110" s="8">
        <v>6.6E-3</v>
      </c>
      <c r="D110" s="8">
        <v>2.75E-2</v>
      </c>
      <c r="E110" s="8">
        <v>9.1000000000000004E-3</v>
      </c>
      <c r="F110" s="8">
        <v>2.52E-2</v>
      </c>
      <c r="G110" s="7">
        <v>-0.47570000000000001</v>
      </c>
      <c r="H110" s="8">
        <v>2.2599999999999999E-2</v>
      </c>
      <c r="I110" s="8">
        <v>2.4299999999999999E-2</v>
      </c>
      <c r="J110" s="8">
        <v>6.7400000000000002E-2</v>
      </c>
      <c r="K110" s="8">
        <v>2.1700000000000001E-2</v>
      </c>
      <c r="L110" s="7">
        <v>-5.74E-2</v>
      </c>
      <c r="M110" s="24">
        <v>8.2799999999999999E-2</v>
      </c>
      <c r="N110" s="8">
        <v>9.9400000000000002E-2</v>
      </c>
      <c r="O110" s="79">
        <v>-9.2100000000000001E-2</v>
      </c>
      <c r="P110" s="80">
        <v>-1.24E-2</v>
      </c>
      <c r="Q110" s="27"/>
      <c r="R110" s="111"/>
      <c r="S110" s="111"/>
      <c r="T110" s="123"/>
      <c r="U110" s="122"/>
      <c r="V110" s="122"/>
      <c r="W110" s="122"/>
      <c r="X110" s="132"/>
      <c r="Y110" s="132"/>
      <c r="Z110" s="122"/>
      <c r="AA110" s="83"/>
      <c r="AB110" s="83"/>
      <c r="AD110" s="4"/>
      <c r="AF110" s="119"/>
      <c r="AG110" s="85"/>
      <c r="AH110" s="144"/>
      <c r="AI110" s="83"/>
      <c r="AJ110" s="81"/>
    </row>
    <row r="111" spans="1:37" ht="15" x14ac:dyDescent="0.25">
      <c r="A111" s="40" t="s">
        <v>37</v>
      </c>
      <c r="B111" s="43">
        <v>0</v>
      </c>
      <c r="C111" s="28">
        <v>1</v>
      </c>
      <c r="D111" s="107">
        <v>1</v>
      </c>
      <c r="E111" s="28">
        <v>1</v>
      </c>
      <c r="F111" s="28">
        <v>1</v>
      </c>
      <c r="G111" s="30">
        <v>0</v>
      </c>
      <c r="H111" s="28">
        <v>1</v>
      </c>
      <c r="I111" s="28">
        <v>1</v>
      </c>
      <c r="J111" s="28">
        <v>1</v>
      </c>
      <c r="K111" s="28">
        <v>1</v>
      </c>
      <c r="L111" s="45">
        <v>0</v>
      </c>
      <c r="M111" s="32">
        <v>1</v>
      </c>
      <c r="N111" s="55">
        <v>1</v>
      </c>
      <c r="O111" s="68">
        <v>0</v>
      </c>
      <c r="P111" s="105">
        <v>0</v>
      </c>
      <c r="Q111" s="108"/>
      <c r="R111" s="145">
        <f>SUM(B111:D111)/COUNT(B111:D111)</f>
        <v>0.66666666666666663</v>
      </c>
      <c r="S111" s="145">
        <f t="shared" ref="S111" si="147">AVERAGE(B110:D110)</f>
        <v>-2.1666666666666653E-3</v>
      </c>
      <c r="T111" s="146">
        <f>SUM(S111,1)*T106</f>
        <v>258458.59235967399</v>
      </c>
      <c r="U111" s="147">
        <f>SUM(B111:G111)/COUNT(B111:G111)</f>
        <v>0.66666666666666663</v>
      </c>
      <c r="V111" s="145">
        <f t="shared" ref="V111" si="148">AVERAGE(B110:G110)</f>
        <v>-7.4650000000000008E-2</v>
      </c>
      <c r="W111" s="146">
        <f>SUM(V111,1)*W106</f>
        <v>226725.31128969425</v>
      </c>
      <c r="X111" s="148">
        <f>SUM(B111:J111)/COUNT(B111:J111)</f>
        <v>0.77777777777777779</v>
      </c>
      <c r="Y111" s="148">
        <f t="shared" ref="Y111" si="149">AVERAGE(B110:J110)</f>
        <v>-3.7066666666666664E-2</v>
      </c>
      <c r="Z111" s="146">
        <f t="shared" ref="Z111" si="150">SUM(Y111,1)*Z106</f>
        <v>274805.81637966208</v>
      </c>
      <c r="AA111" s="148">
        <f>SUM(B111:M111)/COUNT(B111:M111)</f>
        <v>0.75</v>
      </c>
      <c r="AB111" s="148">
        <f t="shared" ref="AB111" si="151">AVERAGE(B110:M110)</f>
        <v>-2.3875000000000004E-2</v>
      </c>
      <c r="AC111" s="146">
        <f t="shared" ref="AC111" si="152">SUM(AB111,1)*AC106</f>
        <v>302743.16364921868</v>
      </c>
      <c r="AD111" s="18">
        <f>SUM(B111:P111)/COUNT(B111:P111)</f>
        <v>0.66666666666666663</v>
      </c>
      <c r="AE111" s="18">
        <f>AVERAGE(B110:P110)</f>
        <v>-1.9440000000000006E-2</v>
      </c>
      <c r="AF111" s="124">
        <f>SUM(AE111,1)*AF106</f>
        <v>239008.57482928454</v>
      </c>
      <c r="AG111" s="88">
        <v>2366.8200000000002</v>
      </c>
      <c r="AH111" s="83">
        <f t="shared" ref="AH111" si="153">(AG111-AG106)/AG106</f>
        <v>5.3497905752171053E-2</v>
      </c>
      <c r="AI111" s="121">
        <f t="shared" ref="AI111" si="154">SUM(AH111,1)*AI106</f>
        <v>201623.6753330834</v>
      </c>
      <c r="AJ111" s="95">
        <v>42795</v>
      </c>
      <c r="AK111" s="96"/>
    </row>
    <row r="112" spans="1:37" x14ac:dyDescent="0.25">
      <c r="R112" s="111"/>
      <c r="S112" s="111"/>
      <c r="T112" s="123"/>
      <c r="U112" s="111"/>
      <c r="V112" s="111"/>
      <c r="W112" s="122"/>
      <c r="X112" s="132"/>
      <c r="Y112" s="132"/>
      <c r="Z112" s="122"/>
      <c r="AA112" s="130"/>
      <c r="AB112" s="130"/>
      <c r="AC112" s="122"/>
      <c r="AF112" s="119"/>
      <c r="AG112" s="84"/>
      <c r="AH112" s="89"/>
      <c r="AI112" s="120"/>
      <c r="AJ112" s="81"/>
    </row>
    <row r="113" spans="1:36" ht="23.4" x14ac:dyDescent="0.4">
      <c r="A113" s="159" t="s">
        <v>22</v>
      </c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R113" s="111"/>
      <c r="S113" s="111"/>
      <c r="T113" s="123"/>
      <c r="U113" s="122"/>
      <c r="V113" s="122"/>
      <c r="W113" s="122"/>
      <c r="X113" s="132"/>
      <c r="Y113" s="132"/>
      <c r="Z113" s="122"/>
      <c r="AA113" s="130"/>
      <c r="AB113" s="130"/>
      <c r="AC113" s="122"/>
      <c r="AF113" s="119"/>
      <c r="AG113" s="84"/>
      <c r="AH113" s="83"/>
      <c r="AI113" s="120"/>
      <c r="AJ113" s="81"/>
    </row>
    <row r="114" spans="1:36" ht="15" x14ac:dyDescent="0.25">
      <c r="A114" s="69" t="s">
        <v>26</v>
      </c>
      <c r="B114" s="70" t="s">
        <v>75</v>
      </c>
      <c r="C114" s="70" t="s">
        <v>211</v>
      </c>
      <c r="D114" s="70" t="s">
        <v>196</v>
      </c>
      <c r="E114" s="70" t="s">
        <v>49</v>
      </c>
      <c r="F114" s="70" t="s">
        <v>218</v>
      </c>
      <c r="G114" s="70" t="s">
        <v>54</v>
      </c>
      <c r="H114" s="70" t="s">
        <v>85</v>
      </c>
      <c r="I114" s="70" t="s">
        <v>193</v>
      </c>
      <c r="J114" s="70" t="s">
        <v>216</v>
      </c>
      <c r="K114" s="70" t="s">
        <v>219</v>
      </c>
      <c r="L114" s="64" t="s">
        <v>35</v>
      </c>
      <c r="M114" s="64" t="s">
        <v>86</v>
      </c>
      <c r="N114" s="73" t="s">
        <v>53</v>
      </c>
      <c r="O114" s="47" t="s">
        <v>118</v>
      </c>
      <c r="P114" s="106" t="s">
        <v>220</v>
      </c>
      <c r="Q114" s="108"/>
      <c r="R114" s="111"/>
      <c r="S114" s="111"/>
      <c r="T114" s="123"/>
      <c r="U114" s="122"/>
      <c r="V114" s="122"/>
      <c r="W114" s="122"/>
      <c r="X114" s="132"/>
      <c r="Y114" s="132"/>
      <c r="Z114" s="122"/>
      <c r="AA114" s="83"/>
      <c r="AB114" s="83"/>
      <c r="AD114" s="4"/>
      <c r="AF114" s="119"/>
      <c r="AG114" s="84"/>
      <c r="AH114" s="144"/>
      <c r="AI114" s="83"/>
      <c r="AJ114" s="81"/>
    </row>
    <row r="115" spans="1:36" ht="15" x14ac:dyDescent="0.25">
      <c r="A115" s="10" t="s">
        <v>36</v>
      </c>
      <c r="B115" s="8">
        <v>0.1389</v>
      </c>
      <c r="C115" s="8">
        <v>4.02E-2</v>
      </c>
      <c r="D115" s="8">
        <v>0.3221</v>
      </c>
      <c r="E115" s="8">
        <v>0.4975</v>
      </c>
      <c r="F115" s="7">
        <v>-4.5100000000000001E-2</v>
      </c>
      <c r="G115" s="8">
        <v>0.1196</v>
      </c>
      <c r="H115" s="8">
        <v>0.20219999999999999</v>
      </c>
      <c r="I115" s="8">
        <v>6.6199999999999995E-2</v>
      </c>
      <c r="J115" s="8">
        <v>0.1545</v>
      </c>
      <c r="K115" s="8">
        <v>8.9200000000000002E-2</v>
      </c>
      <c r="L115" s="8">
        <v>9.64E-2</v>
      </c>
      <c r="M115" s="24">
        <v>0.14460000000000001</v>
      </c>
      <c r="N115" s="8">
        <v>0.30869999999999997</v>
      </c>
      <c r="O115" s="51">
        <v>0.11459999999999999</v>
      </c>
      <c r="P115" s="56">
        <v>0.15939999999999999</v>
      </c>
      <c r="Q115" s="27"/>
      <c r="R115" s="111"/>
      <c r="S115" s="111"/>
      <c r="T115" s="123"/>
      <c r="U115" s="122"/>
      <c r="V115" s="122"/>
      <c r="W115" s="122"/>
      <c r="X115" s="132"/>
      <c r="Y115" s="132"/>
      <c r="Z115" s="122"/>
      <c r="AA115" s="83"/>
      <c r="AB115" s="83"/>
      <c r="AD115" s="4"/>
      <c r="AF115" s="119"/>
      <c r="AG115" s="84"/>
      <c r="AH115" s="144"/>
      <c r="AI115" s="83"/>
      <c r="AJ115" s="81"/>
    </row>
    <row r="116" spans="1:36" ht="15" x14ac:dyDescent="0.25">
      <c r="A116" s="40" t="s">
        <v>37</v>
      </c>
      <c r="B116" s="33">
        <v>1</v>
      </c>
      <c r="C116" s="28">
        <v>1</v>
      </c>
      <c r="D116" s="107">
        <v>1</v>
      </c>
      <c r="E116" s="28">
        <v>1</v>
      </c>
      <c r="F116" s="30">
        <v>0</v>
      </c>
      <c r="G116" s="28">
        <v>1</v>
      </c>
      <c r="H116" s="28">
        <v>1</v>
      </c>
      <c r="I116" s="28">
        <v>1</v>
      </c>
      <c r="J116" s="28">
        <v>1</v>
      </c>
      <c r="K116" s="28">
        <v>1</v>
      </c>
      <c r="L116" s="32">
        <v>1</v>
      </c>
      <c r="M116" s="32">
        <v>1</v>
      </c>
      <c r="N116" s="55">
        <v>1</v>
      </c>
      <c r="O116" s="55">
        <v>1</v>
      </c>
      <c r="P116" s="98">
        <v>1</v>
      </c>
      <c r="Q116" s="108"/>
      <c r="R116" s="145">
        <f>SUM(B116:D116)/COUNT(B116:D116)</f>
        <v>1</v>
      </c>
      <c r="S116" s="145">
        <f t="shared" ref="S116" si="155">AVERAGE(B115:D115)</f>
        <v>0.16706666666666667</v>
      </c>
      <c r="T116" s="146">
        <f>SUM(S116,1)*T111</f>
        <v>301638.40785656351</v>
      </c>
      <c r="U116" s="147">
        <f>SUM(B116:G116)/COUNT(B116:G116)</f>
        <v>0.83333333333333337</v>
      </c>
      <c r="V116" s="145">
        <f t="shared" ref="V116" si="156">AVERAGE(B115:G115)</f>
        <v>0.17886666666666665</v>
      </c>
      <c r="W116" s="146">
        <f>SUM(V116,1)*W111</f>
        <v>267278.91196904425</v>
      </c>
      <c r="X116" s="148">
        <f>SUM(B116:J116)/COUNT(B116:J116)</f>
        <v>0.88888888888888884</v>
      </c>
      <c r="Y116" s="148">
        <f t="shared" ref="Y116" si="157">AVERAGE(B115:J115)</f>
        <v>0.16623333333333334</v>
      </c>
      <c r="Z116" s="146">
        <f t="shared" ref="Z116" si="158">SUM(Y116,1)*Z111</f>
        <v>320487.70325584128</v>
      </c>
      <c r="AA116" s="148">
        <f>SUM(B116:M116)/COUNT(B116:M116)</f>
        <v>0.91666666666666663</v>
      </c>
      <c r="AB116" s="148">
        <f t="shared" ref="AB116" si="159">AVERAGE(B115:M115)</f>
        <v>0.15219166666666667</v>
      </c>
      <c r="AC116" s="146">
        <f t="shared" ref="AC116" si="160">SUM(AB116,1)*AC111</f>
        <v>348818.15029693273</v>
      </c>
      <c r="AD116" s="18">
        <f>SUM(B116:P116)/COUNT(B116:P116)</f>
        <v>0.93333333333333335</v>
      </c>
      <c r="AE116" s="18">
        <f>AVERAGE(B115:P115)</f>
        <v>0.16059999999999999</v>
      </c>
      <c r="AF116" s="124">
        <f>SUM(AE116,1)*AF111</f>
        <v>277393.35194686765</v>
      </c>
      <c r="AG116" s="88">
        <v>2433.9899999999998</v>
      </c>
      <c r="AH116" s="83">
        <f t="shared" ref="AH116" si="161">(AG116-AG111)/AG111</f>
        <v>2.8379851446244164E-2</v>
      </c>
      <c r="AI116" s="121">
        <f t="shared" ref="AI116" si="162">SUM(AH116,1)*AI111</f>
        <v>207345.72528708205</v>
      </c>
      <c r="AJ116" s="95">
        <v>42887</v>
      </c>
    </row>
    <row r="117" spans="1:36" x14ac:dyDescent="0.25">
      <c r="R117" s="111"/>
      <c r="S117" s="111"/>
      <c r="T117" s="123"/>
      <c r="U117" s="111"/>
      <c r="V117" s="111"/>
      <c r="W117" s="122"/>
      <c r="X117" s="132"/>
      <c r="Y117" s="132"/>
      <c r="Z117" s="122"/>
      <c r="AA117" s="130"/>
      <c r="AB117" s="130"/>
      <c r="AC117" s="122"/>
      <c r="AF117" s="119"/>
      <c r="AG117" s="84"/>
      <c r="AH117" s="89"/>
      <c r="AI117" s="120"/>
      <c r="AJ117" s="81"/>
    </row>
    <row r="118" spans="1:36" ht="23.4" x14ac:dyDescent="0.4">
      <c r="A118" s="159" t="s">
        <v>23</v>
      </c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R118" s="111"/>
      <c r="S118" s="111"/>
      <c r="T118" s="123"/>
      <c r="U118" s="122"/>
      <c r="V118" s="122"/>
      <c r="W118" s="122"/>
      <c r="X118" s="132"/>
      <c r="Y118" s="132"/>
      <c r="Z118" s="122"/>
      <c r="AA118" s="130"/>
      <c r="AB118" s="130"/>
      <c r="AC118" s="122"/>
      <c r="AF118" s="119"/>
      <c r="AG118" s="84"/>
      <c r="AH118" s="83"/>
      <c r="AI118" s="120"/>
      <c r="AJ118" s="81"/>
    </row>
    <row r="119" spans="1:36" ht="15" x14ac:dyDescent="0.25">
      <c r="A119" s="69" t="s">
        <v>26</v>
      </c>
      <c r="B119" s="70" t="s">
        <v>221</v>
      </c>
      <c r="C119" s="70" t="s">
        <v>121</v>
      </c>
      <c r="D119" s="70" t="s">
        <v>53</v>
      </c>
      <c r="E119" s="70" t="s">
        <v>208</v>
      </c>
      <c r="F119" s="70" t="s">
        <v>175</v>
      </c>
      <c r="G119" s="70" t="s">
        <v>96</v>
      </c>
      <c r="H119" s="70" t="s">
        <v>157</v>
      </c>
      <c r="I119" s="70" t="s">
        <v>85</v>
      </c>
      <c r="J119" s="70" t="s">
        <v>34</v>
      </c>
      <c r="K119" s="70" t="s">
        <v>185</v>
      </c>
      <c r="L119" s="64" t="s">
        <v>108</v>
      </c>
      <c r="M119" s="64" t="s">
        <v>222</v>
      </c>
      <c r="N119" s="73" t="s">
        <v>161</v>
      </c>
      <c r="O119" s="47" t="s">
        <v>47</v>
      </c>
      <c r="P119" s="106" t="s">
        <v>117</v>
      </c>
      <c r="Q119" s="108"/>
      <c r="R119" s="111"/>
      <c r="S119" s="111"/>
      <c r="T119" s="123"/>
      <c r="U119" s="122"/>
      <c r="V119" s="122"/>
      <c r="W119" s="122"/>
      <c r="X119" s="132"/>
      <c r="Y119" s="132"/>
      <c r="Z119" s="122"/>
      <c r="AA119" s="83"/>
      <c r="AB119" s="83"/>
      <c r="AD119" s="4"/>
      <c r="AF119" s="119"/>
      <c r="AG119" s="84"/>
      <c r="AH119" s="144"/>
      <c r="AI119" s="83"/>
      <c r="AJ119" s="81"/>
    </row>
    <row r="120" spans="1:36" ht="15" x14ac:dyDescent="0.25">
      <c r="A120" s="10" t="s">
        <v>36</v>
      </c>
      <c r="B120" s="8">
        <v>2.0500000000000001E-2</v>
      </c>
      <c r="C120" s="8">
        <v>8.6099999999999996E-2</v>
      </c>
      <c r="D120" s="8">
        <v>0.1946</v>
      </c>
      <c r="E120" s="8">
        <v>0.1205</v>
      </c>
      <c r="F120" s="8">
        <v>0.12280000000000001</v>
      </c>
      <c r="G120" s="8">
        <v>0.21729999999999999</v>
      </c>
      <c r="H120" s="7">
        <v>-3.3599999999999998E-2</v>
      </c>
      <c r="I120" s="8">
        <v>0.27539999999999998</v>
      </c>
      <c r="J120" s="8">
        <v>0.1181</v>
      </c>
      <c r="K120" s="8">
        <v>0.20019999999999999</v>
      </c>
      <c r="L120" s="8">
        <v>4.1099999999999998E-2</v>
      </c>
      <c r="M120" s="24">
        <v>4.2099999999999999E-2</v>
      </c>
      <c r="N120" s="8">
        <v>5.6300000000000003E-2</v>
      </c>
      <c r="O120" s="51">
        <v>0.1222</v>
      </c>
      <c r="P120" s="56">
        <v>3.9199999999999999E-2</v>
      </c>
      <c r="R120" s="111"/>
      <c r="S120" s="111"/>
      <c r="T120" s="123"/>
      <c r="U120" s="122"/>
      <c r="V120" s="122"/>
      <c r="W120" s="122"/>
      <c r="X120" s="132"/>
      <c r="Y120" s="132"/>
      <c r="Z120" s="122"/>
      <c r="AA120" s="83"/>
      <c r="AB120" s="83"/>
      <c r="AD120" s="4"/>
      <c r="AF120" s="119"/>
      <c r="AG120" s="84"/>
      <c r="AH120" s="144"/>
      <c r="AI120" s="83"/>
      <c r="AJ120" s="81"/>
    </row>
    <row r="121" spans="1:36" ht="15" x14ac:dyDescent="0.25">
      <c r="A121" s="40" t="s">
        <v>37</v>
      </c>
      <c r="B121" s="33">
        <v>1</v>
      </c>
      <c r="C121" s="28">
        <v>1</v>
      </c>
      <c r="D121" s="107">
        <v>1</v>
      </c>
      <c r="E121" s="28">
        <v>1</v>
      </c>
      <c r="F121" s="28">
        <v>1</v>
      </c>
      <c r="G121" s="28">
        <v>1</v>
      </c>
      <c r="H121" s="30">
        <v>0</v>
      </c>
      <c r="I121" s="28">
        <v>1</v>
      </c>
      <c r="J121" s="28">
        <v>1</v>
      </c>
      <c r="K121" s="28">
        <v>1</v>
      </c>
      <c r="L121" s="32">
        <v>1</v>
      </c>
      <c r="M121" s="32">
        <v>1</v>
      </c>
      <c r="N121" s="55">
        <v>1</v>
      </c>
      <c r="O121" s="55">
        <v>1</v>
      </c>
      <c r="P121" s="98">
        <v>1</v>
      </c>
      <c r="R121" s="145">
        <f>SUM(B121:D121)/COUNT(B121:D121)</f>
        <v>1</v>
      </c>
      <c r="S121" s="145">
        <f t="shared" ref="S121" si="163">AVERAGE(B120:D120)</f>
        <v>0.1004</v>
      </c>
      <c r="T121" s="146">
        <f>SUM(S121,1)*T116</f>
        <v>331922.90400536248</v>
      </c>
      <c r="U121" s="147">
        <f>SUM(B121:G121)/COUNT(B121:G121)</f>
        <v>1</v>
      </c>
      <c r="V121" s="145">
        <f t="shared" ref="V121" si="164">AVERAGE(B120:G120)</f>
        <v>0.12696666666666667</v>
      </c>
      <c r="W121" s="146">
        <f>SUM(V121,1)*W116</f>
        <v>301214.42449204723</v>
      </c>
      <c r="X121" s="148">
        <f>SUM(B121:J121)/COUNT(B121:J121)</f>
        <v>0.88888888888888884</v>
      </c>
      <c r="Y121" s="148">
        <f t="shared" ref="Y121" si="165">AVERAGE(B120:J120)</f>
        <v>0.12463333333333335</v>
      </c>
      <c r="Z121" s="146">
        <f t="shared" ref="Z121" si="166">SUM(Y121,1)*Z116</f>
        <v>360431.15400496096</v>
      </c>
      <c r="AA121" s="148">
        <f>SUM(B121:M121)/COUNT(B121:M121)</f>
        <v>0.91666666666666663</v>
      </c>
      <c r="AB121" s="148">
        <f t="shared" ref="AB121" si="167">AVERAGE(B120:M120)</f>
        <v>0.11709166666666666</v>
      </c>
      <c r="AC121" s="146">
        <f t="shared" ref="AC121" si="168">SUM(AB121,1)*AC116</f>
        <v>389661.8488787844</v>
      </c>
      <c r="AD121" s="18">
        <f>SUM(B121:P121)/COUNT(B121:P121)</f>
        <v>0.93333333333333335</v>
      </c>
      <c r="AE121" s="18">
        <f>AVERAGE(B120:P120)</f>
        <v>0.10818666666666667</v>
      </c>
      <c r="AF121" s="124">
        <f>SUM(AE121,1)*AF116</f>
        <v>307403.61404949275</v>
      </c>
      <c r="AG121" s="88">
        <v>2492.84</v>
      </c>
      <c r="AH121" s="83">
        <f t="shared" ref="AH121" si="169">(AG121-AG116)/AG116</f>
        <v>2.4178406649164694E-2</v>
      </c>
      <c r="AI121" s="121">
        <f t="shared" ref="AI121" si="170">SUM(AH121,1)*AI116</f>
        <v>212359.01455003908</v>
      </c>
      <c r="AJ121" s="95">
        <v>42979</v>
      </c>
    </row>
    <row r="122" spans="1:36" x14ac:dyDescent="0.25">
      <c r="R122" s="111"/>
      <c r="S122" s="111"/>
      <c r="T122" s="123"/>
      <c r="U122" s="111"/>
      <c r="V122" s="111"/>
      <c r="W122" s="122"/>
      <c r="X122" s="132"/>
      <c r="Y122" s="132"/>
      <c r="Z122" s="122"/>
      <c r="AA122" s="130"/>
      <c r="AB122" s="130"/>
      <c r="AC122" s="122"/>
      <c r="AF122" s="119"/>
      <c r="AG122" s="84"/>
      <c r="AH122" s="89"/>
      <c r="AI122" s="120"/>
      <c r="AJ122" s="81"/>
    </row>
    <row r="123" spans="1:36" ht="23.4" x14ac:dyDescent="0.4">
      <c r="A123" s="159" t="s">
        <v>24</v>
      </c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R123" s="111"/>
      <c r="S123" s="111"/>
      <c r="T123" s="123"/>
      <c r="U123" s="122"/>
      <c r="V123" s="122"/>
      <c r="W123" s="122"/>
      <c r="X123" s="132"/>
      <c r="Y123" s="132"/>
      <c r="Z123" s="122"/>
      <c r="AA123" s="130"/>
      <c r="AB123" s="130"/>
      <c r="AC123" s="122"/>
      <c r="AF123" s="119"/>
      <c r="AG123" s="84"/>
      <c r="AH123" s="83"/>
      <c r="AI123" s="120"/>
      <c r="AJ123" s="81"/>
    </row>
    <row r="124" spans="1:36" ht="15" x14ac:dyDescent="0.25">
      <c r="A124" s="69" t="s">
        <v>26</v>
      </c>
      <c r="B124" s="70" t="s">
        <v>224</v>
      </c>
      <c r="C124" s="70" t="s">
        <v>97</v>
      </c>
      <c r="D124" s="70" t="s">
        <v>205</v>
      </c>
      <c r="E124" s="70" t="s">
        <v>225</v>
      </c>
      <c r="F124" s="70" t="s">
        <v>53</v>
      </c>
      <c r="G124" s="70" t="s">
        <v>100</v>
      </c>
      <c r="H124" s="70" t="s">
        <v>62</v>
      </c>
      <c r="I124" s="70" t="s">
        <v>96</v>
      </c>
      <c r="J124" s="70" t="s">
        <v>85</v>
      </c>
      <c r="K124" s="70" t="s">
        <v>196</v>
      </c>
      <c r="L124" s="64" t="s">
        <v>226</v>
      </c>
      <c r="M124" s="64" t="s">
        <v>95</v>
      </c>
      <c r="N124" s="73" t="s">
        <v>185</v>
      </c>
      <c r="O124" s="47" t="s">
        <v>227</v>
      </c>
      <c r="P124" s="106" t="s">
        <v>138</v>
      </c>
      <c r="Q124" s="108"/>
      <c r="R124" s="111"/>
      <c r="S124" s="111"/>
      <c r="T124" s="123"/>
      <c r="U124" s="122"/>
      <c r="V124" s="122"/>
      <c r="W124" s="122"/>
      <c r="X124" s="132"/>
      <c r="Y124" s="132"/>
      <c r="Z124" s="122"/>
      <c r="AA124" s="83"/>
      <c r="AB124" s="83"/>
      <c r="AD124" s="4"/>
      <c r="AF124" s="119"/>
      <c r="AG124" s="84"/>
      <c r="AH124" s="144"/>
      <c r="AI124" s="83"/>
      <c r="AJ124" s="81"/>
    </row>
    <row r="125" spans="1:36" ht="15" x14ac:dyDescent="0.25">
      <c r="A125" s="10" t="s">
        <v>36</v>
      </c>
      <c r="B125" s="7">
        <v>-1.7399999999999999E-2</v>
      </c>
      <c r="C125" s="8">
        <v>0.1326</v>
      </c>
      <c r="D125" s="7">
        <v>-1.4500000000000001E-2</v>
      </c>
      <c r="E125" s="8">
        <v>0.28210000000000002</v>
      </c>
      <c r="F125" s="8">
        <v>0.23899999999999999</v>
      </c>
      <c r="G125" s="8">
        <v>0.1411</v>
      </c>
      <c r="H125" s="8">
        <v>5.9200000000000003E-2</v>
      </c>
      <c r="I125" s="7">
        <v>-1.4800000000000001E-2</v>
      </c>
      <c r="J125" s="8">
        <v>0.15709999999999999</v>
      </c>
      <c r="K125" s="8">
        <v>0.22059999999999999</v>
      </c>
      <c r="L125" s="8">
        <v>0.14030000000000001</v>
      </c>
      <c r="M125" s="24">
        <v>5.1200000000000002E-2</v>
      </c>
      <c r="N125" s="8">
        <v>0.1792</v>
      </c>
      <c r="O125" s="51">
        <v>0.19339999999999999</v>
      </c>
      <c r="P125" s="56">
        <v>8.0600000000000005E-2</v>
      </c>
      <c r="R125" s="111"/>
      <c r="S125" s="111"/>
      <c r="T125" s="123"/>
      <c r="U125" s="122"/>
      <c r="V125" s="122"/>
      <c r="W125" s="122"/>
      <c r="X125" s="132"/>
      <c r="Y125" s="132"/>
      <c r="Z125" s="122"/>
      <c r="AA125" s="83"/>
      <c r="AB125" s="83"/>
      <c r="AD125" s="4"/>
      <c r="AF125" s="119"/>
      <c r="AG125" s="84"/>
      <c r="AH125" s="144"/>
      <c r="AI125" s="83"/>
      <c r="AJ125" s="81"/>
    </row>
    <row r="126" spans="1:36" ht="15" x14ac:dyDescent="0.25">
      <c r="A126" s="40" t="s">
        <v>37</v>
      </c>
      <c r="B126" s="43">
        <v>0</v>
      </c>
      <c r="C126" s="28">
        <v>1</v>
      </c>
      <c r="D126" s="127">
        <v>0</v>
      </c>
      <c r="E126" s="28">
        <v>1</v>
      </c>
      <c r="F126" s="28">
        <v>1</v>
      </c>
      <c r="G126" s="28">
        <v>1</v>
      </c>
      <c r="H126" s="28">
        <v>1</v>
      </c>
      <c r="I126" s="30">
        <v>0</v>
      </c>
      <c r="J126" s="28">
        <v>1</v>
      </c>
      <c r="K126" s="28">
        <v>1</v>
      </c>
      <c r="L126" s="32">
        <v>1</v>
      </c>
      <c r="M126" s="32">
        <v>1</v>
      </c>
      <c r="N126" s="55">
        <v>1</v>
      </c>
      <c r="O126" s="55">
        <v>1</v>
      </c>
      <c r="P126" s="98">
        <v>1</v>
      </c>
      <c r="R126" s="145">
        <f>SUM(B126:D126)/COUNT(B126:D126)</f>
        <v>0.33333333333333331</v>
      </c>
      <c r="S126" s="145">
        <f t="shared" ref="S126" si="171">AVERAGE(B125:D125)</f>
        <v>3.3566666666666668E-2</v>
      </c>
      <c r="T126" s="146">
        <f>SUM(S126,1)*T121</f>
        <v>343064.44948314253</v>
      </c>
      <c r="U126" s="147">
        <f>SUM(B126:G126)/COUNT(B126:G126)</f>
        <v>0.66666666666666663</v>
      </c>
      <c r="V126" s="145">
        <f t="shared" ref="V126" si="172">AVERAGE(B125:G125)</f>
        <v>0.12715000000000001</v>
      </c>
      <c r="W126" s="146">
        <f>SUM(V126,1)*W121</f>
        <v>339513.83856621105</v>
      </c>
      <c r="X126" s="148">
        <f>SUM(B126:J126)/COUNT(B126:J126)</f>
        <v>0.66666666666666663</v>
      </c>
      <c r="Y126" s="148">
        <f t="shared" ref="Y126" si="173">AVERAGE(B125:J125)</f>
        <v>0.10715555555555556</v>
      </c>
      <c r="Z126" s="146">
        <f t="shared" ref="Z126" si="174">SUM(Y126,1)*Z121</f>
        <v>399053.35455189249</v>
      </c>
      <c r="AA126" s="148">
        <f>SUM(B126:M126)/COUNT(B126:M126)</f>
        <v>0.75</v>
      </c>
      <c r="AB126" s="148">
        <f t="shared" ref="AB126" si="175">AVERAGE(B125:M125)</f>
        <v>0.11470833333333334</v>
      </c>
      <c r="AC126" s="146">
        <f t="shared" ref="AC126" si="176">SUM(AB126,1)*AC121</f>
        <v>434359.31012725498</v>
      </c>
      <c r="AD126" s="18">
        <f>SUM(B126:P126)/COUNT(B126:P126)</f>
        <v>0.8</v>
      </c>
      <c r="AE126" s="18">
        <f>AVERAGE(B125:P125)</f>
        <v>0.12198000000000001</v>
      </c>
      <c r="AF126" s="124">
        <f>SUM(AE126,1)*AF121</f>
        <v>344900.70689124987</v>
      </c>
      <c r="AG126" s="88">
        <v>2664.34</v>
      </c>
      <c r="AH126" s="83">
        <f t="shared" ref="AH126" si="177">(AG126-AG121)/AG121</f>
        <v>6.8797034707401991E-2</v>
      </c>
      <c r="AI126" s="121">
        <f t="shared" ref="AI126" si="178">SUM(AH126,1)*AI121</f>
        <v>226968.68504446783</v>
      </c>
      <c r="AJ126" s="95">
        <v>43070</v>
      </c>
    </row>
    <row r="127" spans="1:36" x14ac:dyDescent="0.25">
      <c r="R127" s="111"/>
      <c r="S127" s="111"/>
      <c r="T127" s="122"/>
      <c r="U127" s="111"/>
      <c r="V127" s="111"/>
      <c r="W127" s="122"/>
      <c r="X127" s="132"/>
      <c r="Y127" s="132"/>
      <c r="Z127" s="122"/>
      <c r="AA127" s="130"/>
      <c r="AB127" s="130"/>
      <c r="AC127" s="122"/>
      <c r="AF127" s="119"/>
      <c r="AG127" s="84"/>
      <c r="AH127" s="89"/>
      <c r="AI127" s="120"/>
      <c r="AJ127" s="81"/>
    </row>
    <row r="128" spans="1:36" ht="23.4" x14ac:dyDescent="0.4">
      <c r="A128" s="159" t="s">
        <v>223</v>
      </c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R128" s="111"/>
      <c r="S128" s="111"/>
      <c r="T128" s="123"/>
      <c r="U128" s="122"/>
      <c r="V128" s="122"/>
      <c r="W128" s="122"/>
      <c r="X128" s="132"/>
      <c r="Y128" s="132"/>
      <c r="Z128" s="122"/>
      <c r="AA128" s="130"/>
      <c r="AB128" s="130"/>
      <c r="AC128" s="122"/>
      <c r="AF128" s="119"/>
      <c r="AG128" s="84"/>
      <c r="AH128" s="83"/>
      <c r="AI128" s="120"/>
      <c r="AJ128" s="81"/>
    </row>
    <row r="129" spans="1:36" ht="15" x14ac:dyDescent="0.25">
      <c r="A129" s="69" t="s">
        <v>26</v>
      </c>
      <c r="B129" s="70" t="s">
        <v>140</v>
      </c>
      <c r="C129" s="70" t="s">
        <v>147</v>
      </c>
      <c r="D129" s="70" t="s">
        <v>116</v>
      </c>
      <c r="E129" s="70" t="s">
        <v>27</v>
      </c>
      <c r="F129" s="70" t="s">
        <v>109</v>
      </c>
      <c r="G129" s="70" t="s">
        <v>161</v>
      </c>
      <c r="H129" s="70" t="s">
        <v>42</v>
      </c>
      <c r="I129" s="70" t="s">
        <v>165</v>
      </c>
      <c r="J129" s="70" t="s">
        <v>228</v>
      </c>
      <c r="K129" s="70" t="s">
        <v>229</v>
      </c>
      <c r="L129" s="64" t="s">
        <v>230</v>
      </c>
      <c r="M129" s="64" t="s">
        <v>30</v>
      </c>
      <c r="N129" s="73" t="s">
        <v>38</v>
      </c>
      <c r="O129" s="47" t="s">
        <v>112</v>
      </c>
      <c r="P129" s="106" t="s">
        <v>40</v>
      </c>
      <c r="Q129" s="108"/>
      <c r="R129" s="111"/>
      <c r="S129" s="111"/>
      <c r="T129" s="123"/>
      <c r="U129" s="122"/>
      <c r="V129" s="122"/>
      <c r="W129" s="122"/>
      <c r="X129" s="132"/>
      <c r="Y129" s="132"/>
      <c r="Z129" s="122"/>
      <c r="AA129" s="83"/>
      <c r="AB129" s="83"/>
      <c r="AD129" s="4"/>
      <c r="AF129" s="119"/>
      <c r="AG129" s="84"/>
      <c r="AH129" s="144"/>
      <c r="AI129" s="83"/>
      <c r="AJ129" s="81"/>
    </row>
    <row r="130" spans="1:36" ht="15" x14ac:dyDescent="0.25">
      <c r="A130" s="10" t="s">
        <v>36</v>
      </c>
      <c r="B130" s="8">
        <v>4.82E-2</v>
      </c>
      <c r="C130" s="7">
        <v>-2.12E-2</v>
      </c>
      <c r="D130" s="8">
        <v>0.1118</v>
      </c>
      <c r="E130" s="7">
        <v>-8.6E-3</v>
      </c>
      <c r="F130" s="8">
        <v>0.77929999999999999</v>
      </c>
      <c r="G130" s="7">
        <v>-2.93E-2</v>
      </c>
      <c r="H130" s="8">
        <v>0.21179999999999999</v>
      </c>
      <c r="I130" s="7">
        <v>-7.4700000000000003E-2</v>
      </c>
      <c r="J130" s="8">
        <v>5.45E-2</v>
      </c>
      <c r="K130" s="8">
        <v>0.22090000000000001</v>
      </c>
      <c r="L130" s="7">
        <v>-2.52E-2</v>
      </c>
      <c r="M130" s="24">
        <v>0.15720000000000001</v>
      </c>
      <c r="N130" s="8">
        <v>5.8599999999999999E-2</v>
      </c>
      <c r="O130" s="79">
        <v>-0.17399999999999999</v>
      </c>
      <c r="P130" s="56">
        <v>3.5000000000000003E-2</v>
      </c>
      <c r="R130" s="111"/>
      <c r="S130" s="111"/>
      <c r="T130" s="123"/>
      <c r="U130" s="122"/>
      <c r="V130" s="122"/>
      <c r="W130" s="122"/>
      <c r="X130" s="132"/>
      <c r="Y130" s="132"/>
      <c r="Z130" s="122"/>
      <c r="AA130" s="83"/>
      <c r="AB130" s="83"/>
      <c r="AD130" s="4"/>
      <c r="AF130" s="119"/>
      <c r="AG130" s="84"/>
      <c r="AH130" s="144"/>
      <c r="AI130" s="83"/>
      <c r="AJ130" s="81"/>
    </row>
    <row r="131" spans="1:36" ht="15" x14ac:dyDescent="0.25">
      <c r="A131" s="40" t="s">
        <v>37</v>
      </c>
      <c r="B131" s="33">
        <v>1</v>
      </c>
      <c r="C131" s="30">
        <v>0</v>
      </c>
      <c r="D131" s="107">
        <v>1</v>
      </c>
      <c r="E131" s="30">
        <v>0</v>
      </c>
      <c r="F131" s="28">
        <v>1</v>
      </c>
      <c r="G131" s="30">
        <v>0</v>
      </c>
      <c r="H131" s="28">
        <v>1</v>
      </c>
      <c r="I131" s="30">
        <v>0</v>
      </c>
      <c r="J131" s="28">
        <v>1</v>
      </c>
      <c r="K131" s="28">
        <v>1</v>
      </c>
      <c r="L131" s="45">
        <v>0</v>
      </c>
      <c r="M131" s="32">
        <v>1</v>
      </c>
      <c r="N131" s="55">
        <v>1</v>
      </c>
      <c r="O131" s="68">
        <v>0</v>
      </c>
      <c r="P131" s="98">
        <v>1</v>
      </c>
      <c r="R131" s="145">
        <f>SUM(B131:D131)/COUNT(B131:D131)</f>
        <v>0.66666666666666663</v>
      </c>
      <c r="S131" s="145">
        <f>AVERAGE(B130:D130)</f>
        <v>4.6266666666666671E-2</v>
      </c>
      <c r="T131" s="146">
        <f>SUM(S131,1)*T126</f>
        <v>358936.8980125626</v>
      </c>
      <c r="U131" s="147">
        <f>SUM(B131:G131)/COUNT(B131:G131)</f>
        <v>0.5</v>
      </c>
      <c r="V131" s="145">
        <f t="shared" ref="V131" si="179">AVERAGE(B130:G130)</f>
        <v>0.1467</v>
      </c>
      <c r="W131" s="146">
        <f>SUM(V131,1)*W126</f>
        <v>389320.51868387422</v>
      </c>
      <c r="X131" s="148">
        <f>SUM(B131:J131)/COUNT(B131:J131)</f>
        <v>0.55555555555555558</v>
      </c>
      <c r="Y131" s="148">
        <f t="shared" ref="Y131" si="180">AVERAGE(B130:J130)</f>
        <v>0.1190888888888889</v>
      </c>
      <c r="Z131" s="146">
        <f t="shared" ref="Z131" si="181">SUM(Y131,1)*Z126</f>
        <v>446576.17515286116</v>
      </c>
      <c r="AA131" s="148">
        <f>SUM(B131:M131)/COUNT(B131:M131)</f>
        <v>0.58333333333333337</v>
      </c>
      <c r="AB131" s="148">
        <f t="shared" ref="AB131" si="182">AVERAGE(B130:M130)</f>
        <v>0.11872500000000001</v>
      </c>
      <c r="AC131" s="146">
        <f t="shared" ref="AC131" si="183">SUM(AB131,1)*AC126</f>
        <v>485928.61922211334</v>
      </c>
      <c r="AD131" s="18">
        <f>SUM(B131:P131)/COUNT(B131:P131)</f>
        <v>0.6</v>
      </c>
      <c r="AE131" s="18">
        <f>AVERAGE(B130:P130)</f>
        <v>8.9620000000000005E-2</v>
      </c>
      <c r="AF131" s="124">
        <f>SUM(AE131,1)*AF126</f>
        <v>375810.70824284368</v>
      </c>
      <c r="AG131" s="84">
        <v>2702.77</v>
      </c>
      <c r="AH131" s="83">
        <f t="shared" ref="AH131" si="184">(AG131-AG126)/AG126</f>
        <v>1.4423834795859325E-2</v>
      </c>
      <c r="AI131" s="121">
        <f t="shared" ref="AI131" si="185">SUM(AH131,1)*AI126</f>
        <v>230242.44386138266</v>
      </c>
      <c r="AJ131" s="81">
        <v>43160</v>
      </c>
    </row>
    <row r="132" spans="1:36" x14ac:dyDescent="0.25">
      <c r="R132" s="111"/>
      <c r="S132" s="111"/>
      <c r="T132" s="117"/>
      <c r="U132" s="117"/>
      <c r="V132" s="117"/>
      <c r="W132" s="117"/>
      <c r="X132" s="132"/>
      <c r="Y132" s="132"/>
      <c r="Z132" s="117"/>
      <c r="AA132" s="131"/>
      <c r="AB132" s="131"/>
      <c r="AC132" s="117"/>
      <c r="AF132" s="58"/>
      <c r="AG132" s="84"/>
      <c r="AH132" s="89"/>
      <c r="AI132" s="120"/>
    </row>
    <row r="133" spans="1:36" x14ac:dyDescent="0.25">
      <c r="Q133" s="4"/>
      <c r="R133" s="112"/>
      <c r="S133" s="112"/>
      <c r="T133" s="118"/>
      <c r="U133" s="118"/>
      <c r="V133" s="118"/>
      <c r="W133" s="118"/>
      <c r="X133" s="132"/>
      <c r="Y133" s="132"/>
      <c r="Z133" s="117"/>
      <c r="AA133" s="131"/>
      <c r="AB133" s="131"/>
      <c r="AC133" s="117"/>
      <c r="AF133" s="58"/>
      <c r="AG133" s="84"/>
      <c r="AH133" s="93"/>
      <c r="AI133" s="120"/>
    </row>
    <row r="134" spans="1:36" x14ac:dyDescent="0.25">
      <c r="Q134" s="4"/>
      <c r="R134" s="149"/>
      <c r="S134" s="113" t="s">
        <v>246</v>
      </c>
      <c r="T134" s="113" t="s">
        <v>256</v>
      </c>
      <c r="U134" s="115" t="s">
        <v>257</v>
      </c>
      <c r="V134" s="115" t="s">
        <v>268</v>
      </c>
      <c r="W134" s="115" t="s">
        <v>270</v>
      </c>
      <c r="X134" s="133" t="s">
        <v>278</v>
      </c>
      <c r="Y134" s="116" t="s">
        <v>279</v>
      </c>
      <c r="Z134" s="132"/>
      <c r="AA134" s="117"/>
      <c r="AB134" s="3">
        <f>AVERAGE(AB2:AB131)</f>
        <v>6.3379629629629605E-2</v>
      </c>
      <c r="AC134" s="131"/>
      <c r="AD134" s="117"/>
      <c r="AE134" s="3">
        <f>AVERAGE(AE2:AE131)</f>
        <v>5.2364795574795578E-2</v>
      </c>
      <c r="AG134" s="58"/>
      <c r="AH134" s="84"/>
      <c r="AI134" s="93"/>
      <c r="AJ134" s="120"/>
    </row>
    <row r="135" spans="1:36" x14ac:dyDescent="0.25">
      <c r="Q135" s="157" t="s">
        <v>266</v>
      </c>
      <c r="R135" s="158"/>
      <c r="S135" s="147">
        <f>AD6</f>
        <v>0.8666666666666667</v>
      </c>
      <c r="T135" s="145">
        <f>AE6</f>
        <v>0.16365333333333335</v>
      </c>
      <c r="U135" s="153">
        <f>AF6</f>
        <v>116365.33333333334</v>
      </c>
      <c r="V135" s="147">
        <f>AH6</f>
        <v>5.9154257675401084E-2</v>
      </c>
      <c r="W135" s="153">
        <f>AI6</f>
        <v>105915.42576754012</v>
      </c>
      <c r="X135" s="148">
        <f>AE6</f>
        <v>0.16365333333333335</v>
      </c>
      <c r="Y135" s="156">
        <f>100000*(1+X135)</f>
        <v>116365.33333333334</v>
      </c>
      <c r="Z135" s="132"/>
      <c r="AA135" s="117"/>
      <c r="AB135" s="131"/>
      <c r="AC135" s="131"/>
      <c r="AD135" s="117"/>
      <c r="AG135" s="58"/>
      <c r="AH135" s="84"/>
      <c r="AI135" s="93"/>
      <c r="AJ135" s="120"/>
    </row>
    <row r="136" spans="1:36" x14ac:dyDescent="0.25">
      <c r="S136" s="111"/>
      <c r="T136" s="111"/>
      <c r="U136" s="133"/>
      <c r="V136" s="117"/>
      <c r="W136" s="133"/>
      <c r="X136" s="131"/>
      <c r="Y136" s="155"/>
      <c r="Z136" s="132"/>
      <c r="AA136" s="117"/>
      <c r="AB136" s="131"/>
      <c r="AC136" s="131"/>
      <c r="AD136" s="117"/>
      <c r="AG136" s="58"/>
      <c r="AH136" s="84"/>
      <c r="AI136" s="93"/>
      <c r="AJ136" s="120"/>
    </row>
    <row r="137" spans="1:36" x14ac:dyDescent="0.25">
      <c r="Q137" s="157" t="s">
        <v>264</v>
      </c>
      <c r="R137" s="158"/>
      <c r="S137" s="147">
        <f>AVERAGE(AD11:AD26)</f>
        <v>0.7</v>
      </c>
      <c r="T137" s="147">
        <f>(U137-U135)/U135</f>
        <v>0.23543586039774853</v>
      </c>
      <c r="U137" s="153">
        <f>AF26</f>
        <v>143761.90570713748</v>
      </c>
      <c r="V137" s="147">
        <f>(W137-W135)/W135</f>
        <v>0.14394524338062595</v>
      </c>
      <c r="W137" s="153">
        <f>AI26</f>
        <v>121161.4475074113</v>
      </c>
      <c r="X137" s="94">
        <v>0.17</v>
      </c>
      <c r="Y137" s="88">
        <f>(X137+1)*Y135</f>
        <v>136147.44</v>
      </c>
    </row>
    <row r="138" spans="1:36" x14ac:dyDescent="0.25">
      <c r="S138" s="111"/>
      <c r="T138" s="111"/>
      <c r="U138" s="133"/>
      <c r="V138" s="117"/>
      <c r="W138" s="133"/>
      <c r="X138" s="83"/>
      <c r="Y138" s="155"/>
    </row>
    <row r="139" spans="1:36" x14ac:dyDescent="0.25">
      <c r="Q139" s="157" t="s">
        <v>263</v>
      </c>
      <c r="R139" s="158"/>
      <c r="S139" s="147">
        <f>AVERAGE(AD31:AD46)</f>
        <v>0.81666666666666665</v>
      </c>
      <c r="T139" s="147">
        <f>(U139-U137)/U137</f>
        <v>0.39410595238786977</v>
      </c>
      <c r="U139" s="153">
        <f>AF46</f>
        <v>200419.32847294403</v>
      </c>
      <c r="V139" s="147">
        <f>(W139-W137)/W137</f>
        <v>0.27103473975068393</v>
      </c>
      <c r="W139" s="153">
        <f>AI46</f>
        <v>154000.40890039867</v>
      </c>
      <c r="X139" s="148">
        <v>0.33</v>
      </c>
      <c r="Y139" s="88">
        <f>(X139+1)*Y137</f>
        <v>181076.09520000001</v>
      </c>
      <c r="Z139" s="132"/>
      <c r="AA139" s="117"/>
      <c r="AB139" s="131"/>
      <c r="AC139" s="131"/>
      <c r="AD139" s="117"/>
      <c r="AG139" s="58"/>
      <c r="AH139" s="84"/>
      <c r="AI139" s="93"/>
      <c r="AJ139" s="120"/>
    </row>
    <row r="140" spans="1:36" x14ac:dyDescent="0.25">
      <c r="Q140" s="151"/>
      <c r="R140" s="152"/>
      <c r="S140" s="128"/>
      <c r="T140" s="128"/>
      <c r="U140" s="129"/>
      <c r="V140" s="128"/>
      <c r="W140" s="129"/>
      <c r="X140" s="131"/>
      <c r="Y140" s="155"/>
      <c r="Z140" s="132"/>
      <c r="AA140" s="117"/>
      <c r="AB140" s="131"/>
      <c r="AC140" s="131"/>
      <c r="AD140" s="117"/>
      <c r="AG140" s="58"/>
      <c r="AH140" s="84"/>
      <c r="AI140" s="93"/>
      <c r="AJ140" s="120"/>
    </row>
    <row r="141" spans="1:36" x14ac:dyDescent="0.25">
      <c r="Q141" s="157" t="s">
        <v>262</v>
      </c>
      <c r="R141" s="158"/>
      <c r="S141" s="147">
        <f>AVERAGE(AD51:AD66)</f>
        <v>0.61190476190476195</v>
      </c>
      <c r="T141" s="147">
        <f>(U141-U139)/U139</f>
        <v>0.12199741399730793</v>
      </c>
      <c r="U141" s="153">
        <f>AF66</f>
        <v>224869.96826172023</v>
      </c>
      <c r="V141" s="147">
        <f>(W141-W139)/W139</f>
        <v>0.13634955580878158</v>
      </c>
      <c r="W141" s="153">
        <f>AI66</f>
        <v>174998.29624833877</v>
      </c>
      <c r="X141" s="145">
        <v>0.27</v>
      </c>
      <c r="Y141" s="88">
        <f>(X141+1)*Y139</f>
        <v>229966.64090400003</v>
      </c>
      <c r="Z141" s="132"/>
      <c r="AA141" s="114"/>
      <c r="AB141" s="116"/>
      <c r="AC141" s="116"/>
      <c r="AD141" s="114"/>
      <c r="AG141" s="58"/>
      <c r="AH141" s="84"/>
      <c r="AI141" s="83"/>
      <c r="AJ141" s="120"/>
    </row>
    <row r="142" spans="1:36" x14ac:dyDescent="0.25">
      <c r="Q142" s="151"/>
      <c r="R142" s="152"/>
      <c r="S142" s="128"/>
      <c r="T142" s="154" t="s">
        <v>258</v>
      </c>
      <c r="U142" s="129"/>
      <c r="V142" s="128"/>
      <c r="W142" s="129"/>
      <c r="X142" s="116"/>
      <c r="Y142" s="155"/>
      <c r="Z142" s="132"/>
      <c r="AA142" s="114"/>
      <c r="AB142" s="116"/>
      <c r="AC142" s="116"/>
      <c r="AD142" s="114"/>
      <c r="AG142" s="58"/>
      <c r="AH142" s="84"/>
      <c r="AI142" s="83"/>
      <c r="AJ142" s="120"/>
    </row>
    <row r="143" spans="1:36" x14ac:dyDescent="0.25">
      <c r="Q143" s="157" t="s">
        <v>261</v>
      </c>
      <c r="R143" s="158"/>
      <c r="S143" s="147">
        <f>AVERAGE(AD71:AD86)</f>
        <v>0.6333333333333333</v>
      </c>
      <c r="T143" s="147">
        <f>(U143-U141)/U141</f>
        <v>0.10812151458470402</v>
      </c>
      <c r="U143" s="153">
        <f>AF86</f>
        <v>249183.24981479175</v>
      </c>
      <c r="V143" s="147">
        <f>(W143-W141)/W141</f>
        <v>-9.2490276350946687E-5</v>
      </c>
      <c r="W143" s="153">
        <f>AI86</f>
        <v>174982.11060755781</v>
      </c>
      <c r="X143" s="145">
        <v>-0.12</v>
      </c>
      <c r="Y143" s="88">
        <f>(X143+1)*Y141</f>
        <v>202370.64399552002</v>
      </c>
      <c r="Z143" s="132"/>
      <c r="AA143" s="114"/>
      <c r="AB143" s="116"/>
      <c r="AC143" s="116"/>
      <c r="AD143" s="114"/>
      <c r="AG143" s="58"/>
      <c r="AH143" s="84"/>
      <c r="AI143" s="83"/>
      <c r="AJ143" s="120"/>
    </row>
    <row r="144" spans="1:36" x14ac:dyDescent="0.25">
      <c r="Q144" s="151"/>
      <c r="R144" s="152"/>
      <c r="S144" s="128"/>
      <c r="T144" s="128"/>
      <c r="U144" s="129"/>
      <c r="V144" s="128"/>
      <c r="W144" s="129"/>
      <c r="X144" s="116"/>
      <c r="Y144" s="155"/>
      <c r="Z144" s="132"/>
      <c r="AA144" s="114"/>
      <c r="AB144" s="116"/>
      <c r="AC144" s="116"/>
      <c r="AD144" s="114"/>
      <c r="AG144" s="58"/>
      <c r="AH144" s="84"/>
      <c r="AI144" s="83"/>
      <c r="AJ144" s="120"/>
    </row>
    <row r="145" spans="16:43" x14ac:dyDescent="0.25">
      <c r="Q145" s="157" t="s">
        <v>260</v>
      </c>
      <c r="R145" s="158"/>
      <c r="S145" s="147">
        <f>AVERAGE(AD91:AD106)</f>
        <v>0.5</v>
      </c>
      <c r="T145" s="147">
        <f>(U145-U143)/U143</f>
        <v>-2.1816205472255806E-2</v>
      </c>
      <c r="U145" s="153">
        <f>AF106</f>
        <v>243747.01683658781</v>
      </c>
      <c r="V145" s="147">
        <f>(W145-W143)/W143</f>
        <v>9.3740263280884847E-2</v>
      </c>
      <c r="W145" s="153">
        <f>AI106</f>
        <v>191384.9797253552</v>
      </c>
      <c r="X145" s="145">
        <v>0.23</v>
      </c>
      <c r="Y145" s="88">
        <f>(X145+1)*Y143</f>
        <v>248915.89211448963</v>
      </c>
      <c r="Z145" s="132"/>
      <c r="AA145" s="114"/>
      <c r="AB145" s="116"/>
      <c r="AC145" s="116"/>
      <c r="AD145" s="114"/>
      <c r="AG145" s="58"/>
      <c r="AH145" s="84"/>
      <c r="AI145" s="83"/>
      <c r="AJ145" s="120"/>
    </row>
    <row r="146" spans="16:43" x14ac:dyDescent="0.25">
      <c r="Q146" s="151"/>
      <c r="R146" s="152"/>
      <c r="S146" s="128"/>
      <c r="T146" s="128"/>
      <c r="U146" s="129"/>
      <c r="V146" s="128"/>
      <c r="W146" s="129"/>
      <c r="X146" s="116"/>
      <c r="Y146" s="155"/>
      <c r="Z146" s="132"/>
      <c r="AA146" s="114"/>
      <c r="AB146" s="116"/>
      <c r="AC146" s="116"/>
      <c r="AD146" s="114"/>
      <c r="AG146" s="58"/>
      <c r="AH146" s="84"/>
      <c r="AI146" s="83"/>
      <c r="AJ146" s="120"/>
    </row>
    <row r="147" spans="16:43" x14ac:dyDescent="0.25">
      <c r="Q147" s="157" t="s">
        <v>259</v>
      </c>
      <c r="R147" s="158"/>
      <c r="S147" s="147">
        <f>AVERAGE(AD111:AD126)</f>
        <v>0.83333333333333326</v>
      </c>
      <c r="T147" s="147">
        <f>(U147-U145)/U145</f>
        <v>0.41499457662071504</v>
      </c>
      <c r="U147" s="153">
        <f>AF126</f>
        <v>344900.70689124987</v>
      </c>
      <c r="V147" s="147">
        <f>(W147-W145)/W145</f>
        <v>0.18592736676711316</v>
      </c>
      <c r="W147" s="153">
        <f>AI126</f>
        <v>226968.68504446783</v>
      </c>
      <c r="X147" s="145">
        <v>0.22</v>
      </c>
      <c r="Y147" s="88">
        <f>(X147+1)*Y145</f>
        <v>303677.38837967732</v>
      </c>
      <c r="Z147" s="132"/>
      <c r="AA147" s="114"/>
      <c r="AB147" s="116"/>
      <c r="AC147" s="116"/>
      <c r="AD147" s="114"/>
      <c r="AG147" s="58"/>
      <c r="AH147" s="84"/>
      <c r="AI147" s="83"/>
      <c r="AJ147" s="120"/>
    </row>
    <row r="148" spans="16:43" x14ac:dyDescent="0.25">
      <c r="Q148" s="151"/>
      <c r="R148" s="152"/>
      <c r="S148" s="128"/>
      <c r="T148" s="128"/>
      <c r="U148" s="129"/>
      <c r="V148" s="128"/>
      <c r="W148" s="129"/>
      <c r="X148" s="116"/>
      <c r="Y148" s="155"/>
      <c r="Z148" s="132"/>
      <c r="AA148" s="114"/>
      <c r="AB148" s="116"/>
      <c r="AC148" s="116"/>
      <c r="AD148" s="114"/>
      <c r="AG148" s="58"/>
      <c r="AH148" s="84"/>
      <c r="AI148" s="83"/>
      <c r="AJ148" s="120"/>
    </row>
    <row r="149" spans="16:43" x14ac:dyDescent="0.25">
      <c r="Q149" s="157" t="s">
        <v>265</v>
      </c>
      <c r="R149" s="158"/>
      <c r="S149" s="147">
        <f>AD131</f>
        <v>0.6</v>
      </c>
      <c r="T149" s="147">
        <f>(U149-U147)/U147</f>
        <v>8.9620000000000019E-2</v>
      </c>
      <c r="U149" s="153">
        <f>AF131</f>
        <v>375810.70824284368</v>
      </c>
      <c r="V149" s="147">
        <f>(W149-W147)/W147</f>
        <v>1.4423834795859349E-2</v>
      </c>
      <c r="W149" s="153">
        <f>AI131</f>
        <v>230242.44386138266</v>
      </c>
      <c r="X149" s="145">
        <v>-1.5699999999999999E-2</v>
      </c>
      <c r="Y149" s="88">
        <f>(X149+1)*Y147</f>
        <v>298909.65338211635</v>
      </c>
      <c r="Z149" s="132"/>
      <c r="AA149" s="114"/>
      <c r="AB149" s="116"/>
      <c r="AC149" s="116"/>
      <c r="AD149" s="114"/>
      <c r="AG149" s="58"/>
      <c r="AH149" s="84"/>
      <c r="AI149" s="83"/>
      <c r="AJ149" s="120"/>
    </row>
    <row r="150" spans="16:43" x14ac:dyDescent="0.25">
      <c r="Q150" s="151"/>
      <c r="R150" s="152"/>
      <c r="S150" s="150"/>
      <c r="T150" s="150"/>
      <c r="U150" s="123"/>
      <c r="V150" s="150"/>
      <c r="W150" s="123"/>
      <c r="X150" s="116"/>
      <c r="Y150" s="132"/>
      <c r="Z150" s="132"/>
      <c r="AA150" s="114"/>
      <c r="AB150" s="116"/>
      <c r="AC150" s="116"/>
      <c r="AD150" s="114"/>
      <c r="AG150" s="58"/>
      <c r="AH150" s="84"/>
      <c r="AI150" s="83"/>
      <c r="AJ150" s="120"/>
    </row>
    <row r="151" spans="16:43" x14ac:dyDescent="0.25">
      <c r="Q151" s="151"/>
      <c r="R151" s="152"/>
      <c r="S151" s="150"/>
      <c r="T151" s="150"/>
      <c r="U151" s="123"/>
      <c r="V151" s="150"/>
      <c r="W151" s="123"/>
      <c r="X151" s="114"/>
      <c r="Y151" s="132"/>
      <c r="Z151" s="132"/>
      <c r="AA151" s="114"/>
      <c r="AB151" s="116"/>
      <c r="AC151" s="116"/>
      <c r="AD151" s="114"/>
      <c r="AG151" s="58"/>
      <c r="AH151" s="84"/>
      <c r="AI151" s="83"/>
      <c r="AJ151" s="120"/>
    </row>
    <row r="152" spans="16:43" x14ac:dyDescent="0.25">
      <c r="Q152" s="151"/>
      <c r="R152" s="152"/>
      <c r="S152" s="150"/>
      <c r="T152" s="150"/>
      <c r="U152" s="123"/>
      <c r="V152" s="150"/>
      <c r="W152" s="123"/>
      <c r="X152" s="114"/>
      <c r="Y152" s="132"/>
      <c r="Z152" s="132"/>
      <c r="AA152" s="114"/>
      <c r="AB152" s="116"/>
      <c r="AC152" s="116"/>
      <c r="AD152" s="114"/>
      <c r="AG152" s="58"/>
      <c r="AH152" s="84"/>
      <c r="AI152" s="83"/>
      <c r="AJ152" s="120"/>
    </row>
    <row r="153" spans="16:43" x14ac:dyDescent="0.25">
      <c r="Q153" s="151"/>
      <c r="R153" s="152"/>
      <c r="S153" s="150"/>
      <c r="T153" s="150"/>
      <c r="U153" s="123"/>
      <c r="V153" s="150"/>
      <c r="W153" s="123"/>
      <c r="X153" s="114"/>
      <c r="Y153" s="132"/>
      <c r="Z153" s="132"/>
      <c r="AA153" s="114"/>
      <c r="AB153" s="116"/>
      <c r="AC153" s="116"/>
      <c r="AD153" s="114"/>
      <c r="AG153" s="58"/>
      <c r="AH153" s="84"/>
      <c r="AI153" s="83"/>
      <c r="AJ153" s="120"/>
    </row>
    <row r="154" spans="16:43" x14ac:dyDescent="0.25">
      <c r="Q154" s="151"/>
      <c r="R154" s="152"/>
      <c r="S154" s="150"/>
      <c r="T154" s="150"/>
      <c r="U154" s="123"/>
      <c r="V154" s="150"/>
      <c r="W154" s="123"/>
      <c r="X154" s="114"/>
      <c r="Y154" s="132"/>
      <c r="Z154" s="132"/>
      <c r="AA154" s="114"/>
      <c r="AB154" s="116"/>
      <c r="AC154" s="116"/>
      <c r="AD154" s="114"/>
      <c r="AG154" s="58"/>
      <c r="AH154" s="84"/>
      <c r="AI154" s="83"/>
      <c r="AJ154" s="120"/>
    </row>
    <row r="155" spans="16:43" x14ac:dyDescent="0.25">
      <c r="Q155" s="151"/>
      <c r="R155" s="152"/>
      <c r="S155" s="150"/>
      <c r="T155" s="150"/>
      <c r="U155" s="123"/>
      <c r="V155" s="150"/>
      <c r="W155" s="123"/>
      <c r="X155" s="114"/>
      <c r="Y155" s="132"/>
      <c r="Z155" s="132"/>
      <c r="AA155" s="114"/>
      <c r="AB155" s="116"/>
      <c r="AC155" s="116"/>
      <c r="AD155" s="114"/>
      <c r="AG155" s="58"/>
      <c r="AH155" s="84"/>
      <c r="AI155" s="83"/>
      <c r="AJ155" s="120"/>
    </row>
    <row r="156" spans="16:43" x14ac:dyDescent="0.25">
      <c r="Q156" s="151"/>
      <c r="R156" s="152"/>
      <c r="S156" s="150"/>
      <c r="T156" s="150"/>
      <c r="U156" s="123"/>
      <c r="V156" s="150"/>
      <c r="W156" s="123"/>
      <c r="X156" s="114"/>
      <c r="Y156" s="132"/>
      <c r="Z156" s="132"/>
      <c r="AA156" s="114"/>
      <c r="AB156" s="116"/>
      <c r="AC156" s="116"/>
      <c r="AD156" s="114"/>
      <c r="AG156" s="58"/>
      <c r="AH156" s="84"/>
      <c r="AI156" s="83"/>
      <c r="AJ156" s="120"/>
    </row>
    <row r="157" spans="16:43" x14ac:dyDescent="0.25">
      <c r="Q157" s="151"/>
      <c r="R157" s="152"/>
      <c r="S157" s="150"/>
      <c r="T157" s="150"/>
      <c r="U157" s="123"/>
      <c r="V157" s="150"/>
      <c r="W157" s="123"/>
      <c r="X157" s="114"/>
      <c r="Y157" s="132"/>
      <c r="Z157" s="132"/>
      <c r="AA157" s="114"/>
      <c r="AB157" s="116"/>
      <c r="AC157" s="116"/>
      <c r="AD157" s="114"/>
      <c r="AG157" s="58"/>
      <c r="AH157" s="84"/>
      <c r="AI157" s="83"/>
      <c r="AJ157" s="120"/>
    </row>
    <row r="158" spans="16:43" x14ac:dyDescent="0.25">
      <c r="Q158" s="151"/>
      <c r="R158" s="152"/>
      <c r="S158" s="150"/>
      <c r="T158" s="150"/>
      <c r="U158" s="123"/>
    </row>
    <row r="159" spans="16:43" x14ac:dyDescent="0.25">
      <c r="Q159" s="151"/>
      <c r="R159" s="152"/>
      <c r="S159" s="150"/>
      <c r="T159" s="150"/>
      <c r="U159" s="123"/>
    </row>
    <row r="160" spans="16:43" x14ac:dyDescent="0.25">
      <c r="P160" s="4"/>
      <c r="S160" s="47" t="s">
        <v>248</v>
      </c>
      <c r="T160" s="47" t="s">
        <v>275</v>
      </c>
      <c r="U160" s="47" t="s">
        <v>267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6:64" x14ac:dyDescent="0.25">
      <c r="P161" s="4"/>
      <c r="Q161" s="157" t="s">
        <v>271</v>
      </c>
      <c r="R161" s="157"/>
      <c r="S161" s="147">
        <f>AVERAGE(R6:R131)</f>
        <v>0.69230769230769229</v>
      </c>
      <c r="T161" s="147">
        <f t="shared" ref="T161:T166" si="186">(U161-100000)/100000</f>
        <v>2.5893689801256259</v>
      </c>
      <c r="U161" s="153">
        <f>T131</f>
        <v>358936.8980125626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6:64" x14ac:dyDescent="0.25">
      <c r="Q162" s="162" t="s">
        <v>272</v>
      </c>
      <c r="R162" s="162"/>
      <c r="S162" s="147">
        <f>AVERAGE(U6:U131)</f>
        <v>0.66666666666666685</v>
      </c>
      <c r="T162" s="147">
        <f t="shared" si="186"/>
        <v>2.8932051868387423</v>
      </c>
      <c r="U162" s="153">
        <f>W131</f>
        <v>389320.51868387422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16:64" x14ac:dyDescent="0.25">
      <c r="Q163" s="162" t="s">
        <v>273</v>
      </c>
      <c r="R163" s="162"/>
      <c r="S163" s="147">
        <f>AVERAGE(X6:X131)</f>
        <v>0.6923076923076924</v>
      </c>
      <c r="T163" s="147">
        <f t="shared" si="186"/>
        <v>3.4657617515286114</v>
      </c>
      <c r="U163" s="153">
        <f>Z131</f>
        <v>446576.17515286116</v>
      </c>
      <c r="V163" s="115"/>
      <c r="W163" s="115"/>
      <c r="X163" s="134"/>
      <c r="Y163" s="134"/>
      <c r="Z163" s="115"/>
      <c r="AA163" s="113"/>
      <c r="AB163" s="113"/>
      <c r="AC163" s="115"/>
      <c r="AD163" s="4"/>
      <c r="AE163" s="4"/>
      <c r="AF163" s="110"/>
      <c r="AG163" s="143"/>
      <c r="AH163" s="143"/>
      <c r="AI163" s="143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16:64" x14ac:dyDescent="0.25">
      <c r="Q164" s="162" t="s">
        <v>274</v>
      </c>
      <c r="R164" s="162"/>
      <c r="S164" s="147">
        <f>AVERAGE(AA6:AA131)</f>
        <v>0.6955128205128206</v>
      </c>
      <c r="T164" s="147">
        <f t="shared" si="186"/>
        <v>3.8592861922211332</v>
      </c>
      <c r="U164" s="153">
        <f>AC131</f>
        <v>485928.61922211334</v>
      </c>
      <c r="V164" s="114"/>
      <c r="W164" s="114"/>
      <c r="X164" s="132"/>
      <c r="Y164" s="132"/>
      <c r="Z164" s="114"/>
      <c r="AA164" s="116"/>
      <c r="AB164" s="116"/>
      <c r="AC164" s="114"/>
      <c r="AF164" s="58"/>
      <c r="AG164" s="84"/>
      <c r="AH164" s="84"/>
      <c r="AI164" s="84"/>
    </row>
    <row r="165" spans="16:64" x14ac:dyDescent="0.25">
      <c r="Q165" s="162" t="s">
        <v>277</v>
      </c>
      <c r="R165" s="162"/>
      <c r="S165" s="147">
        <f>AVERAGE(AD6:AD131)</f>
        <v>0.68644688644688645</v>
      </c>
      <c r="T165" s="147">
        <f t="shared" si="186"/>
        <v>2.7581070824284368</v>
      </c>
      <c r="U165" s="153">
        <f>AF131</f>
        <v>375810.70824284368</v>
      </c>
      <c r="V165" s="114"/>
      <c r="W165" s="114"/>
      <c r="X165" s="132"/>
      <c r="Y165" s="132"/>
      <c r="Z165" s="114"/>
      <c r="AA165" s="116"/>
      <c r="AB165" s="116"/>
      <c r="AC165" s="114"/>
      <c r="AF165" s="58"/>
      <c r="AG165" s="84"/>
      <c r="AH165" s="84"/>
      <c r="AI165" s="84"/>
    </row>
    <row r="166" spans="16:64" x14ac:dyDescent="0.25">
      <c r="Q166" s="162" t="s">
        <v>269</v>
      </c>
      <c r="R166" s="162"/>
      <c r="S166" s="147" t="s">
        <v>276</v>
      </c>
      <c r="T166" s="147">
        <f t="shared" si="186"/>
        <v>1.3024244386138266</v>
      </c>
      <c r="U166" s="153">
        <f>AI131</f>
        <v>230242.44386138266</v>
      </c>
      <c r="V166" s="114"/>
      <c r="W166" s="114"/>
      <c r="X166" s="132"/>
      <c r="Y166" s="132"/>
      <c r="Z166" s="114"/>
      <c r="AA166" s="116"/>
      <c r="AB166" s="116"/>
      <c r="AC166" s="114"/>
      <c r="AF166" s="58"/>
      <c r="AG166" s="84"/>
      <c r="AH166" s="84"/>
      <c r="AI166" s="84"/>
    </row>
    <row r="167" spans="16:64" x14ac:dyDescent="0.25">
      <c r="Q167" s="4"/>
      <c r="R167" s="111"/>
      <c r="S167" s="111"/>
      <c r="T167" s="114"/>
      <c r="U167" s="114"/>
      <c r="V167" s="114"/>
      <c r="W167" s="114"/>
      <c r="X167" s="132"/>
      <c r="Y167" s="132"/>
      <c r="Z167" s="114"/>
      <c r="AA167" s="116"/>
      <c r="AB167" s="116"/>
      <c r="AC167" s="114"/>
      <c r="AF167" s="58"/>
      <c r="AG167" s="84"/>
      <c r="AH167" s="84"/>
      <c r="AI167" s="84"/>
    </row>
    <row r="168" spans="16:64" x14ac:dyDescent="0.25">
      <c r="R168" s="111"/>
      <c r="S168" s="111"/>
      <c r="T168" s="114"/>
      <c r="U168" s="114"/>
      <c r="V168" s="114"/>
      <c r="W168" s="114"/>
      <c r="X168" s="132"/>
      <c r="Y168" s="132"/>
      <c r="Z168" s="114"/>
      <c r="AA168" s="116"/>
      <c r="AB168" s="116"/>
      <c r="AC168" s="114"/>
      <c r="AF168" s="58"/>
      <c r="AG168" s="84"/>
      <c r="AH168" s="84"/>
      <c r="AI168" s="84"/>
    </row>
    <row r="169" spans="16:64" x14ac:dyDescent="0.25">
      <c r="R169" s="111"/>
      <c r="S169" s="111"/>
      <c r="T169" s="114"/>
      <c r="U169" s="114"/>
      <c r="V169" s="114"/>
      <c r="W169" s="114"/>
      <c r="X169" s="132"/>
      <c r="Y169" s="132"/>
      <c r="Z169" s="114"/>
      <c r="AA169" s="116"/>
      <c r="AB169" s="116"/>
      <c r="AC169" s="114"/>
      <c r="AF169" s="58"/>
      <c r="AG169" s="84"/>
      <c r="AH169" s="84"/>
      <c r="AI169" s="84"/>
    </row>
    <row r="170" spans="16:64" x14ac:dyDescent="0.25">
      <c r="R170" s="111"/>
      <c r="S170" s="111"/>
      <c r="T170" s="114"/>
      <c r="U170" s="114"/>
      <c r="V170" s="114"/>
      <c r="W170" s="114"/>
      <c r="X170" s="132"/>
      <c r="Y170" s="132"/>
      <c r="Z170" s="114"/>
      <c r="AA170" s="116"/>
      <c r="AB170" s="116"/>
      <c r="AC170" s="114"/>
      <c r="AG170" s="84"/>
      <c r="AH170" s="84"/>
      <c r="AI170" s="84"/>
    </row>
    <row r="171" spans="16:64" x14ac:dyDescent="0.25">
      <c r="R171" s="111"/>
      <c r="S171" s="111"/>
      <c r="T171" s="114"/>
      <c r="U171" s="114"/>
      <c r="V171" s="114"/>
      <c r="W171" s="114"/>
      <c r="X171" s="132"/>
      <c r="Y171" s="132"/>
      <c r="Z171" s="114"/>
      <c r="AA171" s="116"/>
      <c r="AB171" s="116"/>
      <c r="AC171" s="114"/>
      <c r="AG171" s="84"/>
      <c r="AH171" s="84"/>
      <c r="AI171" s="84"/>
    </row>
    <row r="172" spans="16:64" x14ac:dyDescent="0.25">
      <c r="R172" s="111"/>
      <c r="S172" s="111"/>
      <c r="T172" s="114"/>
      <c r="U172" s="114"/>
      <c r="V172" s="114"/>
      <c r="W172" s="114"/>
      <c r="X172" s="132"/>
      <c r="Y172" s="132"/>
      <c r="Z172" s="114"/>
      <c r="AA172" s="116"/>
      <c r="AB172" s="116"/>
      <c r="AC172" s="114"/>
      <c r="AG172" s="84"/>
      <c r="AH172" s="84"/>
      <c r="AI172" s="84"/>
    </row>
    <row r="173" spans="16:64" x14ac:dyDescent="0.25">
      <c r="R173" s="111"/>
      <c r="S173" s="111"/>
      <c r="T173" s="114"/>
      <c r="U173" s="114"/>
      <c r="V173" s="114"/>
      <c r="W173" s="114"/>
      <c r="X173" s="132"/>
      <c r="Y173" s="132"/>
      <c r="Z173" s="114"/>
      <c r="AA173" s="116"/>
      <c r="AB173" s="116"/>
      <c r="AC173" s="114"/>
      <c r="AG173" s="84"/>
      <c r="AH173" s="84"/>
      <c r="AI173" s="84"/>
    </row>
    <row r="174" spans="16:64" x14ac:dyDescent="0.25">
      <c r="R174" s="111"/>
      <c r="S174" s="111"/>
      <c r="T174" s="114"/>
      <c r="U174" s="114"/>
      <c r="V174" s="114"/>
      <c r="W174" s="114"/>
      <c r="X174" s="132"/>
      <c r="Y174" s="132"/>
      <c r="Z174" s="114"/>
      <c r="AA174" s="116"/>
      <c r="AB174" s="116"/>
      <c r="AC174" s="114"/>
      <c r="AG174" s="84"/>
      <c r="AH174" s="84"/>
      <c r="AI174" s="84"/>
    </row>
    <row r="175" spans="16:64" x14ac:dyDescent="0.25">
      <c r="R175" s="111"/>
      <c r="S175" s="111"/>
      <c r="T175" s="114"/>
      <c r="U175" s="114"/>
      <c r="V175" s="114"/>
      <c r="W175" s="114"/>
      <c r="X175" s="132"/>
      <c r="Y175" s="132"/>
      <c r="Z175" s="114"/>
      <c r="AA175" s="116"/>
      <c r="AB175" s="116"/>
      <c r="AC175" s="114"/>
      <c r="AG175" s="84"/>
      <c r="AH175" s="84"/>
      <c r="AI175" s="84"/>
    </row>
    <row r="176" spans="16:64" x14ac:dyDescent="0.25">
      <c r="R176" s="111"/>
      <c r="S176" s="111"/>
      <c r="T176" s="114"/>
      <c r="U176" s="114"/>
      <c r="V176" s="114"/>
      <c r="W176" s="114"/>
      <c r="X176" s="133"/>
      <c r="Y176" s="133"/>
      <c r="Z176" s="114"/>
      <c r="AA176" s="116"/>
      <c r="AB176" s="116"/>
      <c r="AC176" s="114"/>
      <c r="AG176" s="84"/>
      <c r="AH176" s="84"/>
      <c r="AI176" s="84"/>
    </row>
    <row r="177" spans="18:35" x14ac:dyDescent="0.25">
      <c r="R177" s="111"/>
      <c r="S177" s="111"/>
      <c r="T177" s="114"/>
      <c r="U177" s="114"/>
      <c r="V177" s="114"/>
      <c r="W177" s="114"/>
      <c r="X177" s="133"/>
      <c r="Y177" s="133"/>
      <c r="Z177" s="114"/>
      <c r="AA177" s="116"/>
      <c r="AB177" s="116"/>
      <c r="AC177" s="114"/>
      <c r="AG177" s="84"/>
      <c r="AH177" s="84"/>
      <c r="AI177" s="84"/>
    </row>
    <row r="178" spans="18:35" x14ac:dyDescent="0.25">
      <c r="R178" s="111"/>
      <c r="S178" s="111"/>
      <c r="T178" s="114"/>
      <c r="U178" s="114"/>
      <c r="V178" s="114"/>
      <c r="W178" s="114"/>
      <c r="X178" s="133"/>
      <c r="Y178" s="133"/>
      <c r="Z178" s="114"/>
      <c r="AA178" s="116"/>
      <c r="AB178" s="116"/>
      <c r="AC178" s="114"/>
      <c r="AG178" s="84"/>
      <c r="AH178" s="84"/>
      <c r="AI178" s="84"/>
    </row>
    <row r="179" spans="18:35" x14ac:dyDescent="0.25">
      <c r="R179" s="111"/>
      <c r="S179" s="111"/>
      <c r="T179" s="114"/>
      <c r="U179" s="114"/>
      <c r="V179" s="114"/>
      <c r="W179" s="114"/>
      <c r="X179" s="133"/>
      <c r="Y179" s="133"/>
      <c r="Z179" s="114"/>
      <c r="AA179" s="116"/>
      <c r="AB179" s="116"/>
      <c r="AC179" s="114"/>
      <c r="AG179" s="84"/>
      <c r="AH179" s="84"/>
      <c r="AI179" s="84"/>
    </row>
    <row r="180" spans="18:35" x14ac:dyDescent="0.25">
      <c r="R180" s="111"/>
      <c r="S180" s="111"/>
      <c r="T180" s="114"/>
      <c r="U180" s="114"/>
      <c r="V180" s="114"/>
      <c r="W180" s="114"/>
      <c r="X180" s="133"/>
      <c r="Y180" s="133"/>
      <c r="Z180" s="114"/>
      <c r="AA180" s="116"/>
      <c r="AB180" s="116"/>
      <c r="AC180" s="114"/>
      <c r="AG180" s="84"/>
      <c r="AH180" s="84"/>
      <c r="AI180" s="84"/>
    </row>
    <row r="181" spans="18:35" x14ac:dyDescent="0.25">
      <c r="R181" s="111"/>
      <c r="S181" s="111"/>
      <c r="T181" s="114"/>
      <c r="U181" s="114"/>
      <c r="V181" s="114"/>
      <c r="W181" s="114"/>
      <c r="X181" s="133"/>
      <c r="Y181" s="133"/>
      <c r="Z181" s="114"/>
      <c r="AA181" s="116"/>
      <c r="AB181" s="116"/>
      <c r="AC181" s="114"/>
      <c r="AG181" s="84"/>
      <c r="AH181" s="84"/>
      <c r="AI181" s="84"/>
    </row>
    <row r="182" spans="18:35" x14ac:dyDescent="0.25">
      <c r="R182" s="111"/>
      <c r="S182" s="111"/>
      <c r="T182" s="114"/>
      <c r="U182" s="114"/>
      <c r="V182" s="114"/>
      <c r="W182" s="114"/>
      <c r="X182" s="133"/>
      <c r="Y182" s="133"/>
      <c r="Z182" s="114"/>
      <c r="AA182" s="116"/>
      <c r="AB182" s="116"/>
      <c r="AC182" s="114"/>
      <c r="AG182" s="84"/>
      <c r="AH182" s="84"/>
      <c r="AI182" s="84"/>
    </row>
    <row r="183" spans="18:35" x14ac:dyDescent="0.25">
      <c r="R183" s="111"/>
      <c r="S183" s="111"/>
      <c r="T183" s="114"/>
      <c r="U183" s="114"/>
      <c r="V183" s="114"/>
      <c r="W183" s="114"/>
      <c r="X183" s="133"/>
      <c r="Y183" s="133"/>
      <c r="Z183" s="114"/>
      <c r="AA183" s="116"/>
      <c r="AB183" s="116"/>
      <c r="AC183" s="114"/>
      <c r="AG183" s="84"/>
      <c r="AH183" s="84"/>
      <c r="AI183" s="84"/>
    </row>
    <row r="184" spans="18:35" x14ac:dyDescent="0.25">
      <c r="R184" s="111"/>
      <c r="S184" s="111"/>
      <c r="T184" s="114"/>
      <c r="U184" s="114"/>
      <c r="V184" s="114"/>
      <c r="W184" s="114"/>
      <c r="X184" s="133"/>
      <c r="Y184" s="133"/>
      <c r="Z184" s="114"/>
      <c r="AA184" s="116"/>
      <c r="AB184" s="116"/>
      <c r="AC184" s="114"/>
      <c r="AG184" s="84"/>
      <c r="AH184" s="84"/>
      <c r="AI184" s="84"/>
    </row>
    <row r="185" spans="18:35" x14ac:dyDescent="0.25">
      <c r="R185" s="111"/>
      <c r="S185" s="111"/>
      <c r="T185" s="114"/>
      <c r="U185" s="114"/>
      <c r="V185" s="114"/>
      <c r="W185" s="114"/>
      <c r="X185" s="133"/>
      <c r="Y185" s="133"/>
      <c r="Z185" s="114"/>
      <c r="AA185" s="116"/>
      <c r="AB185" s="116"/>
      <c r="AC185" s="114"/>
      <c r="AG185" s="84"/>
      <c r="AH185" s="84"/>
      <c r="AI185" s="84"/>
    </row>
    <row r="186" spans="18:35" x14ac:dyDescent="0.25">
      <c r="R186" s="111"/>
      <c r="S186" s="111"/>
      <c r="T186" s="114"/>
      <c r="U186" s="114"/>
      <c r="V186" s="114"/>
      <c r="W186" s="114"/>
      <c r="X186" s="133"/>
      <c r="Y186" s="133"/>
      <c r="Z186" s="114"/>
      <c r="AA186" s="116"/>
      <c r="AB186" s="116"/>
      <c r="AC186" s="114"/>
      <c r="AG186" s="84"/>
      <c r="AH186" s="84"/>
      <c r="AI186" s="84"/>
    </row>
    <row r="187" spans="18:35" x14ac:dyDescent="0.25">
      <c r="R187" s="111"/>
      <c r="S187" s="111"/>
      <c r="T187" s="114"/>
      <c r="U187" s="114"/>
      <c r="V187" s="114"/>
      <c r="W187" s="114"/>
      <c r="X187" s="133"/>
      <c r="Y187" s="133"/>
      <c r="Z187" s="114"/>
      <c r="AA187" s="116"/>
      <c r="AB187" s="116"/>
      <c r="AC187" s="114"/>
      <c r="AG187" s="84"/>
      <c r="AH187" s="84"/>
      <c r="AI187" s="84"/>
    </row>
    <row r="188" spans="18:35" x14ac:dyDescent="0.25">
      <c r="R188" s="111"/>
      <c r="S188" s="111"/>
      <c r="T188" s="114"/>
      <c r="U188" s="114"/>
      <c r="V188" s="114"/>
      <c r="W188" s="114"/>
      <c r="X188" s="133"/>
      <c r="Y188" s="133"/>
      <c r="Z188" s="114"/>
      <c r="AA188" s="116"/>
      <c r="AB188" s="116"/>
      <c r="AC188" s="114"/>
      <c r="AG188" s="84"/>
      <c r="AH188" s="84"/>
      <c r="AI188" s="84"/>
    </row>
    <row r="189" spans="18:35" x14ac:dyDescent="0.25">
      <c r="R189" s="111"/>
      <c r="S189" s="111"/>
      <c r="T189" s="114"/>
      <c r="U189" s="114"/>
      <c r="V189" s="114"/>
      <c r="W189" s="114"/>
      <c r="X189" s="133"/>
      <c r="Y189" s="133"/>
      <c r="Z189" s="114"/>
      <c r="AA189" s="116"/>
      <c r="AB189" s="116"/>
      <c r="AC189" s="114"/>
      <c r="AG189" s="84"/>
      <c r="AH189" s="84"/>
      <c r="AI189" s="84"/>
    </row>
    <row r="190" spans="18:35" x14ac:dyDescent="0.25">
      <c r="R190" s="111"/>
      <c r="S190" s="111"/>
      <c r="T190" s="114"/>
      <c r="U190" s="114"/>
      <c r="V190" s="114"/>
      <c r="W190" s="114"/>
      <c r="X190" s="133"/>
      <c r="Y190" s="133"/>
      <c r="Z190" s="114"/>
      <c r="AA190" s="116"/>
      <c r="AB190" s="116"/>
      <c r="AC190" s="114"/>
      <c r="AG190" s="84"/>
      <c r="AH190" s="84"/>
      <c r="AI190" s="84"/>
    </row>
    <row r="191" spans="18:35" x14ac:dyDescent="0.25">
      <c r="R191" s="111"/>
      <c r="S191" s="111"/>
      <c r="T191" s="114"/>
      <c r="U191" s="114"/>
      <c r="V191" s="114"/>
      <c r="W191" s="114"/>
      <c r="X191" s="133"/>
      <c r="Y191" s="133"/>
      <c r="Z191" s="114"/>
      <c r="AA191" s="116"/>
      <c r="AB191" s="116"/>
      <c r="AC191" s="114"/>
      <c r="AG191" s="84"/>
      <c r="AH191" s="84"/>
      <c r="AI191" s="84"/>
    </row>
    <row r="192" spans="18:35" x14ac:dyDescent="0.25">
      <c r="R192" s="111"/>
      <c r="S192" s="111"/>
      <c r="T192" s="114"/>
      <c r="U192" s="114"/>
      <c r="V192" s="114"/>
      <c r="W192" s="114"/>
      <c r="X192" s="133"/>
      <c r="Y192" s="133"/>
      <c r="Z192" s="114"/>
      <c r="AA192" s="116"/>
      <c r="AB192" s="116"/>
      <c r="AC192" s="114"/>
      <c r="AG192" s="84"/>
      <c r="AH192" s="84"/>
      <c r="AI192" s="84"/>
    </row>
    <row r="193" spans="18:35" x14ac:dyDescent="0.25">
      <c r="R193" s="111"/>
      <c r="S193" s="111"/>
      <c r="T193" s="114"/>
      <c r="U193" s="114"/>
      <c r="V193" s="114"/>
      <c r="W193" s="114"/>
      <c r="X193" s="133"/>
      <c r="Y193" s="133"/>
      <c r="Z193" s="114"/>
      <c r="AA193" s="116"/>
      <c r="AB193" s="116"/>
      <c r="AC193" s="114"/>
      <c r="AG193" s="84"/>
      <c r="AH193" s="84"/>
      <c r="AI193" s="84"/>
    </row>
    <row r="194" spans="18:35" x14ac:dyDescent="0.25">
      <c r="R194" s="111"/>
      <c r="S194" s="111"/>
      <c r="T194" s="114"/>
      <c r="U194" s="114"/>
      <c r="V194" s="114"/>
      <c r="W194" s="114"/>
      <c r="X194" s="133"/>
      <c r="Y194" s="133"/>
      <c r="Z194" s="114"/>
      <c r="AA194" s="116"/>
      <c r="AB194" s="116"/>
      <c r="AC194" s="114"/>
      <c r="AG194" s="84"/>
      <c r="AH194" s="84"/>
      <c r="AI194" s="84"/>
    </row>
    <row r="195" spans="18:35" x14ac:dyDescent="0.25">
      <c r="R195" s="111"/>
      <c r="S195" s="111"/>
      <c r="T195" s="114"/>
      <c r="U195" s="114"/>
      <c r="V195" s="114"/>
      <c r="W195" s="114"/>
      <c r="X195" s="133"/>
      <c r="Y195" s="133"/>
      <c r="Z195" s="114"/>
      <c r="AA195" s="116"/>
      <c r="AB195" s="116"/>
      <c r="AC195" s="114"/>
      <c r="AG195" s="84"/>
      <c r="AH195" s="84"/>
      <c r="AI195" s="84"/>
    </row>
    <row r="196" spans="18:35" x14ac:dyDescent="0.25">
      <c r="R196" s="111"/>
      <c r="S196" s="111"/>
      <c r="T196" s="114"/>
      <c r="U196" s="114"/>
      <c r="V196" s="114"/>
      <c r="W196" s="114"/>
      <c r="X196" s="133"/>
      <c r="Y196" s="133"/>
      <c r="Z196" s="114"/>
      <c r="AA196" s="116"/>
      <c r="AB196" s="116"/>
      <c r="AC196" s="114"/>
      <c r="AG196" s="84"/>
      <c r="AH196" s="84"/>
      <c r="AI196" s="84"/>
    </row>
    <row r="197" spans="18:35" x14ac:dyDescent="0.25">
      <c r="R197" s="111"/>
      <c r="S197" s="111"/>
      <c r="T197" s="114"/>
      <c r="U197" s="114"/>
      <c r="V197" s="114"/>
      <c r="W197" s="114"/>
      <c r="X197" s="133"/>
      <c r="Y197" s="133"/>
      <c r="Z197" s="114"/>
      <c r="AA197" s="116"/>
      <c r="AB197" s="116"/>
      <c r="AC197" s="114"/>
      <c r="AG197" s="84"/>
      <c r="AH197" s="84"/>
      <c r="AI197" s="84"/>
    </row>
    <row r="198" spans="18:35" x14ac:dyDescent="0.25">
      <c r="R198" s="111"/>
      <c r="S198" s="111"/>
      <c r="T198" s="114"/>
      <c r="U198" s="114"/>
      <c r="V198" s="114"/>
      <c r="W198" s="114"/>
      <c r="X198" s="133"/>
      <c r="Y198" s="133"/>
      <c r="Z198" s="114"/>
      <c r="AA198" s="116"/>
      <c r="AB198" s="116"/>
      <c r="AC198" s="114"/>
      <c r="AG198" s="84"/>
      <c r="AH198" s="84"/>
      <c r="AI198" s="84"/>
    </row>
    <row r="199" spans="18:35" x14ac:dyDescent="0.25">
      <c r="R199" s="111"/>
      <c r="S199" s="111"/>
      <c r="T199" s="114"/>
      <c r="U199" s="114"/>
      <c r="V199" s="114"/>
      <c r="W199" s="114"/>
      <c r="X199" s="133"/>
      <c r="Y199" s="133"/>
      <c r="Z199" s="114"/>
      <c r="AA199" s="116"/>
      <c r="AB199" s="116"/>
      <c r="AC199" s="114"/>
      <c r="AG199" s="84"/>
      <c r="AH199" s="84"/>
      <c r="AI199" s="84"/>
    </row>
    <row r="200" spans="18:35" x14ac:dyDescent="0.25">
      <c r="R200" s="111"/>
      <c r="S200" s="111"/>
      <c r="T200" s="114"/>
      <c r="U200" s="114"/>
      <c r="V200" s="114"/>
      <c r="W200" s="114"/>
      <c r="X200" s="133"/>
      <c r="Y200" s="133"/>
      <c r="Z200" s="114"/>
      <c r="AA200" s="116"/>
      <c r="AB200" s="116"/>
      <c r="AC200" s="114"/>
      <c r="AG200" s="84"/>
      <c r="AH200" s="84"/>
      <c r="AI200" s="84"/>
    </row>
    <row r="201" spans="18:35" x14ac:dyDescent="0.25">
      <c r="R201" s="111"/>
      <c r="S201" s="111"/>
      <c r="T201" s="114"/>
      <c r="U201" s="114"/>
      <c r="V201" s="114"/>
      <c r="W201" s="114"/>
      <c r="X201" s="133"/>
      <c r="Y201" s="133"/>
      <c r="Z201" s="114"/>
      <c r="AA201" s="116"/>
      <c r="AB201" s="116"/>
      <c r="AC201" s="114"/>
      <c r="AG201" s="84"/>
      <c r="AH201" s="84"/>
      <c r="AI201" s="84"/>
    </row>
    <row r="202" spans="18:35" x14ac:dyDescent="0.25">
      <c r="R202" s="111"/>
      <c r="S202" s="111"/>
      <c r="T202" s="114"/>
      <c r="U202" s="114"/>
      <c r="V202" s="114"/>
      <c r="W202" s="114"/>
      <c r="X202" s="133"/>
      <c r="Y202" s="133"/>
      <c r="Z202" s="114"/>
      <c r="AA202" s="116"/>
      <c r="AB202" s="116"/>
      <c r="AC202" s="114"/>
      <c r="AG202" s="84"/>
      <c r="AH202" s="84"/>
      <c r="AI202" s="84"/>
    </row>
    <row r="203" spans="18:35" x14ac:dyDescent="0.25">
      <c r="R203" s="111"/>
      <c r="S203" s="111"/>
      <c r="T203" s="114"/>
      <c r="U203" s="114"/>
      <c r="V203" s="114"/>
      <c r="W203" s="114"/>
      <c r="X203" s="133"/>
      <c r="Y203" s="133"/>
      <c r="Z203" s="114"/>
      <c r="AA203" s="116"/>
      <c r="AB203" s="116"/>
      <c r="AC203" s="114"/>
      <c r="AG203" s="84"/>
      <c r="AH203" s="84"/>
      <c r="AI203" s="84"/>
    </row>
    <row r="204" spans="18:35" x14ac:dyDescent="0.25">
      <c r="R204" s="111"/>
      <c r="S204" s="111"/>
      <c r="T204" s="114"/>
      <c r="U204" s="114"/>
      <c r="V204" s="114"/>
      <c r="W204" s="114"/>
      <c r="X204" s="133"/>
      <c r="Y204" s="133"/>
      <c r="Z204" s="114"/>
      <c r="AA204" s="116"/>
      <c r="AB204" s="116"/>
      <c r="AC204" s="114"/>
      <c r="AG204" s="84"/>
      <c r="AH204" s="84"/>
      <c r="AI204" s="84"/>
    </row>
    <row r="205" spans="18:35" x14ac:dyDescent="0.25">
      <c r="R205" s="111"/>
      <c r="S205" s="111"/>
      <c r="T205" s="114"/>
      <c r="U205" s="114"/>
      <c r="V205" s="114"/>
      <c r="W205" s="114"/>
      <c r="X205" s="133"/>
      <c r="Y205" s="133"/>
      <c r="Z205" s="114"/>
      <c r="AA205" s="116"/>
      <c r="AB205" s="116"/>
      <c r="AC205" s="114"/>
    </row>
    <row r="206" spans="18:35" x14ac:dyDescent="0.25">
      <c r="R206" s="111"/>
      <c r="S206" s="111"/>
      <c r="T206" s="114"/>
      <c r="U206" s="114"/>
      <c r="V206" s="114"/>
      <c r="W206" s="114"/>
      <c r="X206" s="133"/>
      <c r="Y206" s="133"/>
      <c r="Z206" s="114"/>
      <c r="AA206" s="116"/>
      <c r="AB206" s="116"/>
      <c r="AC206" s="114"/>
    </row>
    <row r="207" spans="18:35" x14ac:dyDescent="0.25">
      <c r="R207" s="111"/>
      <c r="S207" s="111"/>
      <c r="T207" s="114"/>
      <c r="U207" s="114"/>
      <c r="V207" s="114"/>
      <c r="W207" s="114"/>
      <c r="X207" s="133"/>
      <c r="Y207" s="133"/>
      <c r="Z207" s="114"/>
      <c r="AA207" s="116"/>
      <c r="AB207" s="116"/>
      <c r="AC207" s="114"/>
    </row>
    <row r="208" spans="18:35" x14ac:dyDescent="0.25">
      <c r="R208" s="111"/>
      <c r="S208" s="111"/>
      <c r="T208" s="114"/>
      <c r="U208" s="114"/>
      <c r="V208" s="114"/>
      <c r="W208" s="114"/>
      <c r="X208" s="133"/>
      <c r="Y208" s="133"/>
      <c r="Z208" s="114"/>
      <c r="AA208" s="116"/>
      <c r="AB208" s="116"/>
      <c r="AC208" s="114"/>
    </row>
    <row r="209" spans="18:29" x14ac:dyDescent="0.25">
      <c r="R209" s="111"/>
      <c r="S209" s="111"/>
      <c r="T209" s="114"/>
      <c r="U209" s="114"/>
      <c r="V209" s="114"/>
      <c r="W209" s="114"/>
      <c r="X209" s="133"/>
      <c r="Y209" s="133"/>
      <c r="Z209" s="114"/>
      <c r="AA209" s="116"/>
      <c r="AB209" s="116"/>
      <c r="AC209" s="114"/>
    </row>
    <row r="210" spans="18:29" x14ac:dyDescent="0.25">
      <c r="R210" s="111"/>
      <c r="S210" s="111"/>
      <c r="T210" s="114"/>
      <c r="U210" s="114"/>
      <c r="V210" s="114"/>
      <c r="W210" s="114"/>
      <c r="X210" s="133"/>
      <c r="Y210" s="133"/>
      <c r="Z210" s="114"/>
      <c r="AA210" s="116"/>
      <c r="AB210" s="116"/>
      <c r="AC210" s="114"/>
    </row>
    <row r="211" spans="18:29" x14ac:dyDescent="0.25">
      <c r="R211" s="111"/>
      <c r="S211" s="111"/>
      <c r="T211" s="114"/>
      <c r="U211" s="114"/>
      <c r="V211" s="114"/>
      <c r="W211" s="114"/>
      <c r="X211" s="114"/>
      <c r="Y211" s="114"/>
      <c r="Z211" s="114"/>
      <c r="AA211" s="116"/>
      <c r="AB211" s="116"/>
      <c r="AC211" s="114"/>
    </row>
    <row r="212" spans="18:29" x14ac:dyDescent="0.25">
      <c r="R212" s="111"/>
      <c r="S212" s="111"/>
      <c r="T212" s="114"/>
      <c r="U212" s="114"/>
      <c r="V212" s="114"/>
      <c r="W212" s="114"/>
      <c r="X212" s="114"/>
      <c r="Y212" s="114"/>
      <c r="Z212" s="114"/>
      <c r="AA212" s="116"/>
      <c r="AB212" s="116"/>
      <c r="AC212" s="114"/>
    </row>
    <row r="213" spans="18:29" x14ac:dyDescent="0.25">
      <c r="R213" s="111"/>
      <c r="S213" s="111"/>
      <c r="T213" s="114"/>
      <c r="U213" s="114"/>
      <c r="V213" s="114"/>
      <c r="W213" s="114"/>
      <c r="X213" s="114"/>
      <c r="Y213" s="114"/>
      <c r="Z213" s="114"/>
      <c r="AA213" s="116"/>
      <c r="AB213" s="116"/>
      <c r="AC213" s="114"/>
    </row>
    <row r="214" spans="18:29" x14ac:dyDescent="0.25">
      <c r="R214" s="111"/>
      <c r="S214" s="111"/>
      <c r="T214" s="114"/>
      <c r="U214" s="114"/>
      <c r="V214" s="114"/>
      <c r="W214" s="114"/>
      <c r="X214" s="114"/>
      <c r="Y214" s="114"/>
      <c r="Z214" s="114"/>
      <c r="AA214" s="116"/>
      <c r="AB214" s="116"/>
      <c r="AC214" s="114"/>
    </row>
    <row r="215" spans="18:29" x14ac:dyDescent="0.25">
      <c r="R215" s="111"/>
      <c r="S215" s="111"/>
      <c r="T215" s="114"/>
      <c r="U215" s="114"/>
      <c r="V215" s="114"/>
      <c r="W215" s="114"/>
      <c r="X215" s="114"/>
      <c r="Y215" s="114"/>
      <c r="Z215" s="114"/>
      <c r="AA215" s="116"/>
      <c r="AB215" s="116"/>
      <c r="AC215" s="114"/>
    </row>
    <row r="216" spans="18:29" x14ac:dyDescent="0.25">
      <c r="R216" s="2"/>
      <c r="S216" s="2"/>
      <c r="T216" s="114"/>
      <c r="U216" s="114"/>
      <c r="V216" s="114"/>
      <c r="W216" s="114"/>
      <c r="X216" s="114"/>
      <c r="Y216" s="114"/>
      <c r="Z216" s="114"/>
      <c r="AA216" s="116"/>
      <c r="AB216" s="116"/>
      <c r="AC216" s="114"/>
    </row>
    <row r="217" spans="18:29" x14ac:dyDescent="0.25">
      <c r="R217" s="2"/>
      <c r="S217" s="2"/>
      <c r="T217" s="114"/>
      <c r="U217" s="114"/>
      <c r="V217" s="114"/>
      <c r="W217" s="114"/>
      <c r="X217" s="114"/>
      <c r="Y217" s="114"/>
      <c r="Z217" s="114"/>
      <c r="AA217" s="116"/>
      <c r="AB217" s="116"/>
      <c r="AC217" s="114"/>
    </row>
    <row r="218" spans="18:29" x14ac:dyDescent="0.25"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</row>
    <row r="219" spans="18:29" x14ac:dyDescent="0.25"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</row>
    <row r="220" spans="18:29" x14ac:dyDescent="0.25"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</row>
    <row r="221" spans="18:29" x14ac:dyDescent="0.25"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</row>
    <row r="222" spans="18:29" x14ac:dyDescent="0.25"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</row>
    <row r="223" spans="18:29" x14ac:dyDescent="0.25"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</row>
    <row r="224" spans="18:29" x14ac:dyDescent="0.25">
      <c r="T224" s="58"/>
      <c r="U224" s="58"/>
      <c r="V224" s="58"/>
      <c r="W224" s="58"/>
      <c r="X224" s="58"/>
      <c r="Y224" s="58"/>
      <c r="Z224" s="58"/>
      <c r="AA224" s="58"/>
      <c r="AB224" s="58"/>
      <c r="AC224" s="58"/>
    </row>
    <row r="225" spans="20:29" x14ac:dyDescent="0.25">
      <c r="T225" s="58"/>
      <c r="U225" s="58"/>
      <c r="V225" s="58"/>
      <c r="W225" s="58"/>
      <c r="X225" s="58"/>
      <c r="Y225" s="58"/>
      <c r="Z225" s="58"/>
      <c r="AA225" s="58"/>
      <c r="AB225" s="58"/>
      <c r="AC225" s="58"/>
    </row>
    <row r="226" spans="20:29" x14ac:dyDescent="0.25">
      <c r="T226" s="58"/>
      <c r="U226" s="58"/>
      <c r="V226" s="58"/>
      <c r="W226" s="58"/>
      <c r="X226" s="58"/>
      <c r="Y226" s="58"/>
      <c r="Z226" s="58"/>
      <c r="AA226" s="58"/>
      <c r="AB226" s="58"/>
      <c r="AC226" s="58"/>
    </row>
  </sheetData>
  <mergeCells count="40">
    <mergeCell ref="Q166:R166"/>
    <mergeCell ref="Q161:R161"/>
    <mergeCell ref="Q162:R162"/>
    <mergeCell ref="Q163:R163"/>
    <mergeCell ref="Q164:R164"/>
    <mergeCell ref="Q165:R165"/>
    <mergeCell ref="A8:P8"/>
    <mergeCell ref="A3:P3"/>
    <mergeCell ref="A48:P48"/>
    <mergeCell ref="A38:P38"/>
    <mergeCell ref="A43:P43"/>
    <mergeCell ref="A28:P28"/>
    <mergeCell ref="A33:P33"/>
    <mergeCell ref="A68:P68"/>
    <mergeCell ref="A23:P23"/>
    <mergeCell ref="A18:P18"/>
    <mergeCell ref="A13:P13"/>
    <mergeCell ref="A53:P53"/>
    <mergeCell ref="A58:P58"/>
    <mergeCell ref="A63:P63"/>
    <mergeCell ref="A73:P73"/>
    <mergeCell ref="A78:P78"/>
    <mergeCell ref="A83:P83"/>
    <mergeCell ref="A88:P88"/>
    <mergeCell ref="A123:P123"/>
    <mergeCell ref="A128:P128"/>
    <mergeCell ref="A93:P93"/>
    <mergeCell ref="A98:P98"/>
    <mergeCell ref="A103:P103"/>
    <mergeCell ref="A108:P108"/>
    <mergeCell ref="A113:P113"/>
    <mergeCell ref="A118:P118"/>
    <mergeCell ref="Q137:R137"/>
    <mergeCell ref="Q147:R147"/>
    <mergeCell ref="Q135:R135"/>
    <mergeCell ref="Q149:R149"/>
    <mergeCell ref="Q145:R145"/>
    <mergeCell ref="Q143:R143"/>
    <mergeCell ref="Q141:R141"/>
    <mergeCell ref="Q139:R139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Kyle 2020</dc:creator>
  <cp:lastModifiedBy>Peters, Kyle 2020</cp:lastModifiedBy>
  <dcterms:created xsi:type="dcterms:W3CDTF">2018-08-02T21:08:34Z</dcterms:created>
  <dcterms:modified xsi:type="dcterms:W3CDTF">2018-12-03T23:47:47Z</dcterms:modified>
</cp:coreProperties>
</file>