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7" firstSheet="6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0"/>
  <c i="28" r="H19"/>
  <c i="28" r="G19"/>
  <c i="28" r="F19"/>
  <c i="28" r="E19"/>
  <c i="28" r="D19"/>
  <c i="28" r="C19"/>
  <c i="28" r="C21" s="1"/>
  <c i="28" r="C22" s="1"/>
  <c i="28" r="I18"/>
  <c i="28" r="I17"/>
  <c i="28" r="H16"/>
  <c i="28" r="H21" s="1"/>
  <c i="28" r="G16"/>
  <c i="28" r="G21" s="1"/>
  <c i="28" r="F16"/>
  <c i="28" r="F21" s="1"/>
  <c i="28" r="E16"/>
  <c i="28" r="E21" s="1"/>
  <c i="28" r="D16"/>
  <c i="28" r="D21" s="1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27"/>
  <c i="18" r="D27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H33"/>
  <c i="17" r="G33"/>
  <c i="17" r="F33"/>
  <c i="17" r="E33"/>
  <c i="17" r="D33"/>
  <c i="17" r="C33"/>
  <c i="17" r="H32"/>
  <c i="17" r="G32"/>
  <c i="17" r="F32"/>
  <c i="17" r="E32"/>
  <c i="17" r="D32"/>
  <c i="17" r="C32"/>
  <c i="17" r="I30"/>
  <c i="17" r="I29"/>
  <c i="17" r="I27"/>
  <c i="17" r="I26"/>
  <c i="17" r="I24"/>
  <c i="17" r="I23"/>
  <c i="17" r="I21"/>
  <c i="17" r="I20"/>
  <c i="17" r="I18"/>
  <c i="17" r="I17"/>
  <c i="17" r="I15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D22"/>
  <c i="15" r="C22"/>
  <c i="15" r="E21"/>
  <c i="15" r="E20"/>
  <c i="15" r="E19"/>
  <c i="15" r="E18"/>
  <c i="15" r="E17"/>
  <c i="15" r="E22" s="1"/>
  <c i="15" r="E16"/>
  <c i="15" r="E15"/>
  <c i="15" r="E14"/>
  <c i="15" r="E13"/>
  <c i="15" r="E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H33"/>
  <c i="13" r="G33"/>
  <c i="13" r="F33"/>
  <c i="13" r="E33"/>
  <c i="13" r="D33"/>
  <c i="13" r="C33"/>
  <c i="13" r="H32"/>
  <c i="13" r="G32"/>
  <c i="13" r="F32"/>
  <c i="13" r="E32"/>
  <c i="13" r="D32"/>
  <c i="13" r="C32"/>
  <c i="13" r="I30"/>
  <c i="13" r="I29"/>
  <c i="13" r="I27"/>
  <c i="13" r="I26"/>
  <c i="13" r="I24"/>
  <c i="13" r="I23"/>
  <c i="13" r="I21"/>
  <c i="13" r="I20"/>
  <c i="13" r="I18"/>
  <c i="13" r="I17"/>
  <c i="13" r="I15"/>
  <c i="13" r="I14"/>
  <c i="13" r="I32" s="1"/>
  <c i="13" r="B9"/>
  <c i="13" r="B8"/>
  <c i="13" r="B7"/>
  <c i="13" r="B6"/>
  <c i="13" r="B5"/>
  <c i="13" r="B2"/>
  <c i="13" r="B1"/>
  <c i="12" r="C25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D20"/>
  <c i="8" r="E17" s="1"/>
  <c i="8" r="C20"/>
  <c i="8" r="E18"/>
  <c i="8" r="E16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8"/>
  <c i="2" r="E38"/>
  <c i="2" r="F34"/>
  <c i="2" r="E34"/>
  <c i="2" r="E32"/>
  <c i="2" r="F32" s="1"/>
  <c i="2" r="E22"/>
  <c i="2" r="E16"/>
  <c i="2" r="C9"/>
  <c i="2" r="C8"/>
  <c i="2" r="C7"/>
  <c i="2" r="C6"/>
  <c i="2" r="C5"/>
  <c i="2" r="C2"/>
  <c i="2" r="C1"/>
  <c i="1" r="F107"/>
  <c i="1" r="D101"/>
  <c i="1" r="D98"/>
  <c i="1" r="E93"/>
  <c i="1" r="E89"/>
  <c i="1" r="F87"/>
  <c i="1" r="E87"/>
  <c i="1" r="F83"/>
  <c i="1" r="E83"/>
  <c i="1" r="D82"/>
  <c i="1" r="D81"/>
  <c i="1" r="F75"/>
  <c i="1" r="E75"/>
  <c i="1" r="D75"/>
  <c i="1" r="F74"/>
  <c i="1" r="E74"/>
  <c i="1" r="D73"/>
  <c i="1" r="D72"/>
  <c i="1" r="E70"/>
  <c i="1" r="F70" s="1"/>
  <c i="1" r="D69"/>
  <c i="1" r="E59"/>
  <c i="1" r="E58"/>
  <c i="1" r="F60" s="1"/>
  <c i="1" r="E45"/>
  <c i="1" r="D44"/>
  <c i="1" r="D43"/>
  <c i="1" r="D40"/>
  <c i="1" r="F33"/>
  <c i="1" r="E33"/>
  <c i="1" r="D32"/>
  <c i="1" r="F27"/>
  <c i="1" r="E27"/>
  <c i="1" r="F25"/>
  <c i="1" r="E24"/>
  <c i="1" r="D23"/>
  <c i="1" r="D22"/>
  <c i="1" r="E20"/>
  <c i="1" r="D20"/>
  <c i="1" r="F17"/>
  <c i="1" r="E17"/>
  <c i="28" l="1" r="I19"/>
  <c i="28" r="D22"/>
  <c i="28" r="E22" s="1"/>
  <c i="28" r="F22" s="1"/>
  <c i="28" r="G22" s="1"/>
  <c i="28" r="H22" s="1"/>
  <c i="28" r="I22" s="1"/>
  <c i="28" r="I16"/>
  <c i="28" r="I21"/>
  <c i="18" r="F26"/>
  <c i="17" r="I32"/>
  <c i="17" r="J29" s="1"/>
  <c i="15" r="B21"/>
  <c i="15" r="B16"/>
  <c i="15" r="B12"/>
  <c i="15" r="B19"/>
  <c i="15" r="B15"/>
  <c i="15" r="B14"/>
  <c i="15" r="B18"/>
  <c i="15" r="B13"/>
  <c i="15" r="B17"/>
  <c i="1" r="D48"/>
  <c i="1" r="E50" s="1"/>
  <c i="1" r="F50" s="1"/>
  <c i="15" r="B20"/>
  <c i="13" r="J26"/>
  <c i="13" r="J17"/>
  <c i="13" r="J14"/>
  <c i="13" r="J23"/>
  <c i="13" r="J29"/>
  <c i="13" r="J20"/>
  <c i="8" r="E19"/>
  <c i="8" r="E12"/>
  <c i="8" r="E13"/>
  <c i="8" r="E14"/>
  <c i="8" r="E15"/>
  <c i="1" r="D35"/>
  <c i="1" r="E42" s="1"/>
  <c i="13" r="I33" s="1"/>
  <c i="13" r="J30" s="1"/>
  <c i="2" r="F23"/>
  <c i="2" r="F33" s="1"/>
  <c i="2" r="F35" s="1"/>
  <c i="2" r="F39" s="1"/>
  <c i="1" r="D103" s="1"/>
  <c i="1" r="E104" s="1"/>
  <c i="1" r="F105" s="1"/>
  <c i="17" r="I33"/>
  <c i="18" r="F27"/>
  <c i="18" r="A32" s="1"/>
  <c i="18" r="E32" s="1"/>
  <c i="10" r="D20"/>
  <c i="10" r="A23" s="1"/>
  <c i="10" r="C23" s="1"/>
  <c i="12" r="D25"/>
  <c i="17" l="1" r="J14"/>
  <c i="17" r="J26"/>
  <c i="17" r="J23"/>
  <c i="17" r="J17"/>
  <c i="17" r="J20"/>
  <c i="17" r="J32" s="1"/>
  <c i="13" r="J32"/>
  <c i="13" r="A36"/>
  <c i="13" r="G36" s="1"/>
  <c i="13" r="J15"/>
  <c i="13" r="J21"/>
  <c i="13" r="J27"/>
  <c i="13" r="J18"/>
  <c i="8" r="E20"/>
  <c i="13" r="J24"/>
  <c i="1" r="F46"/>
  <c i="1" r="F61" s="1"/>
  <c i="22" r="D16"/>
  <c i="22" r="D26" s="1"/>
  <c i="22" r="B23" s="1"/>
  <c i="17" r="A38"/>
  <c i="17" r="G38" s="1"/>
  <c i="17" r="J30"/>
  <c i="17" r="J24"/>
  <c i="17" r="J18"/>
  <c i="17" r="J27"/>
  <c i="17" r="J21"/>
  <c i="17" r="J15"/>
  <c i="12" r="E21"/>
  <c i="12" r="E13"/>
  <c i="12" r="E20"/>
  <c i="12" r="E12"/>
  <c i="12" r="E25" s="1"/>
  <c i="12" r="A29"/>
  <c i="12" r="C29" s="1"/>
  <c i="12" r="E19"/>
  <c i="12" r="E18"/>
  <c i="12" r="E17"/>
  <c i="12" r="E24"/>
  <c i="12" r="E16"/>
  <c i="12" r="E22"/>
  <c i="12" r="E23"/>
  <c i="12" r="E15"/>
  <c i="12" r="E14"/>
  <c i="13" l="1" r="J33"/>
  <c i="22" r="B21"/>
  <c i="1" r="D76"/>
  <c i="1" r="E76" s="1"/>
  <c i="1" r="F76" s="1"/>
  <c i="1" r="F106" s="1"/>
  <c i="1" r="B110" s="1"/>
  <c i="1" r="D110" s="1"/>
  <c i="22" r="B18"/>
  <c i="22" r="B22"/>
  <c i="22" r="B25"/>
  <c i="22" r="B14"/>
  <c i="22" r="B13"/>
  <c i="22" r="B24"/>
  <c i="22" r="B12"/>
  <c i="22" r="B17"/>
  <c i="17" r="J33"/>
</calcChain>
</file>

<file path=xl/sharedStrings.xml><?xml version="1.0" encoding="utf-8"?>
<sst xmlns="http://schemas.openxmlformats.org/spreadsheetml/2006/main" count="1283" uniqueCount="606">
  <si>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</si>
  <si>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</si>
  <si>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</si>
  <si>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</si>
  <si>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</si>
  <si>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</si>
  <si>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</si>
  <si>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</si>
  <si>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</si>
  <si>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</si>
  <si>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</si>
  <si>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</si>
  <si>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</si>
  <si>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</si>
  <si>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</si>
  <si>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</si>
  <si>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</si>
  <si>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</si>
  <si>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</si>
  <si>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</si>
  <si>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</si>
  <si>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</si>
  <si>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</si>
  <si>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</si>
  <si>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</si>
  <si>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</si>
  <si>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</si>
  <si>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</si>
  <si>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</si>
  <si>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</si>
  <si>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</si>
  <si>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</si>
  <si>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</si>
  <si>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</si>
  <si>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</si>
  <si>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</si>
  <si>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</si>
  <si>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</si>
  <si>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</si>
  <si>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</si>
  <si>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</si>
  <si>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</si>
  <si>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</si>
  <si>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</si>
  <si>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</si>
  <si>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</si>
  <si>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</si>
  <si>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</si>
  <si>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</si>
  <si>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</si>
  <si>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</si>
  <si>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</si>
  <si>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</si>
  <si>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</si>
  <si>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</si>
  <si>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</si>
  <si>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</si>
  <si>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</si>
  <si>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</si>
  <si>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</si>
  <si>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</si>
  <si>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</si>
  <si>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</si>
  <si>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</si>
  <si>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</si>
  <si>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</si>
  <si>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</si>
  <si>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</si>
  <si>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</si>
  <si>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</si>
  <si>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</si>
  <si>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</si>
  <si>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</si>
  <si>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</si>
  <si>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</si>
  <si>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</si>
  <si>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</si>
  <si>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</si>
  <si>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</si>
  <si>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</si>
  <si>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</si>
  <si>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</si>
  <si>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</si>
  <si>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</si>
  <si>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</si>
  <si>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</si>
  <si>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</si>
  <si>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</si>
  <si>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</si>
  <si>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</si>
  <si>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</si>
  <si>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</si>
  <si>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</si>
  <si>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</si>
  <si>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</si>
  <si>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</si>
  <si>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</si>
  <si>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</si>
  <si>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</si>
  <si>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</si>
  <si>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</si>
  <si>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</si>
  <si>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</si>
  <si>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</si>
  <si>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</si>
  <si>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</si>
  <si>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</si>
  <si>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</si>
  <si>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</si>
  <si>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</si>
  <si>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</si>
  <si>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</si>
  <si>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</si>
  <si>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</si>
  <si>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</si>
  <si>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</si>
  <si>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</si>
  <si>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</si>
  <si>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</si>
  <si>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</si>
  <si>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</si>
  <si>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</si>
  <si>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</si>
  <si>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</si>
  <si>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</si>
  <si>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</si>
  <si>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</si>
  <si>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</si>
  <si>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</si>
  <si>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</si>
  <si>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</si>
  <si>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</si>
  <si>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</si>
  <si>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</si>
  <si>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</si>
  <si>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</si>
  <si>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</si>
  <si>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</si>
  <si>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</si>
  <si>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</si>
  <si>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</si>
  <si>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</si>
  <si>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</si>
  <si>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</si>
  <si>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</si>
  <si>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</si>
  <si>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</si>
  <si>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</si>
  <si>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</si>
  <si>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</si>
  <si>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</si>
  <si>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</si>
  <si>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</si>
  <si>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</si>
  <si>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</si>
  <si>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</si>
  <si>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</si>
  <si>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</si>
  <si>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</si>
  <si>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</si>
  <si>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</si>
  <si>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</si>
  <si>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</si>
  <si>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</si>
  <si>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</si>
  <si>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</si>
  <si>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</si>
  <si>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</si>
  <si>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</si>
  <si>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</si>
  <si>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</si>
  <si>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</si>
  <si>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</si>
  <si>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</si>
  <si>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</si>
  <si>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</si>
  <si>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</si>
  <si>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</si>
  <si>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</si>
  <si>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</si>
  <si>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</si>
  <si>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</si>
  <si>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</si>
  <si>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</si>
  <si>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</si>
  <si>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</si>
  <si>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</si>
  <si>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</si>
  <si>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</si>
  <si>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</si>
  <si>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</si>
  <si>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</si>
  <si>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</si>
  <si>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</si>
  <si>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</si>
  <si>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</si>
  <si>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</si>
  <si>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</si>
  <si>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</si>
  <si>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</si>
  <si>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</si>
  <si>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</si>
  <si>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</si>
  <si>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</si>
  <si>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</si>
  <si>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</si>
  <si>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</si>
  <si>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</si>
  <si>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</si>
  <si>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</si>
  <si>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</si>
  <si>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</si>
  <si>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</si>
  <si>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</si>
  <si>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</si>
  <si>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</si>
  <si>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</si>
  <si>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</si>
  <si>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</si>
  <si>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</si>
  <si>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</si>
  <si>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</si>
  <si>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</si>
  <si>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</si>
  <si>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</si>
  <si>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</si>
  <si>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</si>
  <si>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</si>
  <si>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</si>
  <si>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</si>
  <si>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</si>
  <si>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</si>
  <si>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</si>
  <si>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</si>
  <si>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</si>
  <si>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</si>
  <si>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</si>
  <si>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</si>
  <si>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</si>
  <si>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</si>
  <si>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</si>
  <si>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</si>
  <si>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</si>
  <si>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</si>
  <si>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</si>
  <si>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</si>
  <si>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</si>
  <si>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</si>
  <si>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</si>
  <si>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</si>
  <si>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</si>
  <si>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</si>
  <si>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</si>
  <si>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</si>
  <si>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</si>
  <si>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</si>
  <si>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</si>
  <si>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</si>
  <si>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</si>
  <si>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</si>
  <si>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</si>
  <si>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</si>
  <si>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</si>
  <si>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</si>
  <si>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</si>
  <si>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</si>
  <si>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</si>
  <si>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</si>
  <si>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</si>
  <si>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</si>
  <si>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</si>
  <si>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</si>
  <si>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</si>
  <si>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</si>
  <si>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</si>
  <si>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</si>
  <si>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</si>
  <si>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</si>
  <si>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</si>
  <si>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</si>
  <si>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</si>
  <si>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</si>
  <si>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</si>
  <si>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</si>
  <si>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</si>
  <si>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</si>
  <si>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</si>
  <si>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</si>
  <si>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</si>
  <si>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</si>
  <si>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</si>
  <si>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</si>
  <si>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</si>
  <si>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</si>
  <si>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</si>
  <si>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</si>
  <si>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</si>
  <si>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</si>
  <si>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</si>
  <si>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</si>
  <si>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</si>
  <si>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</si>
  <si>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</si>
  <si>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</si>
  <si>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</si>
  <si>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</si>
  <si>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</si>
  <si>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</si>
  <si>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</si>
  <si>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</si>
  <si>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</si>
  <si>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</si>
  <si>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</si>
  <si>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</si>
  <si>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</si>
  <si>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</si>
  <si>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</si>
  <si>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</si>
  <si>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</si>
  <si>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</si>
  <si>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</si>
  <si>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</si>
  <si>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</si>
  <si>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</si>
  <si>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</si>
  <si>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</si>
  <si>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</si>
  <si>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</si>
  <si>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</si>
  <si>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</si>
  <si>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</si>
  <si>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</si>
  <si>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</si>
  <si>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</si>
  <si>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</si>
  <si>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</si>
  <si>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</si>
  <si>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</si>
  <si>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</si>
  <si>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</si>
  <si>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</si>
  <si>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</si>
  <si>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</si>
  <si>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</si>
  <si>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</si>
  <si>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</si>
  <si>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</si>
  <si>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</si>
  <si>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</si>
  <si>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</si>
  <si>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</si>
  <si>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</si>
  <si>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</si>
  <si>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</si>
  <si>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</si>
  <si>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</si>
  <si>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</si>
  <si>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</si>
  <si>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</si>
  <si>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</si>
  <si>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</si>
  <si>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</si>
  <si>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</si>
  <si>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</si>
  <si>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</si>
  <si>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</si>
  <si>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</si>
  <si>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</si>
  <si>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</si>
  <si>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</si>
  <si>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</si>
  <si>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</si>
  <si>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</si>
  <si>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</si>
  <si>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</si>
  <si>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</si>
  <si>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</si>
  <si>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</si>
  <si>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</si>
  <si>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</si>
  <si>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</si>
  <si>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</si>
  <si>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</si>
  <si>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</si>
  <si>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</si>
  <si>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</si>
  <si>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</si>
  <si>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</si>
  <si>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</si>
  <si>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</si>
  <si>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</si>
  <si>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</si>
  <si>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</si>
  <si>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</si>
  <si>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</si>
  <si>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</si>
  <si>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</si>
  <si>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</si>
  <si>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</si>
  <si>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</si>
  <si>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</si>
  <si>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</si>
  <si>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</si>
  <si>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</si>
  <si>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</si>
  <si>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</si>
  <si>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</si>
  <si>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</si>
  <si>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</si>
  <si>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</si>
  <si>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</si>
  <si>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</si>
  <si>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</si>
  <si>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</si>
  <si>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</si>
  <si>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</si>
  <si>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</si>
  <si>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</si>
  <si>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</si>
  <si>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</si>
  <si>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</si>
  <si>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</si>
  <si>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</si>
  <si>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</si>
  <si>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</si>
  <si>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</si>
  <si>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</si>
  <si>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</si>
  <si>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</si>
  <si>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</si>
  <si>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</si>
  <si>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</si>
  <si>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</si>
  <si>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</si>
  <si>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</si>
  <si>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</si>
  <si>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</si>
  <si>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</si>
  <si>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</si>
  <si>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</si>
  <si>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</si>
  <si>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</si>
  <si>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</si>
  <si>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Good</t>
  </si>
  <si>
    <t>9</t>
  </si>
  <si>
    <t>8</t>
  </si>
  <si>
    <t>7</t>
  </si>
  <si>
    <t>6</t>
  </si>
  <si>
    <t>200</t>
  </si>
  <si>
    <t>100</t>
  </si>
  <si>
    <t>19</t>
  </si>
  <si>
    <t>05/11/2020</t>
  </si>
  <si>
    <t>31/12/2020</t>
  </si>
  <si>
    <t>Sanusi</t>
  </si>
  <si>
    <t>MFBR001</t>
  </si>
  <si>
    <t>bad</t>
  </si>
  <si>
    <t>30</t>
  </si>
  <si>
    <t>40</t>
  </si>
  <si>
    <t>50</t>
  </si>
  <si>
    <t>60</t>
  </si>
  <si>
    <t>20</t>
  </si>
  <si>
    <t>70</t>
  </si>
  <si>
    <t>17/10/2020</t>
  </si>
  <si>
    <t>13/08/2019</t>
  </si>
  <si>
    <t>James</t>
  </si>
  <si>
    <t>MFBR002</t>
  </si>
  <si>
    <t>37</t>
  </si>
  <si>
    <t>12</t>
  </si>
  <si>
    <t>14</t>
  </si>
  <si>
    <t>3</t>
  </si>
  <si>
    <t>90</t>
  </si>
  <si>
    <t>29/03/2021</t>
  </si>
  <si>
    <t>14/01/2021</t>
  </si>
  <si>
    <t>Simi</t>
  </si>
  <si>
    <t>MFBR010</t>
  </si>
  <si>
    <t>36</t>
  </si>
  <si>
    <t>34</t>
  </si>
  <si>
    <t>5</t>
  </si>
  <si>
    <t>13</t>
  </si>
  <si>
    <t>20/03/2021</t>
  </si>
  <si>
    <t>11/02/2021</t>
  </si>
  <si>
    <t>Sade</t>
  </si>
  <si>
    <t>MFBR009</t>
  </si>
  <si>
    <t>35</t>
  </si>
  <si>
    <t>56</t>
  </si>
  <si>
    <t>10</t>
  </si>
  <si>
    <t>24/03/2021</t>
  </si>
  <si>
    <t>06/01/2021</t>
  </si>
  <si>
    <t>Tayo</t>
  </si>
  <si>
    <t>MFBR008</t>
  </si>
  <si>
    <t>78</t>
  </si>
  <si>
    <t>22</t>
  </si>
  <si>
    <t>15</t>
  </si>
  <si>
    <t>10/04/2021</t>
  </si>
  <si>
    <t>13/01/2021</t>
  </si>
  <si>
    <t>Alaba</t>
  </si>
  <si>
    <t>MFBR007</t>
  </si>
  <si>
    <t>33</t>
  </si>
  <si>
    <t>91</t>
  </si>
  <si>
    <t>11</t>
  </si>
  <si>
    <t>21</t>
  </si>
  <si>
    <t>16</t>
  </si>
  <si>
    <t>03/02/2021</t>
  </si>
  <si>
    <t>11/12/2020</t>
  </si>
  <si>
    <t>Idowu</t>
  </si>
  <si>
    <t>MFBR006</t>
  </si>
  <si>
    <t>32</t>
  </si>
  <si>
    <t>4</t>
  </si>
  <si>
    <t>80</t>
  </si>
  <si>
    <t>17</t>
  </si>
  <si>
    <t>18/12/2020</t>
  </si>
  <si>
    <t>Kehinde</t>
  </si>
  <si>
    <t>MFBR005</t>
  </si>
  <si>
    <t>31</t>
  </si>
  <si>
    <t>2</t>
  </si>
  <si>
    <t>18</t>
  </si>
  <si>
    <t>12/12/2020</t>
  </si>
  <si>
    <t>Taiwo</t>
  </si>
  <si>
    <t>MFBR004</t>
  </si>
  <si>
    <t>99</t>
  </si>
  <si>
    <t>88</t>
  </si>
  <si>
    <t>77</t>
  </si>
  <si>
    <t>55</t>
  </si>
  <si>
    <t>44</t>
  </si>
  <si>
    <t>18/04/2021</t>
  </si>
  <si>
    <t>25/04/2021</t>
  </si>
  <si>
    <t>Alex</t>
  </si>
  <si>
    <t>MFBR003</t>
  </si>
  <si>
    <t/>
  </si>
  <si>
    <t>third</t>
  </si>
  <si>
    <t>Access Bank</t>
  </si>
  <si>
    <t>30/03/2021</t>
  </si>
  <si>
    <t>GTBANK</t>
  </si>
  <si>
    <t>0.2</t>
  </si>
  <si>
    <t>Accessbank</t>
  </si>
  <si>
    <t>00014</t>
  </si>
  <si>
    <t>22/03/2021</t>
  </si>
  <si>
    <t>0.6</t>
  </si>
  <si>
    <t>Gtbank</t>
  </si>
  <si>
    <t>00013</t>
  </si>
  <si>
    <t>0014</t>
  </si>
  <si>
    <t>01/03/2021</t>
  </si>
  <si>
    <t>11/03/2021</t>
  </si>
  <si>
    <t>first</t>
  </si>
  <si>
    <t>3.0</t>
  </si>
  <si>
    <t>Fcmb</t>
  </si>
  <si>
    <t>00015</t>
  </si>
  <si>
    <t>UBA banks</t>
  </si>
  <si>
    <t>10008</t>
  </si>
  <si>
    <t>Wema bank</t>
  </si>
  <si>
    <t>10002</t>
  </si>
  <si>
    <t>02/03/2021</t>
  </si>
  <si>
    <t>Gtb</t>
  </si>
  <si>
    <t>1010</t>
  </si>
  <si>
    <t>03/03/2021</t>
  </si>
  <si>
    <t>second</t>
  </si>
  <si>
    <t>zenith</t>
  </si>
  <si>
    <t>1020</t>
  </si>
  <si>
    <t>true</t>
  </si>
  <si>
    <t>Kayode Ipentan</t>
  </si>
  <si>
    <t>THIRD</t>
  </si>
  <si>
    <t>Samuel Unachukwu</t>
  </si>
  <si>
    <t>Second</t>
  </si>
  <si>
    <t>Roland Shile</t>
  </si>
  <si>
    <t>Saving</t>
  </si>
  <si>
    <t>Business</t>
  </si>
  <si>
    <t>unique deposit</t>
  </si>
  <si>
    <t>VOLUNTARY SAVINGS- CORPORATE</t>
  </si>
  <si>
    <t>VOLUNTARY SAVINGS-CLUB/ASSOCIATIONS</t>
  </si>
  <si>
    <t>VOLUNTARY SAVINGS - AMJU STAFFt</t>
  </si>
  <si>
    <t>JAMES BANK</t>
  </si>
  <si>
    <t>996</t>
  </si>
  <si>
    <t>Sterling BANK</t>
  </si>
  <si>
    <t>Ster10321</t>
  </si>
  <si>
    <t>first term</t>
  </si>
  <si>
    <t>4000</t>
  </si>
  <si>
    <t>DevvBanK</t>
  </si>
  <si>
    <t>1000</t>
  </si>
  <si>
    <t>DevBanK55</t>
  </si>
  <si>
    <t>2000</t>
  </si>
  <si>
    <t>DevBanK</t>
  </si>
  <si>
    <t>3000</t>
  </si>
  <si>
    <t>neptunebank</t>
  </si>
  <si>
    <t>fifth</t>
  </si>
  <si>
    <t>AccBank</t>
  </si>
  <si>
    <t>MD2007</t>
  </si>
  <si>
    <t>Nigeria</t>
  </si>
  <si>
    <t>Sterling</t>
  </si>
  <si>
    <t>Canada</t>
  </si>
  <si>
    <t>fourth</t>
  </si>
  <si>
    <t>MD2020</t>
  </si>
  <si>
    <t>Ukraine</t>
  </si>
  <si>
    <t>diamond</t>
  </si>
  <si>
    <t>USA</t>
  </si>
  <si>
    <t>Suya Fish</t>
  </si>
  <si>
    <t>Japan</t>
  </si>
  <si>
    <t>England</t>
  </si>
  <si>
    <t>neptune bank</t>
  </si>
  <si>
    <t>uba bank</t>
  </si>
  <si>
    <t>neptune microfinance</t>
  </si>
  <si>
    <t>jamaica</t>
  </si>
  <si>
    <t>business</t>
  </si>
  <si>
    <t>access bank</t>
  </si>
  <si>
    <t>Mali</t>
  </si>
  <si>
    <t>learn</t>
  </si>
  <si>
    <t>Masters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</si>
</sst>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  <numFmt numFmtId="175" formatCode="dd/mm/yyyy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4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ont="1" applyProtection="1" borderId="11" fillId="0" fontId="3" numFmtId="0" xfId="0"/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  <xf applyNumberFormat="true" borderId="0" fillId="0" fontId="0" numFmtId="175" xfId="0"/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D89" sqref="D89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 t="n">
        <v>0.0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 t="n">
        <v>0.0</v>
      </c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</c>
      <c r="F17" s="41">
        <f>E17</f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</c>
      <c r="E20" s="40">
        <f>D20</f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 t="n">
        <v>0.0</v>
      </c>
      <c r="E27" s="40">
        <f>D27</f>
      </c>
      <c r="F27" s="41">
        <f>E27</f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 t="n">
        <v>0.0</v>
      </c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 t="n">
        <v>0.0</v>
      </c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 t="n">
        <v>0.0</v>
      </c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</c>
      <c r="F33" s="41">
        <f>E33</f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 t="n">
        <v>0.0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 t="n">
        <v>0.0</v>
      </c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 t="n">
        <v>0.0</v>
      </c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 t="n">
        <v>0.0</v>
      </c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 t="n">
        <v>0.0</v>
      </c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'711'!D20</f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E42-E45</f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-132.80000000000001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 t="n">
        <v>0.0</v>
      </c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E58-E59</f>
      </c>
      <c r="F50" s="41">
        <f>E50</f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 t="n">
        <v>0.0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 t="n">
        <v>0.0</v>
      </c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 t="n">
        <v>0.0</v>
      </c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 t="n">
        <v>0.0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 t="n">
        <v>0.0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 t="n">
        <v>0.0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</c>
      <c r="F58" s="37"/>
    </row>
    <row r="59" spans="1:6" x14ac:dyDescent="0.25">
      <c r="A59" s="32">
        <v>10980</v>
      </c>
      <c r="B59" s="60" t="s">
        <v>63</v>
      </c>
      <c r="C59" s="61"/>
      <c r="D59" s="35" t="n">
        <v>0.0</v>
      </c>
      <c r="E59" s="40">
        <f>D59</f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0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 t="n">
        <v>0.0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 t="n">
        <v>0.0</v>
      </c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 t="n">
        <v>0.0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 t="n">
        <v>0.0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D65:D69</f>
      </c>
      <c r="F70" s="41">
        <f>E70</f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D72:D73</f>
      </c>
      <c r="F74" s="41">
        <f>E74</f>
      </c>
    </row>
    <row r="75" spans="1:8" x14ac:dyDescent="0.25">
      <c r="A75" s="49">
        <v>20450</v>
      </c>
      <c r="B75" s="52" t="s">
        <v>78</v>
      </c>
      <c r="C75" s="52"/>
      <c r="D75" s="48">
        <f>'451'!G22</f>
      </c>
      <c r="E75" s="40">
        <f>D75</f>
      </c>
      <c r="F75" s="41">
        <f>E75</f>
      </c>
    </row>
    <row r="76" spans="1:8" x14ac:dyDescent="0.25">
      <c r="A76" s="49">
        <v>20500</v>
      </c>
      <c r="B76" s="52" t="s">
        <v>79</v>
      </c>
      <c r="C76" s="52"/>
      <c r="D76" s="48">
        <f>'501'!D26</f>
      </c>
      <c r="E76" s="40">
        <f>D76</f>
      </c>
      <c r="F76" s="41">
        <f>E76</f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 t="n">
        <v>0.0</v>
      </c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 t="n">
        <v>0.0</v>
      </c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 t="n">
        <v>0.0</v>
      </c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</c>
      <c r="F83" s="41">
        <f>E83</f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 t="n">
        <v>0.0</v>
      </c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 t="n">
        <v>0.0</v>
      </c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</c>
      <c r="F87" s="41">
        <f>E87</f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 t="n">
        <v>0.0</v>
      </c>
      <c r="E89" s="40">
        <f>D89</f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 t="n">
        <v>0.0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 t="n">
        <v>0.0</v>
      </c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 t="n">
        <v>0.0</v>
      </c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 t="n">
        <v>0.0</v>
      </c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 t="n">
        <v>0.0</v>
      </c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 t="n">
        <v>0.0</v>
      </c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 t="n">
        <v>0.0</v>
      </c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 t="n">
        <v>0.0</v>
      </c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3"/>
      <c r="C11" s="673"/>
      <c r="D11" s="356" t="s">
        <v>245</v>
      </c>
      <c r="E11" s="99"/>
    </row>
    <row customHeight="1" ht="13.5" r="12" spans="1:6" x14ac:dyDescent="0.25">
      <c r="A12" s="357">
        <v>10762</v>
      </c>
      <c r="B12" s="674" t="s">
        <v>246</v>
      </c>
      <c r="C12" s="674"/>
      <c r="D12" s="238" t="n">
        <v>0.0</v>
      </c>
      <c r="E12" s="99"/>
    </row>
    <row customHeight="1" ht="12.75" r="13" spans="1:6" x14ac:dyDescent="0.25">
      <c r="A13" s="358">
        <v>10763</v>
      </c>
      <c r="B13" s="675" t="s">
        <v>247</v>
      </c>
      <c r="C13" s="675"/>
      <c r="D13" s="359"/>
      <c r="E13" s="99"/>
    </row>
    <row r="14" spans="1:6" x14ac:dyDescent="0.25">
      <c r="A14" s="358">
        <v>10764</v>
      </c>
      <c r="B14" s="670" t="s">
        <v>248</v>
      </c>
      <c r="C14" s="670"/>
      <c r="D14" s="360">
        <f>'771'!J15</f>
      </c>
      <c r="E14" s="157"/>
    </row>
    <row r="15" spans="1:6" x14ac:dyDescent="0.25">
      <c r="A15" s="358">
        <v>10765</v>
      </c>
      <c r="B15" s="670" t="s">
        <v>249</v>
      </c>
      <c r="C15" s="670"/>
      <c r="D15" s="360">
        <f>'771'!K15</f>
      </c>
      <c r="E15" s="157"/>
    </row>
    <row r="16" spans="1:6" x14ac:dyDescent="0.25">
      <c r="A16" s="358">
        <v>10766</v>
      </c>
      <c r="B16" s="670" t="s">
        <v>250</v>
      </c>
      <c r="C16" s="670"/>
      <c r="D16" s="360">
        <f>'771'!L15</f>
      </c>
      <c r="E16" s="157"/>
    </row>
    <row r="17" spans="1:6" x14ac:dyDescent="0.25">
      <c r="A17" s="358">
        <v>10767</v>
      </c>
      <c r="B17" s="670" t="s">
        <v>251</v>
      </c>
      <c r="C17" s="670"/>
      <c r="D17" s="360">
        <f>'771'!M15</f>
      </c>
      <c r="E17" s="157"/>
    </row>
    <row r="18" spans="1:6" x14ac:dyDescent="0.25">
      <c r="A18" s="358">
        <v>10768</v>
      </c>
      <c r="B18" s="670" t="s">
        <v>252</v>
      </c>
      <c r="C18" s="670"/>
      <c r="D18" s="361">
        <f>SUM(D14:D17)</f>
      </c>
      <c r="E18" s="157"/>
    </row>
    <row r="19" spans="1:6" x14ac:dyDescent="0.25">
      <c r="A19" s="362"/>
      <c r="B19" s="671" t="s">
        <v>253</v>
      </c>
      <c r="C19" s="671"/>
      <c r="D19" s="363">
        <f>'771'!H15</f>
      </c>
      <c r="E19" s="157"/>
    </row>
    <row r="20" spans="1:6" x14ac:dyDescent="0.25">
      <c r="A20" s="364">
        <v>10769</v>
      </c>
      <c r="B20" s="672" t="s">
        <v>231</v>
      </c>
      <c r="C20" s="672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B11:C11"/>
    <mergeCell ref="B12:C12"/>
    <mergeCell ref="B13:C13"/>
    <mergeCell ref="B14:C14"/>
    <mergeCell ref="B15:C15"/>
    <mergeCell ref="C23:D23"/>
    <mergeCell ref="C24:D24"/>
    <mergeCell ref="B16:C16"/>
    <mergeCell ref="B17:C17"/>
    <mergeCell ref="B18:C18"/>
    <mergeCell ref="B19:C19"/>
    <mergeCell ref="B20:C20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J13" view="pageBreakPreview" workbookViewId="0" zoomScaleNormal="70" zoomScalePageLayoutView="84">
      <selection activeCell="Y22" sqref="Y22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>
        <f>SUM(F20:F65281)</f>
      </c>
      <c r="G14" s="98"/>
      <c r="H14" s="98"/>
      <c r="I14" s="98"/>
      <c r="J14" s="98">
        <f>SUM(F20:F65281)</f>
      </c>
      <c r="K14" s="98">
        <f>SUM(K20:K65281)</f>
      </c>
      <c r="L14" s="98">
        <f>SUM(L20:L65281)</f>
      </c>
      <c r="M14" s="98">
        <f>SUM(M20:M65281)</f>
      </c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>F20+F21+F22+F23+F24+F25+F26+F27+F28+F29</f>
      </c>
      <c r="G15" s="382">
        <f>SUM(G20:G65281)</f>
      </c>
      <c r="H15" s="382">
        <f>SUM(H20:H65281)</f>
      </c>
      <c r="I15" s="382">
        <f>SUM(I20:I65281)</f>
      </c>
      <c r="J15" s="382">
        <f>SUM(J20:J65281)</f>
      </c>
      <c r="K15" s="382">
        <f>SUM(K20:K65281)</f>
      </c>
      <c r="L15" s="382">
        <f>SUM(L20:L65281)</f>
      </c>
      <c r="M15" s="382">
        <f>SUM(M20:M65281)</f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78">
        <v>10</v>
      </c>
      <c r="K16" s="678"/>
      <c r="L16" s="678"/>
      <c r="M16" s="678"/>
      <c r="N16" s="387">
        <v>11</v>
      </c>
      <c r="O16" s="388">
        <v>12</v>
      </c>
    </row>
    <row customHeight="1" ht="15.75" r="17" spans="1:15" x14ac:dyDescent="0.25">
      <c r="A17" s="681" t="s">
        <v>257</v>
      </c>
      <c r="B17" s="679" t="s">
        <v>258</v>
      </c>
      <c r="C17" s="679" t="s">
        <v>259</v>
      </c>
      <c r="D17" s="679" t="s">
        <v>260</v>
      </c>
      <c r="E17" s="679" t="s">
        <v>261</v>
      </c>
      <c r="F17" s="679" t="s">
        <v>262</v>
      </c>
      <c r="G17" s="679" t="s">
        <v>263</v>
      </c>
      <c r="H17" s="679" t="s">
        <v>264</v>
      </c>
      <c r="I17" s="679" t="s">
        <v>265</v>
      </c>
      <c r="J17" s="680" t="s">
        <v>266</v>
      </c>
      <c r="K17" s="680"/>
      <c r="L17" s="680"/>
      <c r="M17" s="680"/>
      <c r="N17" s="676" t="s">
        <v>267</v>
      </c>
      <c r="O17" s="677" t="s">
        <v>268</v>
      </c>
    </row>
    <row r="18" spans="1:15" x14ac:dyDescent="0.25">
      <c r="A18" s="681"/>
      <c r="B18" s="679"/>
      <c r="C18" s="679"/>
      <c r="D18" s="679"/>
      <c r="E18" s="679"/>
      <c r="F18" s="679"/>
      <c r="G18" s="679"/>
      <c r="H18" s="679"/>
      <c r="I18" s="679"/>
      <c r="J18" s="390" t="s">
        <v>269</v>
      </c>
      <c r="K18" s="390" t="s">
        <v>270</v>
      </c>
      <c r="L18" s="390" t="s">
        <v>271</v>
      </c>
      <c r="M18" s="390" t="s">
        <v>272</v>
      </c>
      <c r="N18" s="676"/>
      <c r="O18" s="677"/>
    </row>
    <row ht="51" r="19" spans="1:15" x14ac:dyDescent="0.25">
      <c r="A19" s="681"/>
      <c r="B19" s="679"/>
      <c r="C19" s="679"/>
      <c r="D19" s="679"/>
      <c r="E19" s="679"/>
      <c r="F19" s="679"/>
      <c r="G19" s="679"/>
      <c r="H19" s="679"/>
      <c r="I19" s="679"/>
      <c r="J19" s="389" t="s">
        <v>273</v>
      </c>
      <c r="K19" s="389" t="s">
        <v>274</v>
      </c>
      <c r="L19" s="389" t="s">
        <v>275</v>
      </c>
      <c r="M19" s="389" t="s">
        <v>276</v>
      </c>
      <c r="N19" s="676"/>
      <c r="O19" s="677"/>
    </row>
    <row r="20" spans="1:15" x14ac:dyDescent="0.25">
      <c r="A20" s="391"/>
      <c r="B20" s="392" t="s">
        <v>454</v>
      </c>
      <c r="C20" s="393" t="s">
        <v>453</v>
      </c>
      <c r="D20" s="738" t="s">
        <v>451</v>
      </c>
      <c r="E20" s="738" t="s">
        <v>452</v>
      </c>
      <c r="F20" s="395" t="s">
        <v>450</v>
      </c>
      <c r="G20" s="396" t="s">
        <v>449</v>
      </c>
      <c r="H20" s="396" t="s">
        <v>448</v>
      </c>
      <c r="I20" s="397" t="str">
        <f ref="I20:I51" si="1" t="shared">G20+H20</f>
        <v>300</v>
      </c>
      <c r="J20" s="398" t="s">
        <v>447</v>
      </c>
      <c r="K20" s="398" t="s">
        <v>446</v>
      </c>
      <c r="L20" s="398" t="s">
        <v>445</v>
      </c>
      <c r="M20" s="398" t="s">
        <v>444</v>
      </c>
      <c r="N20" s="399">
        <f ref="N20:N51" si="2" t="shared">(0.05*J20)+(0.2*K20)+(0.5*L20)+M20</f>
        <v>0</v>
      </c>
      <c r="O20" s="400" t="s">
        <v>443</v>
      </c>
    </row>
    <row r="21" spans="1:15" x14ac:dyDescent="0.25">
      <c r="A21" s="401"/>
      <c r="B21" s="402" t="s">
        <v>465</v>
      </c>
      <c r="C21" s="403" t="s">
        <v>464</v>
      </c>
      <c r="D21" s="739" t="s">
        <v>462</v>
      </c>
      <c r="E21" s="739" t="s">
        <v>463</v>
      </c>
      <c r="F21" s="405" t="s">
        <v>449</v>
      </c>
      <c r="G21" s="405" t="s">
        <v>461</v>
      </c>
      <c r="H21" s="405" t="s">
        <v>460</v>
      </c>
      <c r="I21" s="406" t="str">
        <f si="1" t="shared"/>
        <v>90</v>
      </c>
      <c r="J21" s="407" t="s">
        <v>459</v>
      </c>
      <c r="K21" s="407" t="s">
        <v>458</v>
      </c>
      <c r="L21" s="407" t="s">
        <v>457</v>
      </c>
      <c r="M21" s="407" t="s">
        <v>456</v>
      </c>
      <c r="N21" s="408">
        <f si="2" t="shared"/>
        <v>0</v>
      </c>
      <c r="O21" s="409" t="s">
        <v>455</v>
      </c>
    </row>
    <row r="22" spans="1:15" x14ac:dyDescent="0.25">
      <c r="A22" s="401"/>
      <c r="B22" s="402" t="s">
        <v>474</v>
      </c>
      <c r="C22" s="403" t="s">
        <v>473</v>
      </c>
      <c r="D22" s="740" t="s">
        <v>471</v>
      </c>
      <c r="E22" s="740" t="s">
        <v>472</v>
      </c>
      <c r="F22" s="405" t="s">
        <v>467</v>
      </c>
      <c r="G22" s="405" t="s">
        <v>470</v>
      </c>
      <c r="H22" s="405" t="s">
        <v>456</v>
      </c>
      <c r="I22" s="406" t="str">
        <f si="1" t="shared"/>
        <v>120</v>
      </c>
      <c r="J22" s="407" t="s">
        <v>469</v>
      </c>
      <c r="K22" s="407" t="s">
        <v>468</v>
      </c>
      <c r="L22" s="407" t="s">
        <v>467</v>
      </c>
      <c r="M22" s="407" t="s">
        <v>466</v>
      </c>
      <c r="N22" s="408">
        <f si="2" t="shared"/>
        <v>0</v>
      </c>
      <c r="O22" s="409" t="s">
        <v>455</v>
      </c>
    </row>
    <row r="23" spans="1:15" x14ac:dyDescent="0.25">
      <c r="A23" s="401"/>
      <c r="B23" s="402" t="s">
        <v>482</v>
      </c>
      <c r="C23" s="403" t="s">
        <v>481</v>
      </c>
      <c r="D23" s="741" t="s">
        <v>479</v>
      </c>
      <c r="E23" s="741" t="s">
        <v>480</v>
      </c>
      <c r="F23" s="405" t="s">
        <v>478</v>
      </c>
      <c r="G23" s="405" t="s">
        <v>457</v>
      </c>
      <c r="H23" s="405" t="s">
        <v>458</v>
      </c>
      <c r="I23" s="406" t="str">
        <f si="1" t="shared"/>
        <v>90</v>
      </c>
      <c r="J23" s="407" t="s">
        <v>477</v>
      </c>
      <c r="K23" s="407" t="s">
        <v>467</v>
      </c>
      <c r="L23" s="407" t="s">
        <v>476</v>
      </c>
      <c r="M23" s="407" t="s">
        <v>475</v>
      </c>
      <c r="N23" s="408">
        <f si="2" t="shared"/>
        <v>0</v>
      </c>
      <c r="O23" s="409" t="s">
        <v>443</v>
      </c>
    </row>
    <row r="24" spans="1:15" x14ac:dyDescent="0.25">
      <c r="A24" s="401"/>
      <c r="B24" s="402" t="s">
        <v>489</v>
      </c>
      <c r="C24" s="403" t="s">
        <v>488</v>
      </c>
      <c r="D24" s="742" t="s">
        <v>486</v>
      </c>
      <c r="E24" s="742" t="s">
        <v>487</v>
      </c>
      <c r="F24" s="405" t="s">
        <v>468</v>
      </c>
      <c r="G24" s="405" t="s">
        <v>461</v>
      </c>
      <c r="H24" s="405" t="s">
        <v>458</v>
      </c>
      <c r="I24" s="406" t="str">
        <f si="1" t="shared"/>
        <v>120</v>
      </c>
      <c r="J24" s="407" t="s">
        <v>446</v>
      </c>
      <c r="K24" s="407" t="s">
        <v>485</v>
      </c>
      <c r="L24" s="407" t="s">
        <v>484</v>
      </c>
      <c r="M24" s="407" t="s">
        <v>483</v>
      </c>
      <c r="N24" s="408">
        <f si="2" t="shared"/>
        <v>0</v>
      </c>
      <c r="O24" s="409" t="s">
        <v>455</v>
      </c>
    </row>
    <row r="25" spans="1:15" x14ac:dyDescent="0.25">
      <c r="A25" s="401"/>
      <c r="B25" s="402" t="s">
        <v>496</v>
      </c>
      <c r="C25" s="403" t="s">
        <v>495</v>
      </c>
      <c r="D25" s="743" t="s">
        <v>493</v>
      </c>
      <c r="E25" s="743" t="s">
        <v>494</v>
      </c>
      <c r="F25" s="405" t="s">
        <v>492</v>
      </c>
      <c r="G25" s="405" t="s">
        <v>491</v>
      </c>
      <c r="H25" s="405" t="s">
        <v>459</v>
      </c>
      <c r="I25" s="406" t="str">
        <f si="1" t="shared"/>
        <v>82</v>
      </c>
      <c r="J25" s="407" t="s">
        <v>444</v>
      </c>
      <c r="K25" s="407" t="s">
        <v>445</v>
      </c>
      <c r="L25" s="407" t="s">
        <v>490</v>
      </c>
      <c r="M25" s="407" t="s">
        <v>476</v>
      </c>
      <c r="N25" s="408">
        <f si="2" t="shared"/>
        <v>0</v>
      </c>
      <c r="O25" s="409" t="s">
        <v>443</v>
      </c>
    </row>
    <row r="26" spans="1:15" x14ac:dyDescent="0.25">
      <c r="A26" s="401"/>
      <c r="B26" s="402" t="s">
        <v>505</v>
      </c>
      <c r="C26" s="403" t="s">
        <v>504</v>
      </c>
      <c r="D26" s="744" t="s">
        <v>502</v>
      </c>
      <c r="E26" s="744" t="s">
        <v>503</v>
      </c>
      <c r="F26" s="405" t="s">
        <v>501</v>
      </c>
      <c r="G26" s="405" t="s">
        <v>500</v>
      </c>
      <c r="H26" s="405" t="s">
        <v>461</v>
      </c>
      <c r="I26" s="406" t="str">
        <f si="1" t="shared"/>
        <v>91</v>
      </c>
      <c r="J26" s="407" t="s">
        <v>499</v>
      </c>
      <c r="K26" s="407" t="s">
        <v>447</v>
      </c>
      <c r="L26" s="407" t="s">
        <v>498</v>
      </c>
      <c r="M26" s="407" t="s">
        <v>497</v>
      </c>
      <c r="N26" s="408">
        <f si="2" t="shared"/>
        <v>0</v>
      </c>
      <c r="O26" s="409" t="s">
        <v>455</v>
      </c>
    </row>
    <row r="27" spans="1:15" x14ac:dyDescent="0.25">
      <c r="A27" s="401"/>
      <c r="B27" s="402" t="s">
        <v>512</v>
      </c>
      <c r="C27" s="403" t="s">
        <v>511</v>
      </c>
      <c r="D27" s="745" t="s">
        <v>510</v>
      </c>
      <c r="E27" s="745" t="s">
        <v>451</v>
      </c>
      <c r="F27" s="405" t="s">
        <v>509</v>
      </c>
      <c r="G27" s="405" t="s">
        <v>460</v>
      </c>
      <c r="H27" s="405" t="s">
        <v>508</v>
      </c>
      <c r="I27" s="406" t="str">
        <f si="1" t="shared"/>
        <v>100</v>
      </c>
      <c r="J27" s="407" t="s">
        <v>478</v>
      </c>
      <c r="K27" s="407" t="s">
        <v>507</v>
      </c>
      <c r="L27" s="407" t="s">
        <v>499</v>
      </c>
      <c r="M27" s="407" t="s">
        <v>506</v>
      </c>
      <c r="N27" s="408">
        <f si="2" t="shared"/>
        <v>0</v>
      </c>
      <c r="O27" s="409" t="s">
        <v>443</v>
      </c>
    </row>
    <row r="28" spans="1:15" x14ac:dyDescent="0.25">
      <c r="A28" s="401"/>
      <c r="B28" s="402" t="s">
        <v>518</v>
      </c>
      <c r="C28" s="403" t="s">
        <v>517</v>
      </c>
      <c r="D28" s="746" t="s">
        <v>516</v>
      </c>
      <c r="E28" s="746" t="s">
        <v>472</v>
      </c>
      <c r="F28" s="405" t="s">
        <v>515</v>
      </c>
      <c r="G28" s="405" t="s">
        <v>450</v>
      </c>
      <c r="H28" s="405" t="s">
        <v>470</v>
      </c>
      <c r="I28" s="406" t="str">
        <f si="1" t="shared"/>
        <v>109</v>
      </c>
      <c r="J28" s="407" t="s">
        <v>492</v>
      </c>
      <c r="K28" s="407" t="s">
        <v>514</v>
      </c>
      <c r="L28" s="407" t="s">
        <v>500</v>
      </c>
      <c r="M28" s="407" t="s">
        <v>513</v>
      </c>
      <c r="N28" s="408">
        <f si="2" t="shared"/>
        <v>0</v>
      </c>
      <c r="O28" s="409" t="s">
        <v>455</v>
      </c>
    </row>
    <row r="29" spans="1:15" x14ac:dyDescent="0.25">
      <c r="A29" s="401"/>
      <c r="B29" s="402" t="s">
        <v>527</v>
      </c>
      <c r="C29" s="403" t="s">
        <v>526</v>
      </c>
      <c r="D29" s="747" t="s">
        <v>524</v>
      </c>
      <c r="E29" s="747" t="s">
        <v>525</v>
      </c>
      <c r="F29" s="405" t="s">
        <v>497</v>
      </c>
      <c r="G29" s="405" t="s">
        <v>523</v>
      </c>
      <c r="H29" s="405" t="s">
        <v>522</v>
      </c>
      <c r="I29" s="406" t="str">
        <f si="1" t="shared"/>
        <v>99</v>
      </c>
      <c r="J29" s="407" t="s">
        <v>521</v>
      </c>
      <c r="K29" s="407" t="s">
        <v>520</v>
      </c>
      <c r="L29" s="407" t="s">
        <v>519</v>
      </c>
      <c r="M29" s="407" t="s">
        <v>491</v>
      </c>
      <c r="N29" s="408">
        <f si="2" t="shared"/>
        <v>0</v>
      </c>
      <c r="O29" s="409" t="s">
        <v>443</v>
      </c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A17:A19"/>
    <mergeCell ref="B17:B19"/>
    <mergeCell ref="C17:C19"/>
    <mergeCell ref="D17:D19"/>
    <mergeCell ref="E17:E19"/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5" t="s">
        <v>279</v>
      </c>
      <c r="B11" s="685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6" t="s">
        <v>282</v>
      </c>
      <c r="B12" s="686"/>
      <c r="C12" s="415" t="n">
        <v>0.0</v>
      </c>
      <c r="D12" s="416" t="n">
        <v>0.0</v>
      </c>
      <c r="E12" s="417" t="e">
        <f>D12/$D$25</f>
      </c>
    </row>
    <row r="13" spans="1:5" x14ac:dyDescent="0.25">
      <c r="A13" s="682" t="s">
        <v>283</v>
      </c>
      <c r="B13" s="682"/>
      <c r="C13" s="419" t="n">
        <v>0.0</v>
      </c>
      <c r="D13" s="420" t="n">
        <v>0.0</v>
      </c>
      <c r="E13" s="421" t="e">
        <f>D13/$D$25</f>
      </c>
    </row>
    <row r="14" spans="1:5" x14ac:dyDescent="0.25">
      <c r="A14" s="682" t="s">
        <v>284</v>
      </c>
      <c r="B14" s="682"/>
      <c r="C14" s="419" t="n">
        <v>0.0</v>
      </c>
      <c r="D14" s="420" t="n">
        <v>0.0</v>
      </c>
      <c r="E14" s="421" t="e">
        <f>D14/$D$25</f>
      </c>
    </row>
    <row r="15" spans="1:5" x14ac:dyDescent="0.25">
      <c r="A15" s="682" t="s">
        <v>285</v>
      </c>
      <c r="B15" s="682"/>
      <c r="C15" s="419" t="n">
        <v>0.0</v>
      </c>
      <c r="D15" s="420" t="n">
        <v>0.0</v>
      </c>
      <c r="E15" s="421" t="e">
        <f>D15/$D$25</f>
      </c>
    </row>
    <row r="16" spans="1:5" x14ac:dyDescent="0.25">
      <c r="A16" s="682" t="s">
        <v>286</v>
      </c>
      <c r="B16" s="682"/>
      <c r="C16" s="419" t="n">
        <v>0.0</v>
      </c>
      <c r="D16" s="420" t="n">
        <v>0.0</v>
      </c>
      <c r="E16" s="421" t="e">
        <f>D16/$D$25</f>
      </c>
    </row>
    <row r="17" spans="1:5" x14ac:dyDescent="0.25">
      <c r="A17" s="682" t="s">
        <v>287</v>
      </c>
      <c r="B17" s="682"/>
      <c r="C17" s="419" t="n">
        <v>0.0</v>
      </c>
      <c r="D17" s="420" t="n">
        <v>0.0</v>
      </c>
      <c r="E17" s="421" t="e">
        <f>D17/$D$25</f>
      </c>
    </row>
    <row r="18" spans="1:5" x14ac:dyDescent="0.25">
      <c r="A18" s="682" t="s">
        <v>288</v>
      </c>
      <c r="B18" s="682"/>
      <c r="C18" s="419" t="n">
        <v>0.0</v>
      </c>
      <c r="D18" s="420" t="n">
        <v>0.0</v>
      </c>
      <c r="E18" s="421" t="e">
        <f>D18/$D$25</f>
      </c>
    </row>
    <row r="19" spans="1:5" x14ac:dyDescent="0.25">
      <c r="A19" s="682" t="s">
        <v>289</v>
      </c>
      <c r="B19" s="682"/>
      <c r="C19" s="419" t="n">
        <v>0.0</v>
      </c>
      <c r="D19" s="420" t="n">
        <v>0.0</v>
      </c>
      <c r="E19" s="421" t="e">
        <f>D19/$D$25</f>
      </c>
    </row>
    <row r="20" spans="1:5" x14ac:dyDescent="0.25">
      <c r="A20" s="682" t="s">
        <v>290</v>
      </c>
      <c r="B20" s="682"/>
      <c r="C20" s="419" t="n">
        <v>0.0</v>
      </c>
      <c r="D20" s="420" t="n">
        <v>0.0</v>
      </c>
      <c r="E20" s="421" t="e">
        <f>D20/$D$25</f>
      </c>
    </row>
    <row r="21" spans="1:5" x14ac:dyDescent="0.25">
      <c r="A21" s="682" t="s">
        <v>291</v>
      </c>
      <c r="B21" s="682"/>
      <c r="C21" s="419" t="n">
        <v>0.0</v>
      </c>
      <c r="D21" s="420" t="n">
        <v>0.0</v>
      </c>
      <c r="E21" s="421" t="e">
        <f>D21/$D$25</f>
      </c>
    </row>
    <row r="22" spans="1:5" x14ac:dyDescent="0.25">
      <c r="A22" s="682" t="s">
        <v>292</v>
      </c>
      <c r="B22" s="682"/>
      <c r="C22" s="419" t="n">
        <v>0.0</v>
      </c>
      <c r="D22" s="420" t="n">
        <v>0.0</v>
      </c>
      <c r="E22" s="421" t="e">
        <f>D22/$D$25</f>
      </c>
    </row>
    <row r="23" spans="1:5" x14ac:dyDescent="0.25">
      <c r="A23" s="682" t="s">
        <v>293</v>
      </c>
      <c r="B23" s="682"/>
      <c r="C23" s="419" t="n">
        <v>0.0</v>
      </c>
      <c r="D23" s="420" t="n">
        <v>0.0</v>
      </c>
      <c r="E23" s="421" t="e">
        <f>D23/$D$25</f>
      </c>
    </row>
    <row r="24" spans="1:5" x14ac:dyDescent="0.25">
      <c r="A24" s="683" t="s">
        <v>294</v>
      </c>
      <c r="B24" s="683"/>
      <c r="C24" s="423" t="n">
        <v>0.0</v>
      </c>
      <c r="D24" s="424" t="n">
        <v>0.0</v>
      </c>
      <c r="E24" s="425" t="e">
        <f>D24/$D$25</f>
      </c>
    </row>
    <row r="25" spans="1:5" x14ac:dyDescent="0.25">
      <c r="A25" s="684" t="s">
        <v>192</v>
      </c>
      <c r="B25" s="684"/>
      <c r="C25" s="426">
        <f>SUM(C12:C24)</f>
      </c>
      <c r="D25" s="427">
        <f>IF(SUM(D12:D24)='300'!E42,SUM(D12:D24),"Check Rules!!!")</f>
        <v>0</v>
      </c>
      <c r="E25" s="428" t="e">
        <f>SUM(E12:E24)</f>
        <v>#DIV/0!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…………………………………………………….</v>
      </c>
      <c r="B29" s="90"/>
      <c r="C29" s="650" t="str">
        <f>A29</f>
        <v>…………………………………………………….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C29:D29"/>
    <mergeCell ref="C30:D30"/>
    <mergeCell ref="A21:B21"/>
    <mergeCell ref="A22:B22"/>
    <mergeCell ref="A23:B23"/>
    <mergeCell ref="A24:B24"/>
    <mergeCell ref="A25:B2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13" workbookViewId="0" zoomScaleNormal="100">
      <selection activeCell="G18" sqref="G18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94"/>
      <c r="B11" s="694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95" t="s">
        <v>297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305</v>
      </c>
      <c r="B13" s="688"/>
      <c r="C13" s="444" t="s">
        <v>528</v>
      </c>
      <c r="D13" s="444" t="s">
        <v>528</v>
      </c>
      <c r="E13" s="444" t="s">
        <v>528</v>
      </c>
      <c r="F13" s="444" t="s">
        <v>528</v>
      </c>
      <c r="G13" s="444" t="s">
        <v>528</v>
      </c>
      <c r="H13" s="444" t="s">
        <v>528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308</v>
      </c>
      <c r="B16" s="693"/>
      <c r="C16" s="447" t="s">
        <v>528</v>
      </c>
      <c r="D16" s="447" t="s">
        <v>528</v>
      </c>
      <c r="E16" s="447" t="s">
        <v>528</v>
      </c>
      <c r="F16" s="447" t="s">
        <v>528</v>
      </c>
      <c r="G16" s="447" t="s">
        <v>528</v>
      </c>
      <c r="H16" s="447" t="s">
        <v>528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310</v>
      </c>
      <c r="B19" s="693"/>
      <c r="C19" s="447" t="s">
        <v>528</v>
      </c>
      <c r="D19" s="447" t="s">
        <v>528</v>
      </c>
      <c r="E19" s="447" t="s">
        <v>528</v>
      </c>
      <c r="F19" s="447" t="s">
        <v>528</v>
      </c>
      <c r="G19" s="447" t="s">
        <v>528</v>
      </c>
      <c r="H19" s="447" t="s">
        <v>528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311</v>
      </c>
      <c r="B22" s="693"/>
      <c r="C22" s="447" t="s">
        <v>528</v>
      </c>
      <c r="D22" s="447" t="s">
        <v>528</v>
      </c>
      <c r="E22" s="447" t="s">
        <v>528</v>
      </c>
      <c r="F22" s="447" t="s">
        <v>528</v>
      </c>
      <c r="G22" s="447" t="s">
        <v>528</v>
      </c>
      <c r="H22" s="447" t="s">
        <v>528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312</v>
      </c>
      <c r="B25" s="693"/>
      <c r="C25" s="447" t="s">
        <v>528</v>
      </c>
      <c r="D25" s="447" t="s">
        <v>528</v>
      </c>
      <c r="E25" s="447" t="s">
        <v>528</v>
      </c>
      <c r="F25" s="447" t="s">
        <v>528</v>
      </c>
      <c r="G25" s="447" t="s">
        <v>528</v>
      </c>
      <c r="H25" s="447" t="s">
        <v>528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313</v>
      </c>
      <c r="B28" s="693"/>
      <c r="C28" s="447" t="s">
        <v>528</v>
      </c>
      <c r="D28" s="447" t="s">
        <v>528</v>
      </c>
      <c r="E28" s="447" t="s">
        <v>528</v>
      </c>
      <c r="F28" s="447" t="s">
        <v>528</v>
      </c>
      <c r="G28" s="447" t="s">
        <v>528</v>
      </c>
      <c r="H28" s="447" t="s">
        <v>528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455">
        <f>C14+C17+C20+C23+C26+C29</f>
      </c>
      <c r="D32" s="455">
        <f>D14+D17+D20+D23+D26+D29</f>
      </c>
      <c r="E32" s="455">
        <f>E14+E17+E20+E23+E26+E29</f>
      </c>
      <c r="F32" s="455">
        <f>F14+F17+F20+F23+F26+F29</f>
      </c>
      <c r="G32" s="455">
        <f>G14+G17+G20+G23+G26+G29</f>
      </c>
      <c r="H32" s="455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457">
        <f>C15+C18+C21+C24+C27+C30</f>
      </c>
      <c r="D33" s="457">
        <f>D15+D18+D21+D24+D27+D30</f>
      </c>
      <c r="E33" s="457">
        <f>E15+E18+E21+E24+E27+E30</f>
      </c>
      <c r="F33" s="457">
        <f>F15+F18+F21+F24+F27+F30</f>
      </c>
      <c r="G33" s="457">
        <f>G15+G18+G21+G24+G27+G30</f>
      </c>
      <c r="H33" s="457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……………………………………………………..</v>
      </c>
      <c r="B36" s="437"/>
      <c r="E36" s="462"/>
      <c r="F36" s="462"/>
      <c r="G36" s="691" t="str">
        <f>A36</f>
        <v>……………………………………………………..</v>
      </c>
      <c r="H36" s="691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2"/>
      <c r="B38" s="692"/>
      <c r="C38" s="692"/>
      <c r="D38" s="692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87"/>
      <c r="E40" s="687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D40:E40"/>
    <mergeCell ref="A31:B31"/>
    <mergeCell ref="A32:B32"/>
    <mergeCell ref="A33:B33"/>
    <mergeCell ref="G36:H36"/>
    <mergeCell ref="A38:D38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workbookViewId="0" zoomScaleNormal="100">
      <selection activeCell="C15" sqref="C15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8" t="s">
        <v>315</v>
      </c>
      <c r="C4" s="698"/>
      <c r="D4" s="698"/>
      <c r="E4" s="698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9" t="s">
        <v>316</v>
      </c>
      <c r="B11" s="699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700" t="s">
        <v>323</v>
      </c>
      <c r="B12" s="700"/>
      <c r="C12" s="471" t="s">
        <v>528</v>
      </c>
      <c r="D12" s="471" t="s">
        <v>528</v>
      </c>
      <c r="E12" s="471" t="s">
        <v>528</v>
      </c>
      <c r="F12" s="471" t="s">
        <v>528</v>
      </c>
      <c r="G12" s="471" t="s">
        <v>528</v>
      </c>
      <c r="H12" s="471" t="s">
        <v>528</v>
      </c>
    </row>
    <row r="13" spans="1:8" x14ac:dyDescent="0.25">
      <c r="A13" s="696" t="s">
        <v>42</v>
      </c>
      <c r="B13" s="696"/>
      <c r="C13" s="472" t="s">
        <v>528</v>
      </c>
      <c r="D13" s="472" t="s">
        <v>528</v>
      </c>
      <c r="E13" s="472" t="s">
        <v>528</v>
      </c>
      <c r="F13" s="472" t="s">
        <v>528</v>
      </c>
      <c r="G13" s="472" t="s">
        <v>528</v>
      </c>
      <c r="H13" s="473" t="s">
        <v>528</v>
      </c>
    </row>
    <row r="14" spans="1:8" x14ac:dyDescent="0.25">
      <c r="A14" s="696" t="s">
        <v>324</v>
      </c>
      <c r="B14" s="696"/>
      <c r="C14" s="472" t="s">
        <v>528</v>
      </c>
      <c r="D14" s="472" t="s">
        <v>528</v>
      </c>
      <c r="E14" s="472" t="s">
        <v>528</v>
      </c>
      <c r="F14" s="472" t="s">
        <v>528</v>
      </c>
      <c r="G14" s="472" t="s">
        <v>528</v>
      </c>
      <c r="H14" s="473" t="s">
        <v>528</v>
      </c>
    </row>
    <row r="15" spans="1:8" x14ac:dyDescent="0.25">
      <c r="A15" s="696" t="s">
        <v>325</v>
      </c>
      <c r="B15" s="696"/>
      <c r="C15" s="472" t="s">
        <v>528</v>
      </c>
      <c r="D15" s="472" t="s">
        <v>528</v>
      </c>
      <c r="E15" s="472" t="s">
        <v>528</v>
      </c>
      <c r="F15" s="472" t="s">
        <v>528</v>
      </c>
      <c r="G15" s="472" t="s">
        <v>528</v>
      </c>
      <c r="H15" s="472" t="s">
        <v>528</v>
      </c>
    </row>
    <row r="16" spans="1:8" x14ac:dyDescent="0.25">
      <c r="A16" s="696" t="s">
        <v>71</v>
      </c>
      <c r="B16" s="696"/>
      <c r="C16" s="472" t="s">
        <v>528</v>
      </c>
      <c r="D16" s="472" t="s">
        <v>528</v>
      </c>
      <c r="E16" s="472" t="s">
        <v>528</v>
      </c>
      <c r="F16" s="472" t="s">
        <v>528</v>
      </c>
      <c r="G16" s="472" t="s">
        <v>528</v>
      </c>
      <c r="H16" s="473" t="s">
        <v>528</v>
      </c>
    </row>
    <row r="17" spans="1:8" x14ac:dyDescent="0.25">
      <c r="A17" s="697" t="s">
        <v>326</v>
      </c>
      <c r="B17" s="697"/>
      <c r="C17" s="474" t="s">
        <v>528</v>
      </c>
      <c r="D17" s="474" t="s">
        <v>528</v>
      </c>
      <c r="E17" s="474" t="s">
        <v>528</v>
      </c>
      <c r="F17" s="474" t="s">
        <v>528</v>
      </c>
      <c r="G17" s="474" t="s">
        <v>528</v>
      </c>
      <c r="H17" s="475" t="s">
        <v>528</v>
      </c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B4:E4"/>
    <mergeCell ref="A11:B11"/>
    <mergeCell ref="A12:B12"/>
    <mergeCell ref="A13:B13"/>
    <mergeCell ref="A14:B14"/>
    <mergeCell ref="A15:B15"/>
    <mergeCell ref="A16:B16"/>
    <mergeCell ref="A17:B17"/>
    <mergeCell ref="E21:F21"/>
    <mergeCell ref="E22:F22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12" sqref="C12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327</v>
      </c>
      <c r="D3" s="410"/>
    </row>
    <row r="4" spans="1:6" x14ac:dyDescent="0.25">
      <c r="A4" s="106" t="s">
        <v>5</v>
      </c>
      <c r="B4" s="106"/>
      <c r="C4" s="290" t="s">
        <v>328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329</v>
      </c>
      <c r="C11" s="480" t="s">
        <v>330</v>
      </c>
      <c r="D11" s="480" t="s">
        <v>331</v>
      </c>
      <c r="E11" s="481" t="s">
        <v>332</v>
      </c>
      <c r="F11" s="90"/>
    </row>
    <row ht="25.5" r="12" spans="1:6" x14ac:dyDescent="0.25">
      <c r="A12" s="414">
        <v>10815</v>
      </c>
      <c r="B12" s="482" t="str">
        <f>IF(E12&gt;=10%*$E$22,"Accounts Receivable [Provide Breakdown]","Accounts Receivable")</f>
        <v>Accounts Receivable [Provide Breakdown]</v>
      </c>
      <c r="C12" s="483" t="n">
        <v>0.0</v>
      </c>
      <c r="D12" s="483" t="n">
        <v>0.0</v>
      </c>
      <c r="E12" s="484">
        <f>SUM(C12:D12)</f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>Accrued Interest Receivable [Provide Breakdown]</v>
      </c>
      <c r="C13" s="486" t="n">
        <v>0.0</v>
      </c>
      <c r="D13" s="486" t="n">
        <v>0.0</v>
      </c>
      <c r="E13" s="487">
        <f>SUM(C13:D13)</f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 [Provide Breakdown]</v>
      </c>
      <c r="C14" s="486" t="n">
        <v>0.0</v>
      </c>
      <c r="D14" s="486" t="n">
        <v>0.0</v>
      </c>
      <c r="E14" s="487">
        <f>SUM(C14:D14)</f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>Prepaid Interest [Provide Breakdown]</v>
      </c>
      <c r="C15" s="486" t="n">
        <v>0.0</v>
      </c>
      <c r="D15" s="486" t="n">
        <v>0.0</v>
      </c>
      <c r="E15" s="487">
        <f>SUM(C15:D15)</f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>Prepaid Rent [Provide Breakdown]</v>
      </c>
      <c r="C16" s="486" t="n">
        <v>0.0</v>
      </c>
      <c r="D16" s="486" t="n">
        <v>0.0</v>
      </c>
      <c r="E16" s="487">
        <f>SUM(C16:D16)</f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 t="n">
        <v>0.0</v>
      </c>
      <c r="D17" s="486" t="n">
        <v>0.0</v>
      </c>
      <c r="E17" s="487">
        <f>SUM(C18:D18)</f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 [Provide Breakdown]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 [Provide Breakdown]</v>
      </c>
      <c r="C19" s="486" t="n">
        <v>0.0</v>
      </c>
      <c r="D19" s="486" t="n">
        <v>0.0</v>
      </c>
      <c r="E19" s="487">
        <f>SUM(C19:D19)</f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 t="n">
        <v>0.0</v>
      </c>
      <c r="D20" s="486" t="n">
        <v>0.0</v>
      </c>
      <c r="E20" s="487">
        <f>SUM(C20:D20)</f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 [Provide Breakdown]</v>
      </c>
      <c r="C21" s="489" t="n">
        <v>0.0</v>
      </c>
      <c r="D21" s="489" t="n">
        <v>0.0</v>
      </c>
      <c r="E21" s="490">
        <f>SUM(C21:D21)</f>
      </c>
      <c r="F21" s="90"/>
    </row>
    <row r="22" spans="1:6" x14ac:dyDescent="0.25">
      <c r="A22" s="491"/>
      <c r="B22" s="492" t="s">
        <v>192</v>
      </c>
      <c r="C22" s="493">
        <f>SUM(C12:C21)</f>
      </c>
      <c r="D22" s="494">
        <f>SUM(D12:D21)</f>
      </c>
      <c r="E22" s="495">
        <f>SUM(E12:E21)</f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333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334</v>
      </c>
      <c r="B26" s="90"/>
      <c r="C26" s="225"/>
      <c r="D26" s="650" t="s">
        <v>335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336</v>
      </c>
    </row>
    <row r="4" spans="1:4" x14ac:dyDescent="0.25">
      <c r="A4" s="106" t="s">
        <v>5</v>
      </c>
      <c r="B4" s="107"/>
      <c r="C4" s="290" t="s">
        <v>337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2"/>
      <c r="B10" s="702"/>
      <c r="C10" s="90"/>
      <c r="D10" s="157"/>
    </row>
    <row customHeight="1" ht="26.25" r="11" spans="1:4" x14ac:dyDescent="0.25">
      <c r="A11" s="498" t="s">
        <v>213</v>
      </c>
      <c r="B11" s="703" t="s">
        <v>338</v>
      </c>
      <c r="C11" s="703"/>
      <c r="D11" s="499" t="s">
        <v>339</v>
      </c>
    </row>
    <row r="12" spans="1:4" x14ac:dyDescent="0.25">
      <c r="A12" s="235" t="n">
        <v>0.0</v>
      </c>
      <c r="B12" s="665" t="s">
        <v>566</v>
      </c>
      <c r="C12" s="665"/>
      <c r="D12" s="500" t="n">
        <v>20.0</v>
      </c>
    </row>
    <row r="13" spans="1:4" x14ac:dyDescent="0.25">
      <c r="A13" s="240" t="n">
        <v>1.0</v>
      </c>
      <c r="B13" s="656" t="s">
        <v>567</v>
      </c>
      <c r="C13" s="656"/>
      <c r="D13" s="501" t="n">
        <v>15.0</v>
      </c>
    </row>
    <row r="14" spans="1:4" x14ac:dyDescent="0.25">
      <c r="A14" s="240" t="n">
        <v>2.0</v>
      </c>
      <c r="B14" s="656" t="s">
        <v>568</v>
      </c>
      <c r="C14" s="656"/>
      <c r="D14" s="501" t="n">
        <v>50.0</v>
      </c>
    </row>
    <row r="15" spans="1:4" x14ac:dyDescent="0.25">
      <c r="A15" s="240" t="n">
        <v>3.0</v>
      </c>
      <c r="B15" s="656" t="s">
        <v>569</v>
      </c>
      <c r="C15" s="656"/>
      <c r="D15" s="501" t="n">
        <v>40.0</v>
      </c>
    </row>
    <row r="16" spans="1:4" x14ac:dyDescent="0.25">
      <c r="A16" s="240"/>
      <c r="B16" s="656"/>
      <c r="C16" s="656"/>
      <c r="D16" s="501"/>
    </row>
    <row r="17" spans="1:4" x14ac:dyDescent="0.25">
      <c r="A17" s="240"/>
      <c r="B17" s="656"/>
      <c r="C17" s="656"/>
      <c r="D17" s="501"/>
    </row>
    <row r="18" spans="1:4" x14ac:dyDescent="0.25">
      <c r="A18" s="240"/>
      <c r="B18" s="656"/>
      <c r="C18" s="656"/>
      <c r="D18" s="501"/>
    </row>
    <row r="19" spans="1:4" x14ac:dyDescent="0.25">
      <c r="A19" s="240"/>
      <c r="B19" s="656"/>
      <c r="C19" s="656"/>
      <c r="D19" s="501"/>
    </row>
    <row r="20" spans="1:4" x14ac:dyDescent="0.25">
      <c r="A20" s="240"/>
      <c r="B20" s="656"/>
      <c r="C20" s="656"/>
      <c r="D20" s="501"/>
    </row>
    <row r="21" spans="1:4" x14ac:dyDescent="0.25">
      <c r="A21" s="240"/>
      <c r="B21" s="656"/>
      <c r="C21" s="656"/>
      <c r="D21" s="501"/>
    </row>
    <row r="22" spans="1:4" x14ac:dyDescent="0.25">
      <c r="A22" s="240"/>
      <c r="B22" s="656"/>
      <c r="C22" s="656"/>
      <c r="D22" s="501"/>
    </row>
    <row r="23" spans="1:4" x14ac:dyDescent="0.25">
      <c r="A23" s="240"/>
      <c r="B23" s="656"/>
      <c r="C23" s="656"/>
      <c r="D23" s="501"/>
    </row>
    <row r="24" spans="1:4" x14ac:dyDescent="0.25">
      <c r="A24" s="240"/>
      <c r="B24" s="656"/>
      <c r="C24" s="656"/>
      <c r="D24" s="501"/>
    </row>
    <row r="25" spans="1:4" x14ac:dyDescent="0.25">
      <c r="A25" s="240"/>
      <c r="B25" s="656"/>
      <c r="C25" s="656"/>
      <c r="D25" s="501"/>
    </row>
    <row r="26" spans="1:4" x14ac:dyDescent="0.25">
      <c r="A26" s="240"/>
      <c r="B26" s="656"/>
      <c r="C26" s="656"/>
      <c r="D26" s="501"/>
    </row>
    <row r="27" spans="1:4" x14ac:dyDescent="0.25">
      <c r="A27" s="240"/>
      <c r="B27" s="656"/>
      <c r="C27" s="656"/>
      <c r="D27" s="501"/>
    </row>
    <row r="28" spans="1:4" x14ac:dyDescent="0.25">
      <c r="A28" s="240"/>
      <c r="B28" s="656"/>
      <c r="C28" s="656"/>
      <c r="D28" s="501"/>
    </row>
    <row r="29" spans="1:4" x14ac:dyDescent="0.25">
      <c r="A29" s="240"/>
      <c r="B29" s="656"/>
      <c r="C29" s="656"/>
      <c r="D29" s="501"/>
    </row>
    <row r="30" spans="1:4" x14ac:dyDescent="0.25">
      <c r="A30" s="240"/>
      <c r="B30" s="656"/>
      <c r="C30" s="656"/>
      <c r="D30" s="501"/>
    </row>
    <row r="31" spans="1:4" x14ac:dyDescent="0.25">
      <c r="A31" s="240"/>
      <c r="B31" s="656"/>
      <c r="C31" s="656"/>
      <c r="D31" s="501"/>
    </row>
    <row r="32" spans="1:4" x14ac:dyDescent="0.25">
      <c r="A32" s="240"/>
      <c r="B32" s="656"/>
      <c r="C32" s="656"/>
      <c r="D32" s="501"/>
    </row>
    <row r="33" spans="1:5" x14ac:dyDescent="0.25">
      <c r="A33" s="240"/>
      <c r="B33" s="656"/>
      <c r="C33" s="656"/>
      <c r="D33" s="501"/>
    </row>
    <row r="34" spans="1:5" x14ac:dyDescent="0.25">
      <c r="A34" s="240"/>
      <c r="B34" s="656"/>
      <c r="C34" s="656"/>
      <c r="D34" s="501"/>
    </row>
    <row r="35" spans="1:5" x14ac:dyDescent="0.25">
      <c r="A35" s="240"/>
      <c r="B35" s="656"/>
      <c r="C35" s="656"/>
      <c r="D35" s="501"/>
    </row>
    <row r="36" spans="1:5" x14ac:dyDescent="0.25">
      <c r="A36" s="240"/>
      <c r="B36" s="656"/>
      <c r="C36" s="656"/>
      <c r="D36" s="501"/>
    </row>
    <row r="37" spans="1:5" x14ac:dyDescent="0.25">
      <c r="A37" s="240"/>
      <c r="B37" s="656"/>
      <c r="C37" s="656"/>
      <c r="D37" s="501"/>
    </row>
    <row r="38" spans="1:5" x14ac:dyDescent="0.25">
      <c r="A38" s="240"/>
      <c r="B38" s="656"/>
      <c r="C38" s="656"/>
      <c r="D38" s="501"/>
    </row>
    <row r="39" spans="1:5" x14ac:dyDescent="0.25">
      <c r="A39" s="240"/>
      <c r="B39" s="656"/>
      <c r="C39" s="656"/>
      <c r="D39" s="501"/>
    </row>
    <row r="40" spans="1:5" x14ac:dyDescent="0.25">
      <c r="A40" s="240"/>
      <c r="B40" s="656"/>
      <c r="C40" s="656"/>
      <c r="D40" s="501"/>
    </row>
    <row r="41" spans="1:5" x14ac:dyDescent="0.25">
      <c r="A41" s="240"/>
      <c r="B41" s="656"/>
      <c r="C41" s="656"/>
      <c r="D41" s="501"/>
    </row>
    <row r="42" spans="1:5" x14ac:dyDescent="0.25">
      <c r="A42" s="240"/>
      <c r="B42" s="656"/>
      <c r="C42" s="656"/>
      <c r="D42" s="501"/>
    </row>
    <row r="43" spans="1:5" x14ac:dyDescent="0.25">
      <c r="A43" s="240"/>
      <c r="B43" s="656"/>
      <c r="C43" s="656"/>
      <c r="D43" s="501"/>
    </row>
    <row r="44" spans="1:5" x14ac:dyDescent="0.25">
      <c r="A44" s="240"/>
      <c r="B44" s="656"/>
      <c r="C44" s="656"/>
      <c r="D44" s="501"/>
    </row>
    <row r="45" spans="1:5" x14ac:dyDescent="0.25">
      <c r="A45" s="240"/>
      <c r="B45" s="656"/>
      <c r="C45" s="656"/>
      <c r="D45" s="501"/>
    </row>
    <row r="46" spans="1:5" x14ac:dyDescent="0.25">
      <c r="A46" s="277"/>
      <c r="B46" s="656"/>
      <c r="C46" s="656"/>
      <c r="D46" s="502"/>
    </row>
    <row customHeight="1" ht="13.5" r="47" spans="1:5" x14ac:dyDescent="0.25">
      <c r="A47" s="503"/>
      <c r="B47" s="701" t="s">
        <v>192</v>
      </c>
      <c r="C47" s="701"/>
      <c r="D47" s="495">
        <f>SUM(D12:D46)</f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340</v>
      </c>
      <c r="B50" s="90"/>
      <c r="C50" s="650" t="s">
        <v>341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A10:B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C50:D50"/>
    <mergeCell ref="C51:D51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workbookViewId="0" zoomScaleNormal="100">
      <selection activeCell="C17" sqref="C17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342</v>
      </c>
      <c r="C3" s="111"/>
      <c r="D3" s="111"/>
    </row>
    <row r="4" spans="1:10" x14ac:dyDescent="0.25">
      <c r="A4" s="106" t="s">
        <v>5</v>
      </c>
      <c r="B4" s="506" t="s">
        <v>343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95" t="s">
        <v>344</v>
      </c>
      <c r="B12" s="695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8" t="s">
        <v>345</v>
      </c>
      <c r="B13" s="688"/>
      <c r="C13" s="444" t="s">
        <v>528</v>
      </c>
      <c r="D13" s="444" t="s">
        <v>528</v>
      </c>
      <c r="E13" s="444" t="s">
        <v>528</v>
      </c>
      <c r="F13" s="444" t="s">
        <v>528</v>
      </c>
      <c r="G13" s="444" t="s">
        <v>528</v>
      </c>
      <c r="H13" s="444" t="s">
        <v>528</v>
      </c>
      <c r="I13" s="445"/>
      <c r="J13" s="446"/>
    </row>
    <row r="14" spans="1:10" x14ac:dyDescent="0.25">
      <c r="A14" s="689" t="s">
        <v>306</v>
      </c>
      <c r="B14" s="689"/>
      <c r="C14" s="447" t="n">
        <v>0.0</v>
      </c>
      <c r="D14" s="447" t="n">
        <v>0.0</v>
      </c>
      <c r="E14" s="447" t="n">
        <v>0.0</v>
      </c>
      <c r="F14" s="447" t="n">
        <v>0.0</v>
      </c>
      <c r="G14" s="447" t="n">
        <v>0.0</v>
      </c>
      <c r="H14" s="447" t="n">
        <v>0.0</v>
      </c>
      <c r="I14" s="448">
        <f>SUM(C14:H14)</f>
      </c>
      <c r="J14" s="449" t="e">
        <f>I14/$I$32*100</f>
      </c>
    </row>
    <row r="15" spans="1:10" x14ac:dyDescent="0.25">
      <c r="A15" s="689" t="s">
        <v>307</v>
      </c>
      <c r="B15" s="689"/>
      <c r="C15" s="447" t="n">
        <v>0.0</v>
      </c>
      <c r="D15" s="447" t="n">
        <v>0.0</v>
      </c>
      <c r="E15" s="447" t="n">
        <v>0.0</v>
      </c>
      <c r="F15" s="447" t="n">
        <v>0.0</v>
      </c>
      <c r="G15" s="447" t="n">
        <v>0.0</v>
      </c>
      <c r="H15" s="447" t="n">
        <v>0.0</v>
      </c>
      <c r="I15" s="448">
        <f>SUM(C15:H15)</f>
      </c>
      <c r="J15" s="449" t="e">
        <f>I15/$I$33*100</f>
      </c>
    </row>
    <row r="16" spans="1:10" x14ac:dyDescent="0.25">
      <c r="A16" s="693" t="s">
        <v>346</v>
      </c>
      <c r="B16" s="693"/>
      <c r="C16" s="447" t="s">
        <v>528</v>
      </c>
      <c r="D16" s="447" t="s">
        <v>528</v>
      </c>
      <c r="E16" s="447" t="s">
        <v>528</v>
      </c>
      <c r="F16" s="447" t="s">
        <v>528</v>
      </c>
      <c r="G16" s="447" t="s">
        <v>528</v>
      </c>
      <c r="H16" s="447" t="s">
        <v>528</v>
      </c>
      <c r="I16" s="448"/>
      <c r="J16" s="449"/>
    </row>
    <row r="17" spans="1:10" x14ac:dyDescent="0.25">
      <c r="A17" s="689" t="s">
        <v>306</v>
      </c>
      <c r="B17" s="689"/>
      <c r="C17" s="447" t="n">
        <v>0.0</v>
      </c>
      <c r="D17" s="447" t="n">
        <v>0.0</v>
      </c>
      <c r="E17" s="447" t="n">
        <v>0.0</v>
      </c>
      <c r="F17" s="447" t="n">
        <v>0.0</v>
      </c>
      <c r="G17" s="447" t="n">
        <v>0.0</v>
      </c>
      <c r="H17" s="447" t="n">
        <v>0.0</v>
      </c>
      <c r="I17" s="448">
        <f>SUM(C17:H17)</f>
      </c>
      <c r="J17" s="449" t="e">
        <f>I17/$I$32*100</f>
      </c>
    </row>
    <row r="18" spans="1:10" x14ac:dyDescent="0.25">
      <c r="A18" s="689" t="s">
        <v>309</v>
      </c>
      <c r="B18" s="689"/>
      <c r="C18" s="447" t="n">
        <v>0.0</v>
      </c>
      <c r="D18" s="447" t="n">
        <v>0.0</v>
      </c>
      <c r="E18" s="447" t="n">
        <v>0.0</v>
      </c>
      <c r="F18" s="447" t="n">
        <v>0.0</v>
      </c>
      <c r="G18" s="447" t="n">
        <v>0.0</v>
      </c>
      <c r="H18" s="447" t="n">
        <v>0.0</v>
      </c>
      <c r="I18" s="448">
        <f>SUM(C18:H18)</f>
      </c>
      <c r="J18" s="449" t="e">
        <f>I18/$I$33*100</f>
      </c>
    </row>
    <row r="19" spans="1:10" x14ac:dyDescent="0.25">
      <c r="A19" s="693" t="s">
        <v>347</v>
      </c>
      <c r="B19" s="693"/>
      <c r="C19" s="447" t="s">
        <v>528</v>
      </c>
      <c r="D19" s="447" t="s">
        <v>528</v>
      </c>
      <c r="E19" s="447" t="s">
        <v>528</v>
      </c>
      <c r="F19" s="447" t="s">
        <v>528</v>
      </c>
      <c r="G19" s="447" t="s">
        <v>528</v>
      </c>
      <c r="H19" s="447" t="s">
        <v>528</v>
      </c>
      <c r="I19" s="448"/>
      <c r="J19" s="449"/>
    </row>
    <row r="20" spans="1:10" x14ac:dyDescent="0.25">
      <c r="A20" s="689" t="s">
        <v>306</v>
      </c>
      <c r="B20" s="689"/>
      <c r="C20" s="447" t="n">
        <v>0.0</v>
      </c>
      <c r="D20" s="447" t="n">
        <v>0.0</v>
      </c>
      <c r="E20" s="447" t="n">
        <v>0.0</v>
      </c>
      <c r="F20" s="447" t="n">
        <v>0.0</v>
      </c>
      <c r="G20" s="447" t="n">
        <v>0.0</v>
      </c>
      <c r="H20" s="447" t="n">
        <v>0.0</v>
      </c>
      <c r="I20" s="448">
        <f>SUM(C20:H20)</f>
      </c>
      <c r="J20" s="449" t="e">
        <f>I20/$I$32*100</f>
      </c>
    </row>
    <row r="21" spans="1:10" x14ac:dyDescent="0.25">
      <c r="A21" s="689" t="s">
        <v>309</v>
      </c>
      <c r="B21" s="689"/>
      <c r="C21" s="447" t="n">
        <v>0.0</v>
      </c>
      <c r="D21" s="447" t="n">
        <v>0.0</v>
      </c>
      <c r="E21" s="447" t="n">
        <v>0.0</v>
      </c>
      <c r="F21" s="447" t="n">
        <v>0.0</v>
      </c>
      <c r="G21" s="447" t="n">
        <v>0.0</v>
      </c>
      <c r="H21" s="447" t="n">
        <v>0.0</v>
      </c>
      <c r="I21" s="448">
        <f>SUM(C21:H21)</f>
      </c>
      <c r="J21" s="449" t="e">
        <f>I21/$I$33*100</f>
      </c>
    </row>
    <row r="22" spans="1:10" x14ac:dyDescent="0.25">
      <c r="A22" s="693" t="s">
        <v>348</v>
      </c>
      <c r="B22" s="693"/>
      <c r="C22" s="447" t="s">
        <v>528</v>
      </c>
      <c r="D22" s="447" t="s">
        <v>528</v>
      </c>
      <c r="E22" s="447" t="s">
        <v>528</v>
      </c>
      <c r="F22" s="447" t="s">
        <v>528</v>
      </c>
      <c r="G22" s="447" t="s">
        <v>528</v>
      </c>
      <c r="H22" s="447" t="s">
        <v>528</v>
      </c>
      <c r="I22" s="448"/>
      <c r="J22" s="449"/>
    </row>
    <row r="23" spans="1:10" x14ac:dyDescent="0.25">
      <c r="A23" s="689" t="s">
        <v>306</v>
      </c>
      <c r="B23" s="689"/>
      <c r="C23" s="447" t="n">
        <v>0.0</v>
      </c>
      <c r="D23" s="447" t="n">
        <v>0.0</v>
      </c>
      <c r="E23" s="447" t="n">
        <v>0.0</v>
      </c>
      <c r="F23" s="447" t="n">
        <v>0.0</v>
      </c>
      <c r="G23" s="447" t="n">
        <v>0.0</v>
      </c>
      <c r="H23" s="447" t="n">
        <v>0.0</v>
      </c>
      <c r="I23" s="448">
        <f>SUM(C23:H23)</f>
      </c>
      <c r="J23" s="449" t="e">
        <f>I23/$I$32*100</f>
      </c>
    </row>
    <row r="24" spans="1:10" x14ac:dyDescent="0.25">
      <c r="A24" s="689" t="s">
        <v>309</v>
      </c>
      <c r="B24" s="689"/>
      <c r="C24" s="447" t="n">
        <v>0.0</v>
      </c>
      <c r="D24" s="447" t="n">
        <v>0.0</v>
      </c>
      <c r="E24" s="447" t="n">
        <v>0.0</v>
      </c>
      <c r="F24" s="447" t="n">
        <v>0.0</v>
      </c>
      <c r="G24" s="447" t="n">
        <v>0.0</v>
      </c>
      <c r="H24" s="447" t="n">
        <v>0.0</v>
      </c>
      <c r="I24" s="448">
        <f>SUM(C24:H24)</f>
      </c>
      <c r="J24" s="449" t="e">
        <f>I24/$I$33*100</f>
      </c>
    </row>
    <row r="25" spans="1:10" x14ac:dyDescent="0.25">
      <c r="A25" s="693" t="s">
        <v>349</v>
      </c>
      <c r="B25" s="693"/>
      <c r="C25" s="447" t="s">
        <v>528</v>
      </c>
      <c r="D25" s="447" t="s">
        <v>528</v>
      </c>
      <c r="E25" s="447" t="s">
        <v>528</v>
      </c>
      <c r="F25" s="447" t="s">
        <v>528</v>
      </c>
      <c r="G25" s="447" t="s">
        <v>528</v>
      </c>
      <c r="H25" s="447" t="s">
        <v>528</v>
      </c>
      <c r="I25" s="448"/>
      <c r="J25" s="449"/>
    </row>
    <row r="26" spans="1:10" x14ac:dyDescent="0.25">
      <c r="A26" s="689" t="s">
        <v>306</v>
      </c>
      <c r="B26" s="689"/>
      <c r="C26" s="447" t="n">
        <v>0.0</v>
      </c>
      <c r="D26" s="447" t="n">
        <v>0.0</v>
      </c>
      <c r="E26" s="447" t="n">
        <v>0.0</v>
      </c>
      <c r="F26" s="447" t="n">
        <v>0.0</v>
      </c>
      <c r="G26" s="447" t="n">
        <v>0.0</v>
      </c>
      <c r="H26" s="447" t="n">
        <v>0.0</v>
      </c>
      <c r="I26" s="448">
        <f>SUM(C26:H26)</f>
      </c>
      <c r="J26" s="449" t="e">
        <f>I26/$I$32*100</f>
      </c>
    </row>
    <row r="27" spans="1:10" x14ac:dyDescent="0.25">
      <c r="A27" s="689" t="s">
        <v>309</v>
      </c>
      <c r="B27" s="689"/>
      <c r="C27" s="447" t="n">
        <v>0.0</v>
      </c>
      <c r="D27" s="447" t="n">
        <v>0.0</v>
      </c>
      <c r="E27" s="447" t="n">
        <v>0.0</v>
      </c>
      <c r="F27" s="447" t="n">
        <v>0.0</v>
      </c>
      <c r="G27" s="447" t="n">
        <v>0.0</v>
      </c>
      <c r="H27" s="447" t="n">
        <v>0.0</v>
      </c>
      <c r="I27" s="448">
        <f>SUM(C27:H27)</f>
      </c>
      <c r="J27" s="449" t="e">
        <f>I27/$I$33*100</f>
      </c>
    </row>
    <row r="28" spans="1:10" x14ac:dyDescent="0.25">
      <c r="A28" s="693" t="s">
        <v>350</v>
      </c>
      <c r="B28" s="693"/>
      <c r="C28" s="447" t="s">
        <v>528</v>
      </c>
      <c r="D28" s="447" t="s">
        <v>528</v>
      </c>
      <c r="E28" s="447" t="s">
        <v>528</v>
      </c>
      <c r="F28" s="447" t="s">
        <v>528</v>
      </c>
      <c r="G28" s="447" t="s">
        <v>528</v>
      </c>
      <c r="H28" s="447" t="s">
        <v>528</v>
      </c>
      <c r="I28" s="448"/>
      <c r="J28" s="449"/>
    </row>
    <row r="29" spans="1:10" x14ac:dyDescent="0.25">
      <c r="A29" s="689" t="s">
        <v>306</v>
      </c>
      <c r="B29" s="689"/>
      <c r="C29" s="447" t="n">
        <v>0.0</v>
      </c>
      <c r="D29" s="447" t="n">
        <v>0.0</v>
      </c>
      <c r="E29" s="447" t="n">
        <v>0.0</v>
      </c>
      <c r="F29" s="447" t="n">
        <v>0.0</v>
      </c>
      <c r="G29" s="447" t="n">
        <v>0.0</v>
      </c>
      <c r="H29" s="447" t="n">
        <v>0.0</v>
      </c>
      <c r="I29" s="448">
        <f>SUM(C29:H29)</f>
      </c>
      <c r="J29" s="449" t="e">
        <f>I29/$I$32*100</f>
      </c>
    </row>
    <row r="30" spans="1:10" x14ac:dyDescent="0.25">
      <c r="A30" s="690" t="s">
        <v>309</v>
      </c>
      <c r="B30" s="690"/>
      <c r="C30" s="450" t="n">
        <v>0.0</v>
      </c>
      <c r="D30" s="450" t="n">
        <v>0.0</v>
      </c>
      <c r="E30" s="450" t="n">
        <v>0.0</v>
      </c>
      <c r="F30" s="450" t="n">
        <v>0.0</v>
      </c>
      <c r="G30" s="450" t="n">
        <v>0.0</v>
      </c>
      <c r="H30" s="450" t="n">
        <v>0.0</v>
      </c>
      <c r="I30" s="451">
        <f>SUM(C30:H30)</f>
      </c>
      <c r="J30" s="452" t="e">
        <f>I30/$I$33*100</f>
      </c>
    </row>
    <row r="31" spans="1:10" x14ac:dyDescent="0.25">
      <c r="A31" s="688" t="s">
        <v>192</v>
      </c>
      <c r="B31" s="688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89" t="s">
        <v>306</v>
      </c>
      <c r="B32" s="689"/>
      <c r="C32" s="508">
        <f>C14+C17+C20+C23+C26+C29</f>
      </c>
      <c r="D32" s="508">
        <f>D14+D17+D20+D23+D26+D29</f>
      </c>
      <c r="E32" s="508">
        <f>E14+E17+E20+E23+E26+E29</f>
      </c>
      <c r="F32" s="508">
        <f>F14+F17+F20+F23+F26+F29</f>
      </c>
      <c r="G32" s="508">
        <f>G14+G17+G20+G23+G26+G29</f>
      </c>
      <c r="H32" s="508">
        <f>H14+H17+H20+H23+H26+H29</f>
      </c>
      <c r="I32" s="455">
        <f>I14+I17+I20+I23+I26+I29</f>
      </c>
      <c r="J32" s="456" t="e">
        <f>J14+J17+J20+J23+J26+J29</f>
      </c>
    </row>
    <row r="33" spans="1:10" x14ac:dyDescent="0.25">
      <c r="A33" s="690" t="s">
        <v>309</v>
      </c>
      <c r="B33" s="690"/>
      <c r="C33" s="509">
        <f>C15+C18+C21+C24+C27+C30</f>
      </c>
      <c r="D33" s="509">
        <f>D15+D18+D21+D24+D27+D30</f>
      </c>
      <c r="E33" s="509">
        <f>E15+E18+E21+E24+E27+E30</f>
      </c>
      <c r="F33" s="509">
        <f>F15+F18+F21+F24+F27+F30</f>
      </c>
      <c r="G33" s="509">
        <f>G15+G18+G21+G24+G27+G30</f>
      </c>
      <c r="H33" s="509">
        <f>H15+H18+H21+H24+H27+H30</f>
      </c>
      <c r="I33" s="457">
        <f>IF(I15+I18+I21+I24+I27+I30='300'!E70,I15+I18+I21+I24+I27+I130,"Check Rules!!!")</f>
      </c>
      <c r="J33" s="458" t="e">
        <f>J15+J18+J21+J24+J27+J30</f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B1:C1"/>
    <mergeCell ref="B5:C5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21" sqref="D21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351</v>
      </c>
      <c r="D3" s="111"/>
      <c r="E3" s="104"/>
    </row>
    <row r="4" spans="1:7" x14ac:dyDescent="0.25">
      <c r="A4" s="106" t="s">
        <v>5</v>
      </c>
      <c r="C4" s="515" t="s">
        <v>352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12">
        <f>'771'!C7</f>
        <v>20</v>
      </c>
      <c r="D7" s="712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12"/>
      <c r="D10" s="712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13" t="s">
        <v>344</v>
      </c>
      <c r="C12" s="713"/>
      <c r="D12" s="519" t="s">
        <v>353</v>
      </c>
      <c r="E12" s="519" t="s">
        <v>354</v>
      </c>
      <c r="F12" s="520" t="s">
        <v>355</v>
      </c>
    </row>
    <row r="13" spans="1:7" x14ac:dyDescent="0.25">
      <c r="A13" s="521">
        <v>1</v>
      </c>
      <c r="B13" s="714" t="s">
        <v>356</v>
      </c>
      <c r="C13" s="714"/>
      <c r="D13" s="444" t="s">
        <v>528</v>
      </c>
      <c r="E13" s="444"/>
      <c r="F13" s="522"/>
      <c r="G13" s="74"/>
    </row>
    <row r="14" spans="1:7" x14ac:dyDescent="0.25">
      <c r="A14" s="523"/>
      <c r="B14" s="709" t="s">
        <v>306</v>
      </c>
      <c r="C14" s="709"/>
      <c r="D14" s="447" t="n">
        <v>0.0</v>
      </c>
      <c r="E14" s="447"/>
      <c r="F14" s="524">
        <f>SUM(D14:E14)</f>
      </c>
      <c r="G14" s="74"/>
    </row>
    <row r="15" spans="1:7" x14ac:dyDescent="0.25">
      <c r="A15" s="523"/>
      <c r="B15" s="709" t="s">
        <v>307</v>
      </c>
      <c r="C15" s="709"/>
      <c r="D15" s="447" t="n">
        <v>0.0</v>
      </c>
      <c r="E15" s="447"/>
      <c r="F15" s="524">
        <f>SUM(D15:E15)</f>
      </c>
      <c r="G15" s="74"/>
    </row>
    <row r="16" spans="1:7" x14ac:dyDescent="0.25">
      <c r="A16" s="523">
        <v>2</v>
      </c>
      <c r="B16" s="711" t="s">
        <v>357</v>
      </c>
      <c r="C16" s="711"/>
      <c r="D16" s="447" t="s">
        <v>528</v>
      </c>
      <c r="E16" s="447"/>
      <c r="F16" s="525"/>
      <c r="G16" s="74"/>
    </row>
    <row r="17" spans="1:7" x14ac:dyDescent="0.25">
      <c r="A17" s="523"/>
      <c r="B17" s="709" t="s">
        <v>306</v>
      </c>
      <c r="C17" s="709"/>
      <c r="D17" s="447" t="n">
        <v>0.0</v>
      </c>
      <c r="E17" s="447"/>
      <c r="F17" s="524">
        <f>SUM(D17:E17)</f>
      </c>
      <c r="G17" s="74"/>
    </row>
    <row r="18" spans="1:7" x14ac:dyDescent="0.25">
      <c r="A18" s="523"/>
      <c r="B18" s="709" t="s">
        <v>309</v>
      </c>
      <c r="C18" s="709"/>
      <c r="D18" s="447" t="n">
        <v>0.0</v>
      </c>
      <c r="E18" s="447"/>
      <c r="F18" s="524">
        <f>SUM(D18:E18)</f>
      </c>
      <c r="G18" s="74"/>
    </row>
    <row customHeight="1" ht="14.25" r="19" spans="1:7" x14ac:dyDescent="0.25">
      <c r="A19" s="523">
        <v>3</v>
      </c>
      <c r="B19" s="711" t="s">
        <v>358</v>
      </c>
      <c r="C19" s="711"/>
      <c r="D19" s="447" t="s">
        <v>528</v>
      </c>
      <c r="E19" s="447"/>
      <c r="F19" s="525"/>
      <c r="G19" s="74"/>
    </row>
    <row r="20" spans="1:7" x14ac:dyDescent="0.25">
      <c r="A20" s="523"/>
      <c r="B20" s="709" t="s">
        <v>306</v>
      </c>
      <c r="C20" s="709"/>
      <c r="D20" s="447" t="n">
        <v>0.0</v>
      </c>
      <c r="E20" s="447"/>
      <c r="F20" s="524">
        <f>SUM(D20:E20)</f>
      </c>
      <c r="G20" s="74"/>
    </row>
    <row r="21" spans="1:7" x14ac:dyDescent="0.25">
      <c r="A21" s="523"/>
      <c r="B21" s="709" t="s">
        <v>309</v>
      </c>
      <c r="C21" s="709"/>
      <c r="D21" s="447" t="n">
        <v>0.0</v>
      </c>
      <c r="E21" s="447"/>
      <c r="F21" s="524">
        <f>SUM(D21:E21)</f>
      </c>
      <c r="G21" s="74"/>
    </row>
    <row customHeight="1" ht="14.25" r="22" spans="1:7" x14ac:dyDescent="0.25">
      <c r="A22" s="523">
        <v>4</v>
      </c>
      <c r="B22" s="711" t="s">
        <v>359</v>
      </c>
      <c r="C22" s="711"/>
      <c r="D22" s="447" t="s">
        <v>528</v>
      </c>
      <c r="E22" s="447"/>
      <c r="F22" s="525"/>
      <c r="G22" s="74"/>
    </row>
    <row r="23" spans="1:7" x14ac:dyDescent="0.25">
      <c r="A23" s="523"/>
      <c r="B23" s="709" t="s">
        <v>306</v>
      </c>
      <c r="C23" s="709"/>
      <c r="D23" s="447" t="n">
        <v>0.0</v>
      </c>
      <c r="E23" s="447"/>
      <c r="F23" s="524">
        <f>SUM(D23:E23)</f>
      </c>
      <c r="G23" s="74"/>
    </row>
    <row r="24" spans="1:7" x14ac:dyDescent="0.25">
      <c r="A24" s="526"/>
      <c r="B24" s="707" t="s">
        <v>309</v>
      </c>
      <c r="C24" s="707"/>
      <c r="D24" s="527" t="n">
        <v>0.0</v>
      </c>
      <c r="E24" s="527"/>
      <c r="F24" s="528">
        <f>SUM(D24:E24)</f>
      </c>
      <c r="G24" s="74"/>
    </row>
    <row r="25" spans="1:7" x14ac:dyDescent="0.25">
      <c r="A25" s="521"/>
      <c r="B25" s="708" t="s">
        <v>192</v>
      </c>
      <c r="C25" s="708"/>
      <c r="D25" s="529"/>
      <c r="E25" s="529"/>
      <c r="F25" s="530"/>
      <c r="G25" s="74"/>
    </row>
    <row r="26" spans="1:7" x14ac:dyDescent="0.25">
      <c r="A26" s="523"/>
      <c r="B26" s="709" t="s">
        <v>306</v>
      </c>
      <c r="C26" s="709"/>
      <c r="D26" s="508">
        <f>D14+D17+D20+D23</f>
      </c>
      <c r="E26" s="508">
        <f>E14+E17+E20+E23</f>
      </c>
      <c r="F26" s="531">
        <f>F14+F17+F20+F23</f>
      </c>
      <c r="G26" s="74"/>
    </row>
    <row r="27" spans="1:7" x14ac:dyDescent="0.25">
      <c r="A27" s="532"/>
      <c r="B27" s="710" t="s">
        <v>309</v>
      </c>
      <c r="C27" s="710"/>
      <c r="D27" s="509">
        <f>D14+D17+D20+D23</f>
      </c>
      <c r="E27" s="509">
        <f>E14+E17+E20+E23</f>
      </c>
      <c r="F27" s="533">
        <f>IF(F15+F18+F21+F24='300'!E70,F15+F18+F21+F24,"Check Rules!!!")</f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C7:D7"/>
    <mergeCell ref="C10:D10"/>
    <mergeCell ref="C11:D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E33:F33"/>
    <mergeCell ref="B24:C24"/>
    <mergeCell ref="B25:C25"/>
    <mergeCell ref="B26:C26"/>
    <mergeCell ref="B27:C27"/>
    <mergeCell ref="E32:F32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360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361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6"/>
      <c r="B11" s="716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362</v>
      </c>
      <c r="B12" s="673" t="s">
        <v>363</v>
      </c>
      <c r="C12" s="673"/>
      <c r="D12" s="336" t="s">
        <v>364</v>
      </c>
      <c r="E12" s="304" t="s">
        <v>239</v>
      </c>
      <c r="F12" s="336" t="s">
        <v>365</v>
      </c>
      <c r="G12" s="336" t="s">
        <v>366</v>
      </c>
      <c r="H12" s="539" t="s">
        <v>367</v>
      </c>
    </row>
    <row r="13" spans="1:8" x14ac:dyDescent="0.25">
      <c r="A13" s="294" t="s">
        <v>535</v>
      </c>
      <c r="B13" s="717" t="s">
        <v>534</v>
      </c>
      <c r="C13" s="717"/>
      <c r="D13" s="540" t="s">
        <v>533</v>
      </c>
      <c r="E13" s="541" t="s">
        <v>529</v>
      </c>
      <c r="F13" s="542" t="s">
        <v>471</v>
      </c>
      <c r="G13" s="542" t="s">
        <v>531</v>
      </c>
      <c r="H13" s="543" t="n">
        <v>500.0</v>
      </c>
    </row>
    <row r="14" spans="1:8" x14ac:dyDescent="0.25">
      <c r="A14" s="295" t="s">
        <v>539</v>
      </c>
      <c r="B14" s="715" t="s">
        <v>538</v>
      </c>
      <c r="C14" s="715"/>
      <c r="D14" s="544" t="s">
        <v>537</v>
      </c>
      <c r="E14" s="545" t="s">
        <v>529</v>
      </c>
      <c r="F14" s="546" t="s">
        <v>536</v>
      </c>
      <c r="G14" s="546" t="s">
        <v>536</v>
      </c>
      <c r="H14" s="547" t="n">
        <v>500.0</v>
      </c>
    </row>
    <row r="15" spans="1:8" x14ac:dyDescent="0.25">
      <c r="A15" s="295" t="s">
        <v>540</v>
      </c>
      <c r="B15" s="548" t="s">
        <v>534</v>
      </c>
      <c r="C15" s="549"/>
      <c r="D15" s="544" t="s">
        <v>533</v>
      </c>
      <c r="E15" s="545" t="s">
        <v>529</v>
      </c>
      <c r="F15" s="546" t="s">
        <v>471</v>
      </c>
      <c r="G15" s="546" t="s">
        <v>531</v>
      </c>
      <c r="H15" s="547" t="n">
        <v>500.0</v>
      </c>
    </row>
    <row r="16" spans="1:8" x14ac:dyDescent="0.25">
      <c r="A16" s="295" t="s">
        <v>546</v>
      </c>
      <c r="B16" s="548" t="s">
        <v>545</v>
      </c>
      <c r="C16" s="549"/>
      <c r="D16" s="544" t="s">
        <v>544</v>
      </c>
      <c r="E16" s="545" t="s">
        <v>543</v>
      </c>
      <c r="F16" s="546" t="s">
        <v>542</v>
      </c>
      <c r="G16" s="546" t="s">
        <v>541</v>
      </c>
      <c r="H16" s="547" t="n">
        <v>2500.0</v>
      </c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5"/>
      <c r="C27" s="715"/>
      <c r="D27" s="544"/>
      <c r="E27" s="545"/>
      <c r="F27" s="546"/>
      <c r="G27" s="546"/>
      <c r="H27" s="547"/>
    </row>
    <row r="28" spans="1:8" x14ac:dyDescent="0.25">
      <c r="A28" s="295"/>
      <c r="B28" s="715"/>
      <c r="C28" s="715"/>
      <c r="D28" s="544"/>
      <c r="E28" s="545"/>
      <c r="F28" s="546"/>
      <c r="G28" s="546"/>
      <c r="H28" s="547"/>
    </row>
    <row r="29" spans="1:8" x14ac:dyDescent="0.25">
      <c r="A29" s="295"/>
      <c r="B29" s="715"/>
      <c r="C29" s="715"/>
      <c r="D29" s="544"/>
      <c r="E29" s="545"/>
      <c r="F29" s="546"/>
      <c r="G29" s="546"/>
      <c r="H29" s="547"/>
    </row>
    <row r="30" spans="1:8" x14ac:dyDescent="0.25">
      <c r="A30" s="295"/>
      <c r="B30" s="715"/>
      <c r="C30" s="715"/>
      <c r="D30" s="544"/>
      <c r="E30" s="545"/>
      <c r="F30" s="546"/>
      <c r="G30" s="546"/>
      <c r="H30" s="547"/>
    </row>
    <row r="31" spans="1:8" x14ac:dyDescent="0.25">
      <c r="A31" s="295"/>
      <c r="B31" s="715"/>
      <c r="C31" s="715"/>
      <c r="D31" s="544"/>
      <c r="E31" s="545"/>
      <c r="F31" s="546"/>
      <c r="G31" s="546"/>
      <c r="H31" s="547"/>
    </row>
    <row r="32" spans="1:8" x14ac:dyDescent="0.25">
      <c r="A32" s="295"/>
      <c r="B32" s="715"/>
      <c r="C32" s="715"/>
      <c r="D32" s="544"/>
      <c r="E32" s="545"/>
      <c r="F32" s="546"/>
      <c r="G32" s="546"/>
      <c r="H32" s="547"/>
    </row>
    <row r="33" spans="1:9" x14ac:dyDescent="0.25">
      <c r="A33" s="295"/>
      <c r="B33" s="715"/>
      <c r="C33" s="715"/>
      <c r="D33" s="544"/>
      <c r="E33" s="545"/>
      <c r="F33" s="546"/>
      <c r="G33" s="546"/>
      <c r="H33" s="547"/>
    </row>
    <row r="34" spans="1:9" x14ac:dyDescent="0.25">
      <c r="A34" s="297"/>
      <c r="B34" s="715"/>
      <c r="C34" s="715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A11:B11"/>
    <mergeCell ref="B12:C12"/>
    <mergeCell ref="B13:C13"/>
    <mergeCell ref="B14:C14"/>
    <mergeCell ref="B27:C27"/>
    <mergeCell ref="B28:C28"/>
    <mergeCell ref="B29:C29"/>
    <mergeCell ref="B30:C30"/>
    <mergeCell ref="B31:C31"/>
    <mergeCell ref="B32:C32"/>
    <mergeCell ref="B33:C33"/>
    <mergeCell ref="B34:C34"/>
    <mergeCell ref="C38:D38"/>
    <mergeCell ref="F38:G38"/>
    <mergeCell ref="F39:G39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topLeftCell="A13" workbookViewId="0" zoomScaleNormal="100">
      <selection activeCell="D31" sqref="D31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 t="n">
        <v>3000.0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 t="n">
        <v>100.0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 t="n">
        <v>14.0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 t="n">
        <v>100.0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 t="n">
        <v>40.0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 t="n">
        <v>1999.0</v>
      </c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SUM(D16:E22)</f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 t="n">
        <v>2000.0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 t="n">
        <v>4000.0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 t="n">
        <v>5000.0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 t="n">
        <v>6000.0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 t="n">
        <v>7000.0</v>
      </c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 t="n">
        <v>8000.0</v>
      </c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 t="n">
        <v>9000.0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</c>
      <c r="F32" s="134">
        <f>E32</f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</c>
      <c r="G33" s="116"/>
    </row>
    <row r="34" spans="1:7" x14ac:dyDescent="0.25">
      <c r="A34" s="126">
        <v>31190</v>
      </c>
      <c r="B34" s="139" t="s">
        <v>144</v>
      </c>
      <c r="C34" s="138"/>
      <c r="D34" s="35" t="n">
        <v>9999.0</v>
      </c>
      <c r="E34" s="48">
        <f>D34</f>
      </c>
      <c r="F34" s="143">
        <f>E34</f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</c>
      <c r="G35" s="116"/>
    </row>
    <row r="36" spans="1:7" x14ac:dyDescent="0.25">
      <c r="A36" s="126">
        <v>31210</v>
      </c>
      <c r="B36" s="141" t="s">
        <v>146</v>
      </c>
      <c r="C36" s="142"/>
      <c r="D36" s="35" t="n">
        <v>9995.0</v>
      </c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 t="n">
        <v>1200.0</v>
      </c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</c>
      <c r="F38" s="151">
        <f>E38</f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368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369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370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/>
      <c r="B12" s="717"/>
      <c r="C12" s="717"/>
      <c r="D12" s="540"/>
      <c r="E12" s="562"/>
      <c r="F12" s="542"/>
      <c r="G12" s="543"/>
    </row>
    <row r="13" spans="1:7" x14ac:dyDescent="0.25">
      <c r="A13" s="240" t="s">
        <v>571</v>
      </c>
      <c r="B13" s="715" t="s">
        <v>570</v>
      </c>
      <c r="C13" s="715"/>
      <c r="D13" s="544" t="s">
        <v>507</v>
      </c>
      <c r="E13" s="563" t="s">
        <v>555</v>
      </c>
      <c r="F13" s="546" t="n">
        <v>43955.0</v>
      </c>
      <c r="G13" s="547" t="n">
        <v>30000.0</v>
      </c>
    </row>
    <row r="14" spans="1:7" x14ac:dyDescent="0.25">
      <c r="A14" s="240" t="s">
        <v>573</v>
      </c>
      <c r="B14" s="715" t="s">
        <v>572</v>
      </c>
      <c r="C14" s="715"/>
      <c r="D14" s="544" t="s">
        <v>477</v>
      </c>
      <c r="E14" s="563" t="s">
        <v>469</v>
      </c>
      <c r="F14" s="546" t="n">
        <v>43529.0</v>
      </c>
      <c r="G14" s="547" t="n">
        <v>36090.0</v>
      </c>
    </row>
    <row r="15" spans="1:7" x14ac:dyDescent="0.25">
      <c r="A15" s="240" t="s">
        <v>575</v>
      </c>
      <c r="B15" s="715" t="s">
        <v>530</v>
      </c>
      <c r="C15" s="715"/>
      <c r="D15" s="544" t="s">
        <v>477</v>
      </c>
      <c r="E15" s="563" t="s">
        <v>574</v>
      </c>
      <c r="F15" s="546" t="n">
        <v>43835.0</v>
      </c>
      <c r="G15" s="547" t="n">
        <v>38500.0</v>
      </c>
    </row>
    <row r="16" spans="1:7" x14ac:dyDescent="0.25">
      <c r="A16" s="240"/>
      <c r="B16" s="715"/>
      <c r="C16" s="715"/>
      <c r="D16" s="544"/>
      <c r="E16" s="563"/>
      <c r="F16" s="546"/>
      <c r="G16" s="547"/>
    </row>
    <row r="17" spans="1:8" x14ac:dyDescent="0.25">
      <c r="A17" s="240"/>
      <c r="B17" s="715"/>
      <c r="C17" s="715"/>
      <c r="D17" s="544"/>
      <c r="E17" s="563"/>
      <c r="F17" s="546"/>
      <c r="G17" s="547"/>
    </row>
    <row r="18" spans="1:8" x14ac:dyDescent="0.25">
      <c r="A18" s="240"/>
      <c r="B18" s="715"/>
      <c r="C18" s="715"/>
      <c r="D18" s="544"/>
      <c r="E18" s="563"/>
      <c r="F18" s="546"/>
      <c r="G18" s="547"/>
    </row>
    <row r="19" spans="1:8" x14ac:dyDescent="0.25">
      <c r="A19" s="240"/>
      <c r="B19" s="715"/>
      <c r="C19" s="715"/>
      <c r="D19" s="544"/>
      <c r="E19" s="563"/>
      <c r="F19" s="546"/>
      <c r="G19" s="547"/>
    </row>
    <row r="20" spans="1:8" x14ac:dyDescent="0.25">
      <c r="A20" s="240"/>
      <c r="B20" s="715"/>
      <c r="C20" s="715"/>
      <c r="D20" s="544"/>
      <c r="E20" s="563"/>
      <c r="F20" s="546"/>
      <c r="G20" s="547"/>
    </row>
    <row r="21" spans="1:8" x14ac:dyDescent="0.25">
      <c r="A21" s="277"/>
      <c r="B21" s="715"/>
      <c r="C21" s="715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372</v>
      </c>
      <c r="B26" s="90"/>
      <c r="C26" s="650"/>
      <c r="D26" s="650"/>
      <c r="E26" s="225"/>
      <c r="F26" s="650" t="s">
        <v>373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11:C11"/>
    <mergeCell ref="B12:C12"/>
    <mergeCell ref="B13:C13"/>
    <mergeCell ref="B14:C14"/>
    <mergeCell ref="B15:C15"/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374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375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376</v>
      </c>
      <c r="B11" s="673" t="s">
        <v>371</v>
      </c>
      <c r="C11" s="673"/>
      <c r="D11" s="336" t="s">
        <v>364</v>
      </c>
      <c r="E11" s="304" t="s">
        <v>239</v>
      </c>
      <c r="F11" s="336" t="s">
        <v>366</v>
      </c>
      <c r="G11" s="539" t="s">
        <v>367</v>
      </c>
    </row>
    <row r="12" spans="1:7" x14ac:dyDescent="0.25">
      <c r="A12" s="235" t="s">
        <v>577</v>
      </c>
      <c r="B12" s="717" t="s">
        <v>576</v>
      </c>
      <c r="C12" s="717"/>
      <c r="D12" s="571" t="s">
        <v>469</v>
      </c>
      <c r="E12" s="562" t="s">
        <v>529</v>
      </c>
      <c r="F12" s="542" t="n">
        <v>44280.0</v>
      </c>
      <c r="G12" s="543" t="n">
        <v>2300.0</v>
      </c>
    </row>
    <row r="13" spans="1:7" x14ac:dyDescent="0.25">
      <c r="A13" s="240" t="s">
        <v>579</v>
      </c>
      <c r="B13" s="715" t="s">
        <v>578</v>
      </c>
      <c r="C13" s="715"/>
      <c r="D13" s="572" t="s">
        <v>507</v>
      </c>
      <c r="E13" s="563" t="s">
        <v>529</v>
      </c>
      <c r="F13" s="546" t="n">
        <v>40280.0</v>
      </c>
      <c r="G13" s="547" t="n">
        <v>2300.0</v>
      </c>
    </row>
    <row r="14" spans="1:7" x14ac:dyDescent="0.25">
      <c r="A14" s="240" t="s">
        <v>581</v>
      </c>
      <c r="B14" s="715" t="s">
        <v>580</v>
      </c>
      <c r="C14" s="715"/>
      <c r="D14" s="572" t="s">
        <v>507</v>
      </c>
      <c r="E14" s="563" t="s">
        <v>529</v>
      </c>
      <c r="F14" s="546" t="n">
        <v>40311.0</v>
      </c>
      <c r="G14" s="547" t="n">
        <v>5000.0</v>
      </c>
    </row>
    <row r="15" spans="1:7" x14ac:dyDescent="0.25">
      <c r="A15" s="240" t="s">
        <v>477</v>
      </c>
      <c r="B15" s="715" t="s">
        <v>582</v>
      </c>
      <c r="C15" s="715"/>
      <c r="D15" s="572" t="s">
        <v>477</v>
      </c>
      <c r="E15" s="563" t="s">
        <v>529</v>
      </c>
      <c r="F15" s="546" t="n">
        <v>40311.0</v>
      </c>
      <c r="G15" s="547" t="n">
        <v>34000.0</v>
      </c>
    </row>
    <row r="16" spans="1:7" x14ac:dyDescent="0.25">
      <c r="A16" s="240" t="s">
        <v>477</v>
      </c>
      <c r="B16" s="715" t="s">
        <v>582</v>
      </c>
      <c r="C16" s="715"/>
      <c r="D16" s="572" t="s">
        <v>477</v>
      </c>
      <c r="E16" s="563" t="s">
        <v>529</v>
      </c>
      <c r="F16" s="546" t="n">
        <v>40311.0</v>
      </c>
      <c r="G16" s="547" t="n">
        <v>34000.0</v>
      </c>
    </row>
    <row r="17" spans="1:8" x14ac:dyDescent="0.25">
      <c r="A17" s="240" t="s">
        <v>477</v>
      </c>
      <c r="B17" s="715" t="s">
        <v>582</v>
      </c>
      <c r="C17" s="715"/>
      <c r="D17" s="572" t="s">
        <v>477</v>
      </c>
      <c r="E17" s="563" t="s">
        <v>529</v>
      </c>
      <c r="F17" s="546" t="n">
        <v>40311.0</v>
      </c>
      <c r="G17" s="547" t="n">
        <v>34000.0</v>
      </c>
    </row>
    <row r="18" spans="1:8" x14ac:dyDescent="0.25">
      <c r="A18" s="240" t="s">
        <v>447</v>
      </c>
      <c r="B18" s="715" t="s">
        <v>584</v>
      </c>
      <c r="C18" s="715"/>
      <c r="D18" s="572" t="s">
        <v>507</v>
      </c>
      <c r="E18" s="563" t="s">
        <v>583</v>
      </c>
      <c r="F18" s="546" t="n">
        <v>43213.0</v>
      </c>
      <c r="G18" s="547" t="n">
        <v>25000.0</v>
      </c>
    </row>
    <row r="19" spans="1:8" x14ac:dyDescent="0.25">
      <c r="A19" s="240"/>
      <c r="B19" s="715"/>
      <c r="C19" s="715"/>
      <c r="D19" s="572"/>
      <c r="E19" s="563"/>
      <c r="F19" s="546"/>
      <c r="G19" s="547"/>
    </row>
    <row r="20" spans="1:8" x14ac:dyDescent="0.25">
      <c r="A20" s="240"/>
      <c r="B20" s="715"/>
      <c r="C20" s="715"/>
      <c r="D20" s="572"/>
      <c r="E20" s="563"/>
      <c r="F20" s="546"/>
      <c r="G20" s="547"/>
    </row>
    <row r="21" spans="1:8" x14ac:dyDescent="0.25">
      <c r="A21" s="277"/>
      <c r="B21" s="715"/>
      <c r="C21" s="715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373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11:C11"/>
    <mergeCell ref="B12:C12"/>
    <mergeCell ref="B13:C13"/>
    <mergeCell ref="B14:C14"/>
    <mergeCell ref="B15:C15"/>
    <mergeCell ref="B21:C21"/>
    <mergeCell ref="B16:C16"/>
    <mergeCell ref="B17:C17"/>
    <mergeCell ref="B18:C18"/>
    <mergeCell ref="B19:C19"/>
    <mergeCell ref="B20:C20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4" sqref="D14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377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21" t="s">
        <v>378</v>
      </c>
      <c r="D4" s="721"/>
      <c r="E4" s="721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329</v>
      </c>
      <c r="C11" s="719"/>
      <c r="D11" s="413" t="s">
        <v>379</v>
      </c>
    </row>
    <row customHeight="1" ht="12.75" r="12" spans="1:8" x14ac:dyDescent="0.25">
      <c r="A12" s="577">
        <v>20510</v>
      </c>
      <c r="B12" s="722" t="str">
        <f>IF(D12&gt;=10%*$D$26,"Accounts Payable (Provide Breakdown)","Accounts Payable")</f>
        <v>Accounts Payable</v>
      </c>
      <c r="C12" s="722"/>
      <c r="D12" s="500" t="n">
        <v>0.0</v>
      </c>
    </row>
    <row customHeight="1" ht="12.75" r="13" spans="1:8" x14ac:dyDescent="0.25">
      <c r="A13" s="578">
        <v>20515</v>
      </c>
      <c r="B13" s="718" t="str">
        <f>IF(D13&gt;=10%*$D$26,"Unearned Income (Provide Breakdown)","Unearned Income")</f>
        <v>Unearned Income</v>
      </c>
      <c r="C13" s="718"/>
      <c r="D13" s="501" t="n">
        <v>0.0</v>
      </c>
    </row>
    <row customHeight="1" ht="12.75" r="14" spans="1:8" x14ac:dyDescent="0.25">
      <c r="A14" s="578">
        <v>20520</v>
      </c>
      <c r="B14" s="718" t="str">
        <f>IF(D14&gt;=10%*$D$26,"Interest Accrued not Paid (Provide Breakdown)","Interest Accrued not Paid")</f>
        <v>Interest Accrued not Paid</v>
      </c>
      <c r="C14" s="718"/>
      <c r="D14" s="501" t="n">
        <v>0.0</v>
      </c>
    </row>
    <row customHeight="1" ht="12.75" r="15" spans="1:8" x14ac:dyDescent="0.25">
      <c r="A15" s="578">
        <v>20525</v>
      </c>
      <c r="B15" s="720" t="s">
        <v>380</v>
      </c>
      <c r="C15" s="720"/>
      <c r="D15" s="501" t="n">
        <v>0.0</v>
      </c>
    </row>
    <row customHeight="1" ht="12.75" r="16" spans="1:8" x14ac:dyDescent="0.25">
      <c r="A16" s="578">
        <v>20530</v>
      </c>
      <c r="B16" s="720" t="s">
        <v>381</v>
      </c>
      <c r="C16" s="720"/>
      <c r="D16" s="579">
        <f>IF('1000'!F39&gt;0,'1000'!F39,0)</f>
      </c>
    </row>
    <row customHeight="1" ht="12.75" r="17" spans="1:5" x14ac:dyDescent="0.25">
      <c r="A17" s="578">
        <v>20535</v>
      </c>
      <c r="B17" s="718" t="str">
        <f>IF(D17&gt;=10%*$D$26,"Provision for Dimunition in the Value of Investment (Provide Breakdown)","Provision for Dimunition in the value of Investment")</f>
        <v>Provision for Dimunition in the value of Investment</v>
      </c>
      <c r="C17" s="718"/>
      <c r="D17" s="501" t="n">
        <v>0.0</v>
      </c>
    </row>
    <row customHeight="1" ht="12.75" r="18" spans="1:5" x14ac:dyDescent="0.25">
      <c r="A18" s="578">
        <v>20540</v>
      </c>
      <c r="B18" s="718" t="str">
        <f>IF(D18&gt;=10%*$D$26,"Provision for Losses on Off Balance Sheet Items (Provide Breakdown)","Provision for Losses on Off Balance Sheet Items")</f>
        <v>Provision for Losses on Off Balance Sheet Items</v>
      </c>
      <c r="C18" s="718"/>
      <c r="D18" s="501" t="n">
        <v>0.0</v>
      </c>
    </row>
    <row customHeight="1" ht="12.75" r="19" spans="1:5" x14ac:dyDescent="0.25">
      <c r="A19" s="578">
        <v>20545</v>
      </c>
      <c r="B19" s="720" t="s">
        <v>382</v>
      </c>
      <c r="C19" s="720"/>
      <c r="D19" s="501" t="n">
        <v>0.0</v>
      </c>
    </row>
    <row customHeight="1" ht="12.75" r="20" spans="1:5" x14ac:dyDescent="0.25">
      <c r="A20" s="578">
        <v>20550</v>
      </c>
      <c r="B20" s="720" t="s">
        <v>383</v>
      </c>
      <c r="C20" s="720"/>
      <c r="D20" s="501" t="n">
        <v>0.0</v>
      </c>
    </row>
    <row customHeight="1" ht="12.75" r="21" spans="1:5" x14ac:dyDescent="0.25">
      <c r="A21" s="578">
        <v>20555</v>
      </c>
      <c r="B21" s="718" t="str">
        <f>IF(D21&gt;=10%*$D$26,"Provision for Other Known Losses (Provide Breakdown)","Provision for Other Loan Losses")</f>
        <v>Provision for Other Loan Losses</v>
      </c>
      <c r="C21" s="718"/>
      <c r="D21" s="501" t="n">
        <v>0.0</v>
      </c>
    </row>
    <row customHeight="1" ht="12.75" r="22" spans="1:5" x14ac:dyDescent="0.25">
      <c r="A22" s="578">
        <v>20560</v>
      </c>
      <c r="B22" s="718" t="str">
        <f>IF(D22&gt;=10%*$D$26,"Dividend Payable (Provide Breakdown)","Dividend Payable")</f>
        <v>Dividend Payable</v>
      </c>
      <c r="C22" s="718"/>
      <c r="D22" s="501" t="n">
        <v>0.0</v>
      </c>
    </row>
    <row customHeight="1" ht="12.75" r="23" spans="1:5" x14ac:dyDescent="0.25">
      <c r="A23" s="578">
        <v>20565</v>
      </c>
      <c r="B23" s="718" t="str">
        <f>IF(D23&gt;=10%*$D$26,"Suspense Account (Provide Breakdown)","Suspense Account")</f>
        <v>Suspense Account</v>
      </c>
      <c r="C23" s="718"/>
      <c r="D23" s="580" t="n">
        <v>0.0</v>
      </c>
    </row>
    <row customHeight="1" ht="12.75" r="24" spans="1:5" x14ac:dyDescent="0.25">
      <c r="A24" s="578">
        <v>20570</v>
      </c>
      <c r="B24" s="718" t="str">
        <f>IF(D24&gt;=10%*$D$26,"Deposits for Shares (Provide Breakdown)","Deposits for Shares")</f>
        <v>Deposits for Shares (Provide Breakdown)</v>
      </c>
      <c r="C24" s="718"/>
      <c r="D24" s="501" t="n">
        <v>0.0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 t="n">
        <v>0.0</v>
      </c>
    </row>
    <row customHeight="1" ht="13.5" r="26" spans="1:5" x14ac:dyDescent="0.25">
      <c r="A26" s="584"/>
      <c r="B26" s="719" t="s">
        <v>231</v>
      </c>
      <c r="C26" s="719"/>
      <c r="D26" s="585">
        <f>SUM(D12:D25)</f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384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385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C4:E4"/>
    <mergeCell ref="E8:H8"/>
    <mergeCell ref="B11:C11"/>
    <mergeCell ref="B12:C12"/>
    <mergeCell ref="B13:C13"/>
    <mergeCell ref="B14:C14"/>
    <mergeCell ref="B15:C15"/>
    <mergeCell ref="B16:C16"/>
    <mergeCell ref="B17:C17"/>
    <mergeCell ref="B18:C18"/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386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387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6"/>
      <c r="B11" s="716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36" t="s">
        <v>365</v>
      </c>
      <c r="G12" s="304" t="s">
        <v>239</v>
      </c>
      <c r="H12" s="539" t="s">
        <v>390</v>
      </c>
    </row>
    <row r="13" spans="1:8" x14ac:dyDescent="0.25">
      <c r="A13" s="235" t="n">
        <v>0.0</v>
      </c>
      <c r="B13" s="717" t="s">
        <v>585</v>
      </c>
      <c r="C13" s="717"/>
      <c r="D13" s="590" t="s">
        <v>586</v>
      </c>
      <c r="E13" s="542" t="n">
        <v>43955.0</v>
      </c>
      <c r="F13" s="542" t="n">
        <v>43366.0</v>
      </c>
      <c r="G13" s="562" t="s">
        <v>529</v>
      </c>
      <c r="H13" s="543" t="n">
        <v>19500.0</v>
      </c>
    </row>
    <row r="14" spans="1:8" x14ac:dyDescent="0.25">
      <c r="A14" s="240" t="n">
        <v>1.0</v>
      </c>
      <c r="B14" s="715" t="s">
        <v>587</v>
      </c>
      <c r="C14" s="715"/>
      <c r="D14" s="591" t="s">
        <v>588</v>
      </c>
      <c r="E14" s="546" t="n">
        <v>43568.0</v>
      </c>
      <c r="F14" s="546" t="n">
        <v>43926.0</v>
      </c>
      <c r="G14" s="563" t="s">
        <v>589</v>
      </c>
      <c r="H14" s="547" t="n">
        <v>2500.0</v>
      </c>
    </row>
    <row r="15" spans="1:8" x14ac:dyDescent="0.25">
      <c r="A15" s="240"/>
      <c r="B15" s="715"/>
      <c r="C15" s="715"/>
      <c r="D15" s="591"/>
      <c r="E15" s="546"/>
      <c r="F15" s="546"/>
      <c r="G15" s="563"/>
      <c r="H15" s="547"/>
    </row>
    <row r="16" spans="1:8" x14ac:dyDescent="0.25">
      <c r="A16" s="240"/>
      <c r="B16" s="715"/>
      <c r="C16" s="715"/>
      <c r="D16" s="591"/>
      <c r="E16" s="546"/>
      <c r="F16" s="546"/>
      <c r="G16" s="563"/>
      <c r="H16" s="547"/>
    </row>
    <row r="17" spans="1:9" x14ac:dyDescent="0.25">
      <c r="A17" s="240"/>
      <c r="B17" s="715"/>
      <c r="C17" s="715"/>
      <c r="D17" s="591"/>
      <c r="E17" s="546"/>
      <c r="F17" s="546"/>
      <c r="G17" s="563"/>
      <c r="H17" s="547"/>
    </row>
    <row r="18" spans="1:9" x14ac:dyDescent="0.25">
      <c r="A18" s="240"/>
      <c r="B18" s="715"/>
      <c r="C18" s="715"/>
      <c r="D18" s="591"/>
      <c r="E18" s="546"/>
      <c r="F18" s="546"/>
      <c r="G18" s="563"/>
      <c r="H18" s="547"/>
    </row>
    <row r="19" spans="1:9" x14ac:dyDescent="0.25">
      <c r="A19" s="240"/>
      <c r="B19" s="715"/>
      <c r="C19" s="715"/>
      <c r="D19" s="591"/>
      <c r="E19" s="546"/>
      <c r="F19" s="546"/>
      <c r="G19" s="563"/>
      <c r="H19" s="547"/>
    </row>
    <row r="20" spans="1:9" x14ac:dyDescent="0.25">
      <c r="A20" s="240"/>
      <c r="B20" s="715"/>
      <c r="C20" s="715"/>
      <c r="D20" s="591"/>
      <c r="E20" s="546"/>
      <c r="F20" s="546"/>
      <c r="G20" s="563"/>
      <c r="H20" s="547"/>
    </row>
    <row r="21" spans="1:9" x14ac:dyDescent="0.25">
      <c r="A21" s="240"/>
      <c r="B21" s="715"/>
      <c r="C21" s="715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391</v>
      </c>
      <c r="B27" s="90"/>
      <c r="D27" s="225"/>
      <c r="E27" s="225"/>
      <c r="F27" s="650" t="s">
        <v>392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393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394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6"/>
      <c r="B11" s="716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3" t="s">
        <v>388</v>
      </c>
      <c r="C12" s="673"/>
      <c r="D12" s="336" t="s">
        <v>389</v>
      </c>
      <c r="E12" s="336" t="s">
        <v>238</v>
      </c>
      <c r="F12" s="304" t="s">
        <v>239</v>
      </c>
      <c r="G12" s="539" t="s">
        <v>395</v>
      </c>
    </row>
    <row r="13" spans="1:7" x14ac:dyDescent="0.25">
      <c r="A13" s="235" t="n">
        <v>0.0</v>
      </c>
      <c r="B13" s="338" t="s">
        <v>590</v>
      </c>
      <c r="C13" s="338"/>
      <c r="D13" s="590" t="s">
        <v>591</v>
      </c>
      <c r="E13" s="542" t="n">
        <v>41397.0</v>
      </c>
      <c r="F13" s="600" t="s">
        <v>529</v>
      </c>
      <c r="G13" s="543" t="n">
        <v>19500.0</v>
      </c>
    </row>
    <row r="14" spans="1:7" x14ac:dyDescent="0.25">
      <c r="A14" s="240" t="n">
        <v>1.0</v>
      </c>
      <c r="B14" s="343" t="s">
        <v>592</v>
      </c>
      <c r="C14" s="343"/>
      <c r="D14" s="591" t="s">
        <v>586</v>
      </c>
      <c r="E14" s="546" t="n">
        <v>40668.0</v>
      </c>
      <c r="F14" s="601" t="s">
        <v>507</v>
      </c>
      <c r="G14" s="547" t="n">
        <v>34000.0</v>
      </c>
    </row>
    <row r="15" spans="1:7" x14ac:dyDescent="0.25">
      <c r="A15" s="240" t="n">
        <v>2.0</v>
      </c>
      <c r="B15" s="343" t="s">
        <v>585</v>
      </c>
      <c r="C15" s="343"/>
      <c r="D15" s="591" t="s">
        <v>593</v>
      </c>
      <c r="E15" s="546" t="n">
        <v>43955.0</v>
      </c>
      <c r="F15" s="601" t="s">
        <v>529</v>
      </c>
      <c r="G15" s="547" t="n">
        <v>19500.0</v>
      </c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396</v>
      </c>
      <c r="D3" s="289"/>
      <c r="E3" s="289"/>
    </row>
    <row r="4" spans="1:8" x14ac:dyDescent="0.25">
      <c r="A4" s="106" t="s">
        <v>5</v>
      </c>
      <c r="B4" s="107"/>
      <c r="C4" s="290" t="s">
        <v>397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5"/>
      <c r="B11" s="725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6" t="s">
        <v>371</v>
      </c>
      <c r="C12" s="726"/>
      <c r="D12" s="605" t="s">
        <v>389</v>
      </c>
      <c r="E12" s="605" t="s">
        <v>398</v>
      </c>
      <c r="F12" s="605" t="s">
        <v>399</v>
      </c>
      <c r="G12" s="605" t="s">
        <v>400</v>
      </c>
      <c r="H12" s="606" t="s">
        <v>401</v>
      </c>
    </row>
    <row r="13" spans="1:8" x14ac:dyDescent="0.25">
      <c r="A13" s="235" t="n">
        <v>0.0</v>
      </c>
      <c r="B13" s="717" t="s">
        <v>599</v>
      </c>
      <c r="C13" s="717"/>
      <c r="D13" s="607" t="s">
        <v>600</v>
      </c>
      <c r="E13" s="607" t="s">
        <v>601</v>
      </c>
      <c r="F13" s="310" t="n">
        <v>200.0</v>
      </c>
      <c r="G13" s="341" t="n">
        <v>300.0</v>
      </c>
      <c r="H13" s="543" t="n">
        <v>6000.0</v>
      </c>
    </row>
    <row r="14" spans="1:8" x14ac:dyDescent="0.25">
      <c r="A14" s="240" t="n">
        <v>1.0</v>
      </c>
      <c r="B14" s="715" t="s">
        <v>602</v>
      </c>
      <c r="C14" s="715"/>
      <c r="D14" s="608" t="s">
        <v>603</v>
      </c>
      <c r="E14" s="608" t="s">
        <v>604</v>
      </c>
      <c r="F14" s="73" t="n">
        <v>5.0</v>
      </c>
      <c r="G14" s="346" t="n">
        <v>200.0</v>
      </c>
      <c r="H14" s="547" t="n">
        <v>3000.0</v>
      </c>
    </row>
    <row r="15" spans="1:8" x14ac:dyDescent="0.25">
      <c r="A15" s="240" t="n">
        <v>2.0</v>
      </c>
      <c r="B15" s="715" t="s">
        <v>598</v>
      </c>
      <c r="C15" s="715"/>
      <c r="D15" s="608" t="s">
        <v>588</v>
      </c>
      <c r="E15" s="608" t="s">
        <v>605</v>
      </c>
      <c r="F15" s="73" t="n">
        <v>70000.0</v>
      </c>
      <c r="G15" s="346" t="n">
        <v>300.0</v>
      </c>
      <c r="H15" s="547" t="n">
        <v>2000.0</v>
      </c>
    </row>
    <row r="16" spans="1:8" x14ac:dyDescent="0.25">
      <c r="A16" s="240"/>
      <c r="B16" s="715"/>
      <c r="C16" s="715"/>
      <c r="D16" s="608"/>
      <c r="E16" s="608"/>
      <c r="F16" s="73"/>
      <c r="G16" s="346"/>
      <c r="H16" s="547"/>
    </row>
    <row r="17" spans="1:9" x14ac:dyDescent="0.25">
      <c r="A17" s="240"/>
      <c r="B17" s="715"/>
      <c r="C17" s="715"/>
      <c r="D17" s="608"/>
      <c r="E17" s="608"/>
      <c r="F17" s="73"/>
      <c r="G17" s="346"/>
      <c r="H17" s="547"/>
    </row>
    <row r="18" spans="1:9" x14ac:dyDescent="0.25">
      <c r="A18" s="240"/>
      <c r="B18" s="715"/>
      <c r="C18" s="715"/>
      <c r="D18" s="608"/>
      <c r="E18" s="608"/>
      <c r="F18" s="73"/>
      <c r="G18" s="346"/>
      <c r="H18" s="547"/>
    </row>
    <row r="19" spans="1:9" x14ac:dyDescent="0.25">
      <c r="A19" s="240"/>
      <c r="B19" s="715"/>
      <c r="C19" s="715"/>
      <c r="D19" s="608"/>
      <c r="E19" s="608"/>
      <c r="F19" s="73"/>
      <c r="G19" s="346"/>
      <c r="H19" s="547"/>
    </row>
    <row r="20" spans="1:9" x14ac:dyDescent="0.25">
      <c r="A20" s="240"/>
      <c r="B20" s="715"/>
      <c r="C20" s="715"/>
      <c r="D20" s="608"/>
      <c r="E20" s="608"/>
      <c r="F20" s="73"/>
      <c r="G20" s="346"/>
      <c r="H20" s="547"/>
    </row>
    <row r="21" spans="1:9" x14ac:dyDescent="0.25">
      <c r="A21" s="277"/>
      <c r="B21" s="715"/>
      <c r="C21" s="715"/>
      <c r="D21" s="609"/>
      <c r="E21" s="609"/>
      <c r="F21" s="320"/>
      <c r="G21" s="351"/>
      <c r="H21" s="553"/>
    </row>
    <row r="22" spans="1:9" x14ac:dyDescent="0.25">
      <c r="A22" s="554"/>
      <c r="B22" s="724" t="s">
        <v>231</v>
      </c>
      <c r="C22" s="724"/>
      <c r="D22" s="724"/>
      <c r="E22" s="610"/>
      <c r="F22" s="611">
        <f>SUM(F13:F21)</f>
      </c>
      <c r="G22" s="611">
        <f>SUM(G13:G21)</f>
      </c>
      <c r="H22" s="557">
        <f>SUM(H13:H21)</f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402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A11:B11"/>
    <mergeCell ref="B12:C12"/>
    <mergeCell ref="B13:C13"/>
    <mergeCell ref="B14:C14"/>
    <mergeCell ref="B15:C15"/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403</v>
      </c>
      <c r="D3" s="107"/>
    </row>
    <row r="4" spans="1:4" x14ac:dyDescent="0.25">
      <c r="A4" s="106" t="s">
        <v>5</v>
      </c>
      <c r="B4" s="107"/>
      <c r="C4" s="108" t="s">
        <v>404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61" t="s">
        <v>329</v>
      </c>
      <c r="C12" s="661"/>
      <c r="D12" s="273" t="s">
        <v>208</v>
      </c>
    </row>
    <row r="13" spans="1:4" x14ac:dyDescent="0.25">
      <c r="A13" s="235" t="n">
        <v>0.0</v>
      </c>
      <c r="B13" s="665" t="s">
        <v>594</v>
      </c>
      <c r="C13" s="665"/>
      <c r="D13" s="500" t="n">
        <v>5000.0</v>
      </c>
    </row>
    <row r="14" spans="1:4" x14ac:dyDescent="0.25">
      <c r="A14" s="240" t="n">
        <v>1.0</v>
      </c>
      <c r="B14" s="656" t="s">
        <v>595</v>
      </c>
      <c r="C14" s="656"/>
      <c r="D14" s="501" t="n">
        <v>50.0</v>
      </c>
    </row>
    <row r="15" spans="1:4" x14ac:dyDescent="0.25">
      <c r="A15" s="240" t="n">
        <v>2.0</v>
      </c>
      <c r="B15" s="656" t="s">
        <v>596</v>
      </c>
      <c r="C15" s="656"/>
      <c r="D15" s="501" t="n">
        <v>50.0</v>
      </c>
    </row>
    <row r="16" spans="1:4" x14ac:dyDescent="0.25">
      <c r="A16" s="240"/>
      <c r="B16" s="656"/>
      <c r="C16" s="656"/>
      <c r="D16" s="501"/>
    </row>
    <row r="17" spans="1:5" x14ac:dyDescent="0.25">
      <c r="A17" s="240"/>
      <c r="B17" s="656"/>
      <c r="C17" s="656"/>
      <c r="D17" s="501"/>
    </row>
    <row r="18" spans="1:5" x14ac:dyDescent="0.25">
      <c r="A18" s="240"/>
      <c r="B18" s="656"/>
      <c r="C18" s="656"/>
      <c r="D18" s="501"/>
    </row>
    <row r="19" spans="1:5" x14ac:dyDescent="0.25">
      <c r="A19" s="240"/>
      <c r="B19" s="656"/>
      <c r="C19" s="656"/>
      <c r="D19" s="501"/>
    </row>
    <row r="20" spans="1:5" x14ac:dyDescent="0.25">
      <c r="A20" s="240"/>
      <c r="B20" s="656"/>
      <c r="C20" s="656"/>
      <c r="D20" s="501"/>
    </row>
    <row r="21" spans="1:5" x14ac:dyDescent="0.25">
      <c r="A21" s="240"/>
      <c r="B21" s="656"/>
      <c r="C21" s="656"/>
      <c r="D21" s="501"/>
    </row>
    <row r="22" spans="1:5" x14ac:dyDescent="0.25">
      <c r="A22" s="240"/>
      <c r="B22" s="656"/>
      <c r="C22" s="656"/>
      <c r="D22" s="501"/>
    </row>
    <row r="23" spans="1:5" x14ac:dyDescent="0.25">
      <c r="A23" s="277"/>
      <c r="B23" s="663"/>
      <c r="C23" s="663"/>
      <c r="D23" s="502"/>
    </row>
    <row customHeight="1" ht="13.5" r="24" spans="1:5" x14ac:dyDescent="0.25">
      <c r="A24" s="503"/>
      <c r="B24" s="701" t="s">
        <v>192</v>
      </c>
      <c r="C24" s="701"/>
      <c r="D24" s="495">
        <f>SUM(D13:D23)</f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405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A11:B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C29:D29"/>
    <mergeCell ref="B21:C21"/>
    <mergeCell ref="B22:C22"/>
    <mergeCell ref="B23:C23"/>
    <mergeCell ref="B24:C24"/>
    <mergeCell ref="C28:D28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406</v>
      </c>
      <c r="D3" s="107"/>
    </row>
    <row r="4" spans="1:4" x14ac:dyDescent="0.25">
      <c r="A4" s="106" t="s">
        <v>5</v>
      </c>
      <c r="B4" s="107"/>
      <c r="C4" s="290" t="s">
        <v>407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3" t="s">
        <v>408</v>
      </c>
      <c r="C11" s="703"/>
      <c r="D11" s="499" t="s">
        <v>409</v>
      </c>
    </row>
    <row r="12" spans="1:4" x14ac:dyDescent="0.25">
      <c r="A12" s="615" t="n">
        <v>0.0</v>
      </c>
      <c r="B12" s="665" t="s">
        <v>597</v>
      </c>
      <c r="C12" s="665"/>
      <c r="D12" s="500" t="n">
        <v>2000.0</v>
      </c>
    </row>
    <row r="13" spans="1:4" x14ac:dyDescent="0.25">
      <c r="A13" s="616" t="n">
        <v>1.0</v>
      </c>
      <c r="B13" s="656" t="s">
        <v>598</v>
      </c>
      <c r="C13" s="656"/>
      <c r="D13" s="501" t="n">
        <v>65000.0</v>
      </c>
    </row>
    <row r="14" spans="1:4" x14ac:dyDescent="0.25">
      <c r="A14" s="616"/>
      <c r="B14" s="656"/>
      <c r="C14" s="656"/>
      <c r="D14" s="501"/>
    </row>
    <row r="15" spans="1:4" x14ac:dyDescent="0.25">
      <c r="A15" s="616"/>
      <c r="B15" s="656"/>
      <c r="C15" s="656"/>
      <c r="D15" s="501"/>
    </row>
    <row r="16" spans="1:4" x14ac:dyDescent="0.25">
      <c r="A16" s="616"/>
      <c r="B16" s="656"/>
      <c r="C16" s="656"/>
      <c r="D16" s="501"/>
    </row>
    <row r="17" spans="1:4" x14ac:dyDescent="0.25">
      <c r="A17" s="616"/>
      <c r="B17" s="656"/>
      <c r="C17" s="656"/>
      <c r="D17" s="501"/>
    </row>
    <row r="18" spans="1:4" x14ac:dyDescent="0.25">
      <c r="A18" s="616"/>
      <c r="B18" s="656"/>
      <c r="C18" s="656"/>
      <c r="D18" s="501"/>
    </row>
    <row r="19" spans="1:4" x14ac:dyDescent="0.25">
      <c r="A19" s="616"/>
      <c r="B19" s="656"/>
      <c r="C19" s="656"/>
      <c r="D19" s="501"/>
    </row>
    <row r="20" spans="1:4" x14ac:dyDescent="0.25">
      <c r="A20" s="616"/>
      <c r="B20" s="656"/>
      <c r="C20" s="656"/>
      <c r="D20" s="501"/>
    </row>
    <row r="21" spans="1:4" x14ac:dyDescent="0.25">
      <c r="A21" s="616"/>
      <c r="B21" s="656"/>
      <c r="C21" s="656"/>
      <c r="D21" s="501"/>
    </row>
    <row r="22" spans="1:4" x14ac:dyDescent="0.25">
      <c r="A22" s="617"/>
      <c r="B22" s="663"/>
      <c r="C22" s="663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C28:D28"/>
    <mergeCell ref="C29:D29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abSelected="1" topLeftCell="A7" workbookViewId="0" zoomScaleNormal="100">
      <selection activeCell="H18" sqref="H18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410</v>
      </c>
      <c r="C3" s="619"/>
      <c r="D3" s="289"/>
    </row>
    <row r="4" spans="1:9" x14ac:dyDescent="0.25">
      <c r="A4" s="3" t="s">
        <v>5</v>
      </c>
      <c r="B4" s="651" t="s">
        <v>411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5"/>
      <c r="B11" s="725"/>
      <c r="D11" s="90"/>
      <c r="E11" s="90"/>
      <c r="F11" s="99"/>
      <c r="G11" s="621"/>
      <c r="H11" s="621"/>
      <c r="I11" s="157"/>
    </row>
    <row customHeight="1" ht="39" r="12" spans="1:9" x14ac:dyDescent="0.25">
      <c r="A12" s="731" t="s">
        <v>412</v>
      </c>
      <c r="B12" s="731"/>
      <c r="C12" s="622" t="s">
        <v>413</v>
      </c>
      <c r="D12" s="622" t="s">
        <v>414</v>
      </c>
      <c r="E12" s="622" t="s">
        <v>415</v>
      </c>
      <c r="F12" s="622" t="s">
        <v>416</v>
      </c>
      <c r="G12" s="622" t="s">
        <v>417</v>
      </c>
      <c r="H12" s="622" t="s">
        <v>418</v>
      </c>
      <c r="I12" s="623" t="s">
        <v>419</v>
      </c>
    </row>
    <row r="13" spans="1:9" x14ac:dyDescent="0.25">
      <c r="A13" s="732" t="s">
        <v>420</v>
      </c>
      <c r="B13" s="732"/>
      <c r="C13" s="624" t="n">
        <v>0.0</v>
      </c>
      <c r="D13" s="341" t="n">
        <v>0.0</v>
      </c>
      <c r="E13" s="341" t="n">
        <v>0.0</v>
      </c>
      <c r="F13" s="341" t="n">
        <v>0.0</v>
      </c>
      <c r="G13" s="625" t="n">
        <v>0.0</v>
      </c>
      <c r="H13" s="626" t="n">
        <v>0.0</v>
      </c>
      <c r="I13" s="627">
        <f>SUM(C13:H13)</f>
      </c>
    </row>
    <row r="14" spans="1:9" x14ac:dyDescent="0.25">
      <c r="A14" s="733" t="s">
        <v>421</v>
      </c>
      <c r="B14" s="733"/>
      <c r="C14" s="628" t="n">
        <v>0.0</v>
      </c>
      <c r="D14" s="346" t="n">
        <v>0.0</v>
      </c>
      <c r="E14" s="346" t="n">
        <v>0.0</v>
      </c>
      <c r="F14" s="346" t="n">
        <v>0.0</v>
      </c>
      <c r="G14" s="629" t="n">
        <v>0.0</v>
      </c>
      <c r="H14" s="630" t="n">
        <v>0.0</v>
      </c>
      <c r="I14" s="631">
        <f>SUM(C14:H14)</f>
      </c>
    </row>
    <row r="15" spans="1:9" x14ac:dyDescent="0.25">
      <c r="A15" s="729" t="s">
        <v>422</v>
      </c>
      <c r="B15" s="729"/>
      <c r="C15" s="628" t="n">
        <v>0.0</v>
      </c>
      <c r="D15" s="632" t="n">
        <v>0.0</v>
      </c>
      <c r="E15" s="632" t="n">
        <v>0.0</v>
      </c>
      <c r="F15" s="632" t="n">
        <v>0.0</v>
      </c>
      <c r="G15" s="629" t="n">
        <v>0.0</v>
      </c>
      <c r="H15" s="630" t="n">
        <v>0.0</v>
      </c>
      <c r="I15" s="631">
        <f>SUM(C15:H15)</f>
      </c>
    </row>
    <row r="16" spans="1:9" x14ac:dyDescent="0.25">
      <c r="A16" s="729" t="s">
        <v>423</v>
      </c>
      <c r="B16" s="729"/>
      <c r="C16" s="634">
        <f>SUM(C14:C15)</f>
      </c>
      <c r="D16" s="634">
        <f>SUM(D13:D15)</f>
      </c>
      <c r="E16" s="634">
        <f>SUM(E13:E15)</f>
      </c>
      <c r="F16" s="634">
        <f>SUM(F13:F15)</f>
      </c>
      <c r="G16" s="634">
        <f>SUM(G13:G15)</f>
      </c>
      <c r="H16" s="634">
        <f>SUM(H13:H15)</f>
      </c>
      <c r="I16" s="635">
        <f>SUM(I13:I15)</f>
      </c>
    </row>
    <row r="17" spans="1:9" x14ac:dyDescent="0.25">
      <c r="A17" s="729" t="s">
        <v>424</v>
      </c>
      <c r="B17" s="729"/>
      <c r="C17" s="628"/>
      <c r="D17" s="632"/>
      <c r="E17" s="632"/>
      <c r="F17" s="632"/>
      <c r="G17" s="629"/>
      <c r="H17" s="630"/>
      <c r="I17" s="631">
        <f>SUM(C17:H17)</f>
      </c>
    </row>
    <row r="18" spans="1:9" x14ac:dyDescent="0.25">
      <c r="A18" s="633" t="s">
        <v>425</v>
      </c>
      <c r="B18" s="636"/>
      <c r="C18" s="629"/>
      <c r="D18" s="629"/>
      <c r="E18" s="629"/>
      <c r="F18" s="629"/>
      <c r="G18" s="629"/>
      <c r="H18" s="630"/>
      <c r="I18" s="631">
        <f>SUM(C18:H18)</f>
      </c>
    </row>
    <row r="19" spans="1:9" x14ac:dyDescent="0.25">
      <c r="A19" s="729" t="s">
        <v>426</v>
      </c>
      <c r="B19" s="729"/>
      <c r="C19" s="634">
        <f>SUM(C17:C18)</f>
      </c>
      <c r="D19" s="634">
        <f>SUM(D17:D18)</f>
      </c>
      <c r="E19" s="634">
        <f>SUM(E17:E18)</f>
      </c>
      <c r="F19" s="634">
        <f>SUM(F17:F18)</f>
      </c>
      <c r="G19" s="634">
        <f>SUM(G17:G18)</f>
      </c>
      <c r="H19" s="634">
        <f>SUM(H17:H18)</f>
      </c>
      <c r="I19" s="635">
        <f>SUM(I17:I18)</f>
      </c>
    </row>
    <row r="20" spans="1:9" x14ac:dyDescent="0.25">
      <c r="A20" s="729" t="s">
        <v>427</v>
      </c>
      <c r="B20" s="729"/>
      <c r="C20" s="628"/>
      <c r="D20" s="632"/>
      <c r="E20" s="632"/>
      <c r="F20" s="632"/>
      <c r="G20" s="629"/>
      <c r="H20" s="630"/>
      <c r="I20" s="631">
        <f>SUM(C20:H20)</f>
      </c>
    </row>
    <row r="21" spans="1:9" x14ac:dyDescent="0.25">
      <c r="A21" s="729" t="s">
        <v>428</v>
      </c>
      <c r="B21" s="729"/>
      <c r="C21" s="634">
        <f>C16-C19-C20</f>
      </c>
      <c r="D21" s="634">
        <f>D16-D19-D20</f>
      </c>
      <c r="E21" s="634">
        <f>E16-E19-E20</f>
      </c>
      <c r="F21" s="634">
        <f>F16-F19-F20</f>
      </c>
      <c r="G21" s="634">
        <f>G16-G19-G20</f>
      </c>
      <c r="H21" s="634">
        <f>H16-H19-H20</f>
      </c>
      <c r="I21" s="631">
        <f>SUM(C21:H21)</f>
      </c>
    </row>
    <row r="22" spans="1:9" x14ac:dyDescent="0.25">
      <c r="A22" s="730" t="s">
        <v>429</v>
      </c>
      <c r="B22" s="730"/>
      <c r="C22" s="637" t="n">
        <f>C21</f>
      </c>
      <c r="D22" s="638" t="n">
        <f>C21+D21</f>
      </c>
      <c r="E22" s="638" t="n">
        <f>D22+E21</f>
      </c>
      <c r="F22" s="638" t="n">
        <f>E22+F21</f>
      </c>
      <c r="G22" s="638" t="n">
        <f>F22+G21</f>
      </c>
      <c r="H22" s="639" t="n">
        <f>H21+G22</f>
        <v>0.0</v>
      </c>
      <c r="I22" s="640">
        <f>H22</f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430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431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432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433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434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435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B4:D4"/>
    <mergeCell ref="A11:B11"/>
    <mergeCell ref="A12:B12"/>
    <mergeCell ref="A13:B13"/>
    <mergeCell ref="A14:B14"/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436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437</v>
      </c>
      <c r="F11" s="645" t="s">
        <v>438</v>
      </c>
    </row>
    <row customHeight="1" ht="13.5" r="12" spans="1:29" x14ac:dyDescent="0.25">
      <c r="A12" s="737" t="s">
        <v>439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440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441</v>
      </c>
    </row>
    <row hidden="1" r="40" spans="2:2" x14ac:dyDescent="0.25">
      <c r="B40" s="226" t="s">
        <v>442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</c>
      <c r="D14" s="174">
        <f>D15+D16</f>
      </c>
      <c r="E14" s="174">
        <f>E15+E16</f>
      </c>
      <c r="F14" s="175">
        <f>F15+F16</f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</c>
      <c r="D17" s="174">
        <f>D18+D19</f>
      </c>
      <c r="E17" s="174">
        <f>E18+E19</f>
      </c>
      <c r="F17" s="175">
        <f>F18+F19</f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SUM(C24:C25)</f>
      </c>
      <c r="D20" s="174">
        <f>SUM(D24:D25)</f>
      </c>
      <c r="E20" s="174">
        <f>SUM(E24:E25)</f>
      </c>
      <c r="F20" s="175">
        <f>F21+F22</f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8.66800756E8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1.65565833E8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60"/>
      <c r="C11" s="660"/>
      <c r="D11" s="209"/>
      <c r="E11" s="90"/>
    </row>
    <row customHeight="1" ht="26.25" r="12" spans="1:5" x14ac:dyDescent="0.25">
      <c r="A12" s="210" t="s">
        <v>189</v>
      </c>
      <c r="B12" s="661" t="s">
        <v>190</v>
      </c>
      <c r="C12" s="661"/>
      <c r="D12" s="212" t="s">
        <v>191</v>
      </c>
      <c r="E12" s="90"/>
    </row>
    <row customHeight="1" ht="12.75" r="13" spans="1:5" x14ac:dyDescent="0.25">
      <c r="A13" s="213" t="s">
        <v>548</v>
      </c>
      <c r="B13" s="662" t="s">
        <v>547</v>
      </c>
      <c r="C13" s="662"/>
      <c r="D13" s="214" t="n">
        <v>19995.0</v>
      </c>
      <c r="E13" s="90"/>
    </row>
    <row customHeight="1" ht="12.75" r="14" spans="1:5" x14ac:dyDescent="0.25">
      <c r="A14" s="215" t="s">
        <v>550</v>
      </c>
      <c r="B14" s="656" t="s">
        <v>549</v>
      </c>
      <c r="C14" s="656"/>
      <c r="D14" s="216" t="n">
        <v>10000.0</v>
      </c>
      <c r="E14" s="90"/>
    </row>
    <row customHeight="1" ht="12.75" r="15" spans="1:5" x14ac:dyDescent="0.25">
      <c r="A15" s="215"/>
      <c r="B15" s="656"/>
      <c r="C15" s="656"/>
      <c r="D15" s="216"/>
      <c r="E15" s="90"/>
    </row>
    <row r="16" spans="1:5" x14ac:dyDescent="0.25">
      <c r="A16" s="215"/>
      <c r="B16" s="656"/>
      <c r="C16" s="656"/>
      <c r="D16" s="216"/>
      <c r="E16" s="90"/>
    </row>
    <row r="17" spans="1:5" x14ac:dyDescent="0.25">
      <c r="A17" s="215"/>
      <c r="B17" s="656"/>
      <c r="C17" s="656"/>
      <c r="D17" s="216"/>
      <c r="E17" s="90"/>
    </row>
    <row r="18" spans="1:5" x14ac:dyDescent="0.25">
      <c r="A18" s="215"/>
      <c r="B18" s="656"/>
      <c r="C18" s="656"/>
      <c r="D18" s="216"/>
      <c r="E18" s="90"/>
    </row>
    <row r="19" spans="1:5" x14ac:dyDescent="0.25">
      <c r="A19" s="215"/>
      <c r="B19" s="656"/>
      <c r="C19" s="656"/>
      <c r="D19" s="216"/>
      <c r="E19" s="90"/>
    </row>
    <row r="20" spans="1:5" x14ac:dyDescent="0.25">
      <c r="A20" s="215"/>
      <c r="B20" s="656"/>
      <c r="C20" s="656"/>
      <c r="D20" s="216"/>
      <c r="E20" s="90"/>
    </row>
    <row r="21" spans="1:5" x14ac:dyDescent="0.25">
      <c r="A21" s="215"/>
      <c r="B21" s="656"/>
      <c r="C21" s="656"/>
      <c r="D21" s="216"/>
      <c r="E21" s="90"/>
    </row>
    <row r="22" spans="1:5" x14ac:dyDescent="0.25">
      <c r="A22" s="215"/>
      <c r="B22" s="656"/>
      <c r="C22" s="656"/>
      <c r="D22" s="216"/>
      <c r="E22" s="90"/>
    </row>
    <row r="23" spans="1:5" x14ac:dyDescent="0.25">
      <c r="A23" s="215"/>
      <c r="B23" s="656"/>
      <c r="C23" s="656"/>
      <c r="D23" s="216"/>
      <c r="E23" s="90"/>
    </row>
    <row r="24" spans="1:5" x14ac:dyDescent="0.25">
      <c r="A24" s="215"/>
      <c r="B24" s="656"/>
      <c r="C24" s="656"/>
      <c r="D24" s="216"/>
      <c r="E24" s="90"/>
    </row>
    <row r="25" spans="1:5" x14ac:dyDescent="0.25">
      <c r="A25" s="215"/>
      <c r="B25" s="656"/>
      <c r="C25" s="656"/>
      <c r="D25" s="216"/>
      <c r="E25" s="90"/>
    </row>
    <row r="26" spans="1:5" x14ac:dyDescent="0.25">
      <c r="A26" s="215"/>
      <c r="B26" s="656"/>
      <c r="C26" s="656"/>
      <c r="D26" s="216"/>
      <c r="E26" s="90"/>
    </row>
    <row r="27" spans="1:5" x14ac:dyDescent="0.25">
      <c r="A27" s="215"/>
      <c r="B27" s="656"/>
      <c r="C27" s="656"/>
      <c r="D27" s="216"/>
      <c r="E27" s="90"/>
    </row>
    <row r="28" spans="1:5" x14ac:dyDescent="0.25">
      <c r="A28" s="215"/>
      <c r="B28" s="656"/>
      <c r="C28" s="656"/>
      <c r="D28" s="216"/>
      <c r="E28" s="90"/>
    </row>
    <row r="29" spans="1:5" x14ac:dyDescent="0.25">
      <c r="A29" s="215"/>
      <c r="B29" s="656"/>
      <c r="C29" s="656"/>
      <c r="D29" s="216"/>
      <c r="E29" s="90"/>
    </row>
    <row r="30" spans="1:5" x14ac:dyDescent="0.25">
      <c r="A30" s="215"/>
      <c r="B30" s="656"/>
      <c r="C30" s="656"/>
      <c r="D30" s="216"/>
      <c r="E30" s="90"/>
    </row>
    <row r="31" spans="1:5" x14ac:dyDescent="0.25">
      <c r="A31" s="215"/>
      <c r="B31" s="656"/>
      <c r="C31" s="656"/>
      <c r="D31" s="216"/>
      <c r="E31" s="90"/>
    </row>
    <row r="32" spans="1:5" x14ac:dyDescent="0.25">
      <c r="A32" s="215"/>
      <c r="B32" s="656"/>
      <c r="C32" s="656"/>
      <c r="D32" s="216"/>
      <c r="E32" s="217"/>
    </row>
    <row r="33" spans="1:5" x14ac:dyDescent="0.25">
      <c r="A33" s="215"/>
      <c r="B33" s="656"/>
      <c r="C33" s="656"/>
      <c r="D33" s="216"/>
      <c r="E33" s="90"/>
    </row>
    <row r="34" spans="1:5" x14ac:dyDescent="0.25">
      <c r="A34" s="215"/>
      <c r="B34" s="656"/>
      <c r="C34" s="656"/>
      <c r="D34" s="216"/>
      <c r="E34" s="90"/>
    </row>
    <row r="35" spans="1:5" x14ac:dyDescent="0.25">
      <c r="A35" s="215"/>
      <c r="B35" s="656"/>
      <c r="C35" s="656"/>
      <c r="D35" s="216"/>
      <c r="E35" s="90"/>
    </row>
    <row r="36" spans="1:5" x14ac:dyDescent="0.25">
      <c r="A36" s="215"/>
      <c r="B36" s="656"/>
      <c r="C36" s="656"/>
      <c r="D36" s="216"/>
      <c r="E36" s="90"/>
    </row>
    <row r="37" spans="1:5" x14ac:dyDescent="0.25">
      <c r="A37" s="215"/>
      <c r="B37" s="656"/>
      <c r="C37" s="656"/>
      <c r="D37" s="216"/>
      <c r="E37" s="90"/>
    </row>
    <row r="38" spans="1:5" x14ac:dyDescent="0.25">
      <c r="A38" s="215"/>
      <c r="B38" s="656"/>
      <c r="C38" s="656"/>
      <c r="D38" s="216"/>
      <c r="E38" s="90"/>
    </row>
    <row r="39" spans="1:5" x14ac:dyDescent="0.25">
      <c r="A39" s="215"/>
      <c r="B39" s="656"/>
      <c r="C39" s="656"/>
      <c r="D39" s="216"/>
      <c r="E39" s="90"/>
    </row>
    <row r="40" spans="1:5" x14ac:dyDescent="0.25">
      <c r="A40" s="215"/>
      <c r="B40" s="656"/>
      <c r="C40" s="656"/>
      <c r="D40" s="216"/>
      <c r="E40" s="90"/>
    </row>
    <row r="41" spans="1:5" x14ac:dyDescent="0.25">
      <c r="A41" s="215"/>
      <c r="B41" s="656"/>
      <c r="C41" s="656"/>
      <c r="D41" s="216"/>
      <c r="E41" s="90"/>
    </row>
    <row r="42" spans="1:5" x14ac:dyDescent="0.25">
      <c r="A42" s="215"/>
      <c r="B42" s="656"/>
      <c r="C42" s="656"/>
      <c r="D42" s="216"/>
      <c r="E42" s="90"/>
    </row>
    <row r="43" spans="1:5" x14ac:dyDescent="0.25">
      <c r="A43" s="215"/>
      <c r="B43" s="656"/>
      <c r="C43" s="656"/>
      <c r="D43" s="216"/>
      <c r="E43" s="90"/>
    </row>
    <row r="44" spans="1:5" x14ac:dyDescent="0.25">
      <c r="A44" s="215"/>
      <c r="B44" s="656"/>
      <c r="C44" s="656"/>
      <c r="D44" s="216"/>
      <c r="E44" s="90"/>
    </row>
    <row r="45" spans="1:5" x14ac:dyDescent="0.25">
      <c r="A45" s="215"/>
      <c r="B45" s="656"/>
      <c r="C45" s="656"/>
      <c r="D45" s="216"/>
      <c r="E45" s="90"/>
    </row>
    <row r="46" spans="1:5" x14ac:dyDescent="0.25">
      <c r="A46" s="215"/>
      <c r="B46" s="656"/>
      <c r="C46" s="656"/>
      <c r="D46" s="216"/>
      <c r="E46" s="90"/>
    </row>
    <row r="47" spans="1:5" x14ac:dyDescent="0.25">
      <c r="A47" s="218"/>
      <c r="B47" s="657"/>
      <c r="C47" s="657"/>
      <c r="D47" s="219"/>
      <c r="E47" s="90"/>
    </row>
    <row r="48" spans="1:5" x14ac:dyDescent="0.25">
      <c r="A48" s="220" t="s">
        <v>192</v>
      </c>
      <c r="B48" s="658"/>
      <c r="C48" s="658"/>
      <c r="D48" s="221">
        <f>SUM(D13:D47)</f>
      </c>
      <c r="E48" s="222"/>
    </row>
    <row r="49" spans="1:5" x14ac:dyDescent="0.25">
      <c r="A49" s="659"/>
      <c r="B49" s="659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61" t="s">
        <v>190</v>
      </c>
      <c r="C12" s="661"/>
      <c r="D12" s="211" t="s">
        <v>199</v>
      </c>
      <c r="E12" s="233" t="s">
        <v>200</v>
      </c>
      <c r="F12" s="234" t="s">
        <v>201</v>
      </c>
    </row>
    <row r="13" spans="1:7" x14ac:dyDescent="0.25">
      <c r="A13" s="235" t="s">
        <v>553</v>
      </c>
      <c r="B13" s="665" t="s">
        <v>552</v>
      </c>
      <c r="C13" s="665" t="s">
        <v>543</v>
      </c>
      <c r="D13" s="236" t="s">
        <v>543</v>
      </c>
      <c r="E13" s="237" t="s">
        <v>551</v>
      </c>
      <c r="F13" s="238" t="n">
        <v>5000.0</v>
      </c>
      <c r="G13" s="239"/>
    </row>
    <row r="14" spans="1:7" x14ac:dyDescent="0.25">
      <c r="A14" s="240" t="s">
        <v>557</v>
      </c>
      <c r="B14" s="656" t="s">
        <v>556</v>
      </c>
      <c r="C14" s="656" t="s">
        <v>555</v>
      </c>
      <c r="D14" s="241" t="s">
        <v>555</v>
      </c>
      <c r="E14" s="242" t="s">
        <v>554</v>
      </c>
      <c r="F14" s="243" t="n">
        <v>8000.0</v>
      </c>
      <c r="G14" s="239"/>
    </row>
    <row r="15" spans="1:7" x14ac:dyDescent="0.25">
      <c r="A15" s="240" t="s">
        <v>553</v>
      </c>
      <c r="B15" s="656" t="s">
        <v>552</v>
      </c>
      <c r="C15" s="656" t="s">
        <v>543</v>
      </c>
      <c r="D15" s="241" t="s">
        <v>543</v>
      </c>
      <c r="E15" s="242" t="s">
        <v>551</v>
      </c>
      <c r="F15" s="243" t="n">
        <v>5000.0</v>
      </c>
      <c r="G15" s="239"/>
    </row>
    <row r="16" spans="1:7" x14ac:dyDescent="0.25">
      <c r="A16" s="244" t="s">
        <v>557</v>
      </c>
      <c r="B16" s="656" t="s">
        <v>556</v>
      </c>
      <c r="C16" s="656" t="s">
        <v>555</v>
      </c>
      <c r="D16" s="245" t="s">
        <v>555</v>
      </c>
      <c r="E16" s="246" t="s">
        <v>554</v>
      </c>
      <c r="F16" s="247" t="n">
        <v>8000.0</v>
      </c>
      <c r="G16" s="239"/>
    </row>
    <row r="17" spans="1:7" x14ac:dyDescent="0.25">
      <c r="A17" s="244"/>
      <c r="B17" s="656"/>
      <c r="C17" s="656"/>
      <c r="D17" s="245"/>
      <c r="E17" s="246"/>
      <c r="F17" s="247"/>
      <c r="G17" s="239"/>
    </row>
    <row r="18" spans="1:7" x14ac:dyDescent="0.25">
      <c r="A18" s="244"/>
      <c r="B18" s="656"/>
      <c r="C18" s="656"/>
      <c r="D18" s="245"/>
      <c r="E18" s="246"/>
      <c r="F18" s="247"/>
      <c r="G18" s="239"/>
    </row>
    <row r="19" spans="1:7" x14ac:dyDescent="0.25">
      <c r="A19" s="248"/>
      <c r="B19" s="656"/>
      <c r="C19" s="656"/>
      <c r="D19" s="249"/>
      <c r="E19" s="250"/>
      <c r="F19" s="251"/>
      <c r="G19" s="239"/>
    </row>
    <row r="20" spans="1:7" x14ac:dyDescent="0.25">
      <c r="A20" s="248"/>
      <c r="B20" s="656"/>
      <c r="C20" s="656"/>
      <c r="D20" s="249"/>
      <c r="E20" s="250"/>
      <c r="F20" s="251"/>
      <c r="G20" s="239"/>
    </row>
    <row r="21" spans="1:7" x14ac:dyDescent="0.25">
      <c r="A21" s="248"/>
      <c r="B21" s="656"/>
      <c r="C21" s="656"/>
      <c r="D21" s="249"/>
      <c r="E21" s="250"/>
      <c r="F21" s="251"/>
      <c r="G21" s="239"/>
    </row>
    <row r="22" spans="1:7" x14ac:dyDescent="0.25">
      <c r="A22" s="248"/>
      <c r="B22" s="656"/>
      <c r="C22" s="656"/>
      <c r="D22" s="249"/>
      <c r="E22" s="250"/>
      <c r="F22" s="251"/>
      <c r="G22" s="239"/>
    </row>
    <row r="23" spans="1:7" x14ac:dyDescent="0.25">
      <c r="A23" s="248"/>
      <c r="B23" s="656"/>
      <c r="C23" s="656"/>
      <c r="D23" s="249"/>
      <c r="E23" s="250"/>
      <c r="F23" s="251"/>
      <c r="G23" s="239"/>
    </row>
    <row r="24" spans="1:7" x14ac:dyDescent="0.25">
      <c r="A24" s="248"/>
      <c r="B24" s="656"/>
      <c r="C24" s="656"/>
      <c r="D24" s="249"/>
      <c r="E24" s="250"/>
      <c r="F24" s="251"/>
      <c r="G24" s="239"/>
    </row>
    <row r="25" spans="1:7" x14ac:dyDescent="0.25">
      <c r="A25" s="248"/>
      <c r="B25" s="656"/>
      <c r="C25" s="656"/>
      <c r="D25" s="249"/>
      <c r="E25" s="250"/>
      <c r="F25" s="251"/>
      <c r="G25" s="239"/>
    </row>
    <row r="26" spans="1:7" x14ac:dyDescent="0.25">
      <c r="A26" s="248"/>
      <c r="B26" s="656"/>
      <c r="C26" s="656"/>
      <c r="D26" s="249"/>
      <c r="E26" s="250"/>
      <c r="F26" s="251"/>
      <c r="G26" s="239"/>
    </row>
    <row r="27" spans="1:7" x14ac:dyDescent="0.25">
      <c r="A27" s="248"/>
      <c r="B27" s="656"/>
      <c r="C27" s="656"/>
      <c r="D27" s="249"/>
      <c r="E27" s="250"/>
      <c r="F27" s="251"/>
      <c r="G27" s="239"/>
    </row>
    <row r="28" spans="1:7" x14ac:dyDescent="0.25">
      <c r="A28" s="248"/>
      <c r="B28" s="656"/>
      <c r="C28" s="656"/>
      <c r="D28" s="249"/>
      <c r="E28" s="250"/>
      <c r="F28" s="251"/>
      <c r="G28" s="239"/>
    </row>
    <row r="29" spans="1:7" x14ac:dyDescent="0.25">
      <c r="A29" s="248"/>
      <c r="B29" s="656"/>
      <c r="C29" s="656"/>
      <c r="D29" s="249"/>
      <c r="E29" s="250"/>
      <c r="F29" s="251"/>
      <c r="G29" s="239"/>
    </row>
    <row r="30" spans="1:7" x14ac:dyDescent="0.25">
      <c r="A30" s="248"/>
      <c r="B30" s="656"/>
      <c r="C30" s="656"/>
      <c r="D30" s="249"/>
      <c r="E30" s="250"/>
      <c r="F30" s="251"/>
      <c r="G30" s="239"/>
    </row>
    <row r="31" spans="1:7" x14ac:dyDescent="0.25">
      <c r="A31" s="248"/>
      <c r="B31" s="656"/>
      <c r="C31" s="656"/>
      <c r="D31" s="249"/>
      <c r="E31" s="250"/>
      <c r="F31" s="251"/>
      <c r="G31" s="239"/>
    </row>
    <row r="32" spans="1:7" x14ac:dyDescent="0.25">
      <c r="A32" s="248"/>
      <c r="B32" s="656"/>
      <c r="C32" s="656"/>
      <c r="D32" s="249"/>
      <c r="E32" s="250"/>
      <c r="F32" s="251"/>
      <c r="G32" s="252"/>
    </row>
    <row r="33" spans="1:7" x14ac:dyDescent="0.25">
      <c r="A33" s="248"/>
      <c r="B33" s="656"/>
      <c r="C33" s="656"/>
      <c r="D33" s="249"/>
      <c r="E33" s="250"/>
      <c r="F33" s="251"/>
      <c r="G33" s="239"/>
    </row>
    <row r="34" spans="1:7" x14ac:dyDescent="0.25">
      <c r="A34" s="248"/>
      <c r="B34" s="656"/>
      <c r="C34" s="656"/>
      <c r="D34" s="249"/>
      <c r="E34" s="250"/>
      <c r="F34" s="251"/>
      <c r="G34" s="239"/>
    </row>
    <row r="35" spans="1:7" x14ac:dyDescent="0.25">
      <c r="A35" s="248"/>
      <c r="B35" s="656"/>
      <c r="C35" s="656"/>
      <c r="D35" s="249"/>
      <c r="E35" s="250"/>
      <c r="F35" s="251"/>
      <c r="G35" s="239"/>
    </row>
    <row r="36" spans="1:7" x14ac:dyDescent="0.25">
      <c r="A36" s="248"/>
      <c r="B36" s="656"/>
      <c r="C36" s="656"/>
      <c r="D36" s="249"/>
      <c r="E36" s="250"/>
      <c r="F36" s="251"/>
      <c r="G36" s="239"/>
    </row>
    <row r="37" spans="1:7" x14ac:dyDescent="0.25">
      <c r="A37" s="248"/>
      <c r="B37" s="656"/>
      <c r="C37" s="656"/>
      <c r="D37" s="249"/>
      <c r="E37" s="250"/>
      <c r="F37" s="251"/>
      <c r="G37" s="239"/>
    </row>
    <row r="38" spans="1:7" x14ac:dyDescent="0.25">
      <c r="A38" s="253"/>
      <c r="B38" s="663"/>
      <c r="C38" s="663"/>
      <c r="D38" s="254"/>
      <c r="E38" s="255"/>
      <c r="F38" s="256"/>
      <c r="G38" s="239"/>
    </row>
    <row r="39" spans="1:7" x14ac:dyDescent="0.25">
      <c r="A39" s="664" t="s">
        <v>202</v>
      </c>
      <c r="B39" s="664"/>
      <c r="C39" s="664"/>
      <c r="D39" s="257"/>
      <c r="E39" s="258"/>
      <c r="F39" s="259">
        <f>SUM(F13:F38)</f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A39:C39"/>
    <mergeCell ref="E42:F42"/>
    <mergeCell ref="E43:F43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61" t="s">
        <v>190</v>
      </c>
      <c r="C11" s="661"/>
      <c r="D11" s="211" t="s">
        <v>199</v>
      </c>
      <c r="E11" s="272" t="s">
        <v>200</v>
      </c>
      <c r="F11" s="273" t="s">
        <v>208</v>
      </c>
    </row>
    <row r="12" spans="1:7" x14ac:dyDescent="0.25">
      <c r="A12" s="235" t="s">
        <v>448</v>
      </c>
      <c r="B12" s="668" t="s">
        <v>530</v>
      </c>
      <c r="C12" s="668"/>
      <c r="D12" s="236" t="s">
        <v>529</v>
      </c>
      <c r="E12" s="237" t="s">
        <v>486</v>
      </c>
      <c r="F12" s="274" t="n">
        <v>500.0</v>
      </c>
      <c r="G12" s="275"/>
    </row>
    <row r="13" spans="1:7" x14ac:dyDescent="0.25">
      <c r="A13" s="240" t="s">
        <v>449</v>
      </c>
      <c r="B13" s="667" t="s">
        <v>532</v>
      </c>
      <c r="C13" s="667"/>
      <c r="D13" s="241" t="s">
        <v>529</v>
      </c>
      <c r="E13" s="242" t="s">
        <v>531</v>
      </c>
      <c r="F13" s="276" t="n">
        <v>200.0</v>
      </c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6"/>
      <c r="C31" s="666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31:C31"/>
    <mergeCell ref="B26:C26"/>
    <mergeCell ref="B27:C27"/>
    <mergeCell ref="B28:C28"/>
    <mergeCell ref="B29:C29"/>
    <mergeCell ref="B30:C30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61" t="s">
        <v>214</v>
      </c>
      <c r="C11" s="661"/>
      <c r="D11" s="273" t="s">
        <v>215</v>
      </c>
    </row>
    <row r="12" spans="1:6" x14ac:dyDescent="0.25">
      <c r="A12" s="294" t="n">
        <v>0.0</v>
      </c>
      <c r="B12" s="665" t="s">
        <v>564</v>
      </c>
      <c r="C12" s="665"/>
      <c r="D12" s="26" t="n">
        <v>1200.0</v>
      </c>
    </row>
    <row r="13" spans="1:6" x14ac:dyDescent="0.25">
      <c r="A13" s="295" t="n">
        <v>1.0</v>
      </c>
      <c r="B13" s="656" t="s">
        <v>564</v>
      </c>
      <c r="C13" s="656"/>
      <c r="D13" s="296" t="n">
        <v>1200.0</v>
      </c>
    </row>
    <row r="14" spans="1:6" x14ac:dyDescent="0.25">
      <c r="A14" s="295" t="n">
        <v>2.0</v>
      </c>
      <c r="B14" s="656" t="s">
        <v>565</v>
      </c>
      <c r="C14" s="656"/>
      <c r="D14" s="296" t="n">
        <v>5000.0</v>
      </c>
    </row>
    <row r="15" spans="1:6" x14ac:dyDescent="0.25">
      <c r="A15" s="295" t="n">
        <v>3.0</v>
      </c>
      <c r="B15" s="656" t="s">
        <v>565</v>
      </c>
      <c r="C15" s="656"/>
      <c r="D15" s="296" t="n">
        <v>5000.0</v>
      </c>
    </row>
    <row r="16" spans="1:6" x14ac:dyDescent="0.25">
      <c r="A16" s="295"/>
      <c r="B16" s="656"/>
      <c r="C16" s="656"/>
      <c r="D16" s="296"/>
    </row>
    <row r="17" spans="1:4" x14ac:dyDescent="0.25">
      <c r="A17" s="295"/>
      <c r="B17" s="656"/>
      <c r="C17" s="656"/>
      <c r="D17" s="296"/>
    </row>
    <row r="18" spans="1:4" x14ac:dyDescent="0.25">
      <c r="A18" s="295"/>
      <c r="B18" s="656"/>
      <c r="C18" s="656"/>
      <c r="D18" s="296"/>
    </row>
    <row r="19" spans="1:4" x14ac:dyDescent="0.25">
      <c r="A19" s="295"/>
      <c r="B19" s="656"/>
      <c r="C19" s="656"/>
      <c r="D19" s="296"/>
    </row>
    <row r="20" spans="1:4" x14ac:dyDescent="0.25">
      <c r="A20" s="295"/>
      <c r="B20" s="656"/>
      <c r="C20" s="656"/>
      <c r="D20" s="296"/>
    </row>
    <row r="21" spans="1:4" x14ac:dyDescent="0.25">
      <c r="A21" s="295"/>
      <c r="B21" s="656"/>
      <c r="C21" s="656"/>
      <c r="D21" s="296"/>
    </row>
    <row r="22" spans="1:4" x14ac:dyDescent="0.25">
      <c r="A22" s="295"/>
      <c r="B22" s="656"/>
      <c r="C22" s="656"/>
      <c r="D22" s="296"/>
    </row>
    <row r="23" spans="1:4" x14ac:dyDescent="0.25">
      <c r="A23" s="295"/>
      <c r="B23" s="656"/>
      <c r="C23" s="656"/>
      <c r="D23" s="296"/>
    </row>
    <row r="24" spans="1:4" x14ac:dyDescent="0.25">
      <c r="A24" s="295"/>
      <c r="B24" s="656"/>
      <c r="C24" s="656"/>
      <c r="D24" s="296"/>
    </row>
    <row r="25" spans="1:4" x14ac:dyDescent="0.25">
      <c r="A25" s="295"/>
      <c r="B25" s="656"/>
      <c r="C25" s="656"/>
      <c r="D25" s="296"/>
    </row>
    <row r="26" spans="1:4" x14ac:dyDescent="0.25">
      <c r="A26" s="295"/>
      <c r="B26" s="656"/>
      <c r="C26" s="656"/>
      <c r="D26" s="296"/>
    </row>
    <row r="27" spans="1:4" x14ac:dyDescent="0.25">
      <c r="A27" s="295"/>
      <c r="B27" s="656"/>
      <c r="C27" s="656"/>
      <c r="D27" s="296"/>
    </row>
    <row r="28" spans="1:4" x14ac:dyDescent="0.25">
      <c r="A28" s="295"/>
      <c r="B28" s="656"/>
      <c r="C28" s="656"/>
      <c r="D28" s="296"/>
    </row>
    <row r="29" spans="1:4" x14ac:dyDescent="0.25">
      <c r="A29" s="295"/>
      <c r="B29" s="656"/>
      <c r="C29" s="656"/>
      <c r="D29" s="296"/>
    </row>
    <row r="30" spans="1:4" x14ac:dyDescent="0.25">
      <c r="A30" s="295"/>
      <c r="B30" s="656"/>
      <c r="C30" s="656"/>
      <c r="D30" s="296"/>
    </row>
    <row r="31" spans="1:4" x14ac:dyDescent="0.25">
      <c r="A31" s="295"/>
      <c r="B31" s="656"/>
      <c r="C31" s="656"/>
      <c r="D31" s="296"/>
    </row>
    <row r="32" spans="1:4" x14ac:dyDescent="0.25">
      <c r="A32" s="295"/>
      <c r="B32" s="656"/>
      <c r="C32" s="656"/>
      <c r="D32" s="296"/>
    </row>
    <row r="33" spans="1:5" x14ac:dyDescent="0.25">
      <c r="A33" s="295"/>
      <c r="B33" s="656"/>
      <c r="C33" s="656"/>
      <c r="D33" s="296"/>
    </row>
    <row r="34" spans="1:5" x14ac:dyDescent="0.25">
      <c r="A34" s="295"/>
      <c r="B34" s="656"/>
      <c r="C34" s="656"/>
      <c r="D34" s="296"/>
    </row>
    <row r="35" spans="1:5" x14ac:dyDescent="0.25">
      <c r="A35" s="295"/>
      <c r="B35" s="656"/>
      <c r="C35" s="656"/>
      <c r="D35" s="296"/>
    </row>
    <row r="36" spans="1:5" x14ac:dyDescent="0.25">
      <c r="A36" s="295"/>
      <c r="B36" s="656"/>
      <c r="C36" s="656"/>
      <c r="D36" s="296"/>
    </row>
    <row r="37" spans="1:5" x14ac:dyDescent="0.25">
      <c r="A37" s="295"/>
      <c r="B37" s="656"/>
      <c r="C37" s="656"/>
      <c r="D37" s="296"/>
    </row>
    <row r="38" spans="1:5" x14ac:dyDescent="0.25">
      <c r="A38" s="295"/>
      <c r="B38" s="656"/>
      <c r="C38" s="656"/>
      <c r="D38" s="296"/>
    </row>
    <row r="39" spans="1:5" x14ac:dyDescent="0.25">
      <c r="A39" s="295"/>
      <c r="B39" s="656"/>
      <c r="C39" s="656"/>
      <c r="D39" s="296"/>
    </row>
    <row r="40" spans="1:5" x14ac:dyDescent="0.25">
      <c r="A40" s="295"/>
      <c r="B40" s="656"/>
      <c r="C40" s="656"/>
      <c r="D40" s="296"/>
    </row>
    <row r="41" spans="1:5" x14ac:dyDescent="0.25">
      <c r="A41" s="297"/>
      <c r="B41" s="663"/>
      <c r="C41" s="663"/>
      <c r="D41" s="298"/>
    </row>
    <row r="42" spans="1:5" x14ac:dyDescent="0.25">
      <c r="A42" s="220" t="s">
        <v>192</v>
      </c>
      <c r="B42" s="669"/>
      <c r="C42" s="669"/>
      <c r="D42" s="299">
        <f>SUM(D12:D41)</f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C13" sqref="C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0.0</v>
      </c>
      <c r="D12" s="310" t="n">
        <v>0.0</v>
      </c>
      <c r="E12" s="311" t="e">
        <f>D12/$D$20</f>
      </c>
    </row>
    <row r="13" spans="1:6" x14ac:dyDescent="0.25">
      <c r="A13" s="312">
        <v>2</v>
      </c>
      <c r="B13" s="313" t="s">
        <v>224</v>
      </c>
      <c r="C13" s="314" t="n">
        <v>0.0</v>
      </c>
      <c r="D13" s="73" t="n">
        <v>0.0</v>
      </c>
      <c r="E13" s="315" t="e">
        <f>D12/$D$20</f>
      </c>
    </row>
    <row r="14" spans="1:6" x14ac:dyDescent="0.25">
      <c r="A14" s="312">
        <v>3</v>
      </c>
      <c r="B14" s="316" t="s">
        <v>225</v>
      </c>
      <c r="C14" s="314" t="n">
        <v>0.0</v>
      </c>
      <c r="D14" s="73" t="n">
        <v>0.0</v>
      </c>
      <c r="E14" s="315" t="e">
        <f>D14/$D$20</f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 t="e">
        <f>D15/$D$20</f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 t="e">
        <f>D16/$D$20</f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 t="e">
        <f>D17/$D$20</f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 t="e">
        <f>D18/$D$20</f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 t="e">
        <f>D19/$D$20</f>
      </c>
    </row>
    <row r="20" spans="1:5" x14ac:dyDescent="0.25">
      <c r="A20" s="322"/>
      <c r="B20" s="323" t="s">
        <v>231</v>
      </c>
      <c r="C20" s="324">
        <f>SUM(C12:C19)</f>
      </c>
      <c r="D20" s="325">
        <f>SUM(D12:D19)</f>
      </c>
      <c r="E20" s="326" t="e">
        <f>SUM(E12:E19)</f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19" sqref="G19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559</v>
      </c>
      <c r="C18" s="339" t="n">
        <v>39480.0</v>
      </c>
      <c r="D18" s="340" t="s">
        <v>529</v>
      </c>
      <c r="E18" s="341" t="n">
        <v>35000.0</v>
      </c>
      <c r="F18" s="341" t="n">
        <v>580000.0</v>
      </c>
      <c r="G18" s="342" t="s">
        <v>558</v>
      </c>
    </row>
    <row r="19" spans="1:7" x14ac:dyDescent="0.25">
      <c r="A19" s="240"/>
      <c r="B19" s="343" t="s">
        <v>561</v>
      </c>
      <c r="C19" s="344" t="n">
        <v>39480.0</v>
      </c>
      <c r="D19" s="345" t="s">
        <v>560</v>
      </c>
      <c r="E19" s="346" t="n">
        <v>25000.0</v>
      </c>
      <c r="F19" s="346" t="n">
        <v>550000.0</v>
      </c>
      <c r="G19" s="347" t="s">
        <v>558</v>
      </c>
    </row>
    <row r="20" spans="1:7" x14ac:dyDescent="0.25">
      <c r="A20" s="240"/>
      <c r="B20" s="343" t="s">
        <v>563</v>
      </c>
      <c r="C20" s="344" t="n">
        <v>42768.0</v>
      </c>
      <c r="D20" s="345" t="s">
        <v>562</v>
      </c>
      <c r="E20" s="346" t="n">
        <v>60000.0</v>
      </c>
      <c r="F20" s="346" t="n">
        <v>560000.0</v>
      </c>
      <c r="G20" s="347" t="s">
        <v>558</v>
      </c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2021-03-10T07:31:48Z</dcterms:modified>
</cp:coreProperties>
</file>