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-=SKOLA=-\Vyuka\NKZT\Laboratore\!2023-24\"/>
    </mc:Choice>
  </mc:AlternateContent>
  <xr:revisionPtr revIDLastSave="0" documentId="13_ncr:1_{AF44AC8B-CACB-4703-A9C2-2A3DEA7C86BF}" xr6:coauthVersionLast="36" xr6:coauthVersionMax="36" xr10:uidLastSave="{00000000-0000-0000-0000-000000000000}"/>
  <bookViews>
    <workbookView xWindow="-120" yWindow="-120" windowWidth="24240" windowHeight="13140" xr2:uid="{00000000-000D-0000-FFFF-FFFF00000000}"/>
  </bookViews>
  <sheets>
    <sheet name="1) RMS" sheetId="5" r:id="rId1"/>
    <sheet name="2) Threshold" sheetId="1" r:id="rId2"/>
    <sheet name="3) Ratio" sheetId="2" r:id="rId3"/>
    <sheet name="4) Knee" sheetId="3" r:id="rId4"/>
    <sheet name="5) Attack a Release" sheetId="4" r:id="rId5"/>
  </sheets>
  <definedNames>
    <definedName name="_xlnm.Print_Area" localSheetId="2">'3) Ratio'!$A$1:$I$39</definedName>
    <definedName name="_xlnm.Print_Area" localSheetId="3">'4) Knee'!$A$1:$H$36</definedName>
    <definedName name="_xlnm.Print_Area" localSheetId="4">'5) Attack a Release'!$A$1:$H$54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F5" i="3"/>
  <c r="E5" i="3"/>
  <c r="E6" i="3"/>
  <c r="G6" i="3"/>
  <c r="F6" i="3"/>
  <c r="F14" i="4" l="1"/>
  <c r="F13" i="4"/>
  <c r="F12" i="4"/>
  <c r="F9" i="4"/>
  <c r="F8" i="4"/>
  <c r="F7" i="4"/>
  <c r="E16" i="3" l="1"/>
  <c r="F16" i="3"/>
  <c r="G16" i="3"/>
  <c r="D4" i="1" l="1"/>
  <c r="D5" i="1"/>
  <c r="D6" i="1"/>
  <c r="D7" i="1"/>
  <c r="D3" i="1"/>
  <c r="G15" i="3" l="1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4" i="3"/>
  <c r="F4" i="3"/>
  <c r="E4" i="3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G3" i="2"/>
  <c r="F3" i="2"/>
  <c r="D4" i="5"/>
  <c r="D5" i="5"/>
  <c r="D6" i="5"/>
  <c r="D7" i="5"/>
  <c r="D8" i="5"/>
  <c r="D9" i="5"/>
  <c r="E11" i="5" s="1"/>
  <c r="D3" i="4" s="1"/>
  <c r="G7" i="4" s="1"/>
  <c r="D3" i="5"/>
  <c r="H11" i="2" l="1"/>
  <c r="F84" i="2" s="1"/>
  <c r="H6" i="2"/>
  <c r="E82" i="2" s="1"/>
  <c r="H17" i="2"/>
  <c r="F87" i="2" s="1"/>
  <c r="H13" i="2"/>
  <c r="F85" i="2" s="1"/>
  <c r="H9" i="2"/>
  <c r="F83" i="2" s="1"/>
  <c r="H12" i="2"/>
  <c r="E85" i="2" s="1"/>
  <c r="H8" i="2"/>
  <c r="E83" i="2" s="1"/>
  <c r="H7" i="2"/>
  <c r="F82" i="2" s="1"/>
  <c r="H15" i="2"/>
  <c r="F86" i="2" s="1"/>
  <c r="H10" i="2"/>
  <c r="E84" i="2" s="1"/>
  <c r="H16" i="2"/>
  <c r="E87" i="2" s="1"/>
  <c r="H14" i="2"/>
  <c r="E86" i="2" s="1"/>
  <c r="G9" i="4"/>
  <c r="G13" i="4"/>
  <c r="G12" i="4"/>
  <c r="G8" i="4"/>
  <c r="G14" i="4"/>
</calcChain>
</file>

<file path=xl/sharedStrings.xml><?xml version="1.0" encoding="utf-8"?>
<sst xmlns="http://schemas.openxmlformats.org/spreadsheetml/2006/main" count="51" uniqueCount="30">
  <si>
    <t>hard knee</t>
  </si>
  <si>
    <t>soft knee</t>
  </si>
  <si>
    <t>HARD KNEE</t>
  </si>
  <si>
    <t>SOFT KNEE</t>
  </si>
  <si>
    <t>strmost dB/ms</t>
  </si>
  <si>
    <t>mV/dB</t>
  </si>
  <si>
    <t>CR</t>
  </si>
  <si>
    <r>
      <t>U</t>
    </r>
    <r>
      <rPr>
        <vertAlign val="subscript"/>
        <sz val="11"/>
        <color rgb="FF000000"/>
        <rFont val="Calibri"/>
        <family val="2"/>
        <charset val="238"/>
      </rPr>
      <t>inPP</t>
    </r>
    <r>
      <rPr>
        <sz val="11"/>
        <color rgb="FF000000"/>
        <rFont val="Calibri"/>
        <family val="2"/>
        <charset val="238"/>
      </rPr>
      <t xml:space="preserve"> [mV]</t>
    </r>
  </si>
  <si>
    <r>
      <t>U</t>
    </r>
    <r>
      <rPr>
        <vertAlign val="subscript"/>
        <sz val="11"/>
        <color rgb="FF000000"/>
        <rFont val="Calibri"/>
        <family val="2"/>
        <charset val="238"/>
      </rPr>
      <t>RMS</t>
    </r>
    <r>
      <rPr>
        <sz val="11"/>
        <color rgb="FF000000"/>
        <rFont val="Calibri"/>
        <family val="2"/>
        <charset val="238"/>
      </rPr>
      <t xml:space="preserve"> [mV]</t>
    </r>
  </si>
  <si>
    <r>
      <t>L</t>
    </r>
    <r>
      <rPr>
        <vertAlign val="subscript"/>
        <sz val="11"/>
        <color rgb="FF000000"/>
        <rFont val="Calibri"/>
        <family val="2"/>
        <charset val="238"/>
      </rPr>
      <t>inRMS</t>
    </r>
    <r>
      <rPr>
        <sz val="11"/>
        <color rgb="FF000000"/>
        <rFont val="Calibri"/>
        <family val="2"/>
        <charset val="238"/>
      </rPr>
      <t xml:space="preserve"> [dBu]</t>
    </r>
  </si>
  <si>
    <r>
      <t>U</t>
    </r>
    <r>
      <rPr>
        <vertAlign val="subscript"/>
        <sz val="11"/>
        <color rgb="FF000000"/>
        <rFont val="Calibri"/>
        <family val="2"/>
        <charset val="238"/>
      </rPr>
      <t>in1PP</t>
    </r>
    <r>
      <rPr>
        <sz val="11"/>
        <color rgb="FF000000"/>
        <rFont val="Calibri"/>
        <family val="2"/>
        <charset val="238"/>
      </rPr>
      <t xml:space="preserve"> [mV]</t>
    </r>
  </si>
  <si>
    <r>
      <t>U</t>
    </r>
    <r>
      <rPr>
        <vertAlign val="subscript"/>
        <sz val="11"/>
        <color rgb="FF000000"/>
        <rFont val="Calibri"/>
        <family val="2"/>
        <charset val="238"/>
      </rPr>
      <t>in2PP</t>
    </r>
    <r>
      <rPr>
        <sz val="11"/>
        <color rgb="FF000000"/>
        <rFont val="Calibri"/>
        <family val="2"/>
        <charset val="238"/>
      </rPr>
      <t xml:space="preserve"> [mV]</t>
    </r>
  </si>
  <si>
    <r>
      <t>L</t>
    </r>
    <r>
      <rPr>
        <vertAlign val="subscript"/>
        <sz val="11"/>
        <color rgb="FF000000"/>
        <rFont val="Calibri"/>
        <family val="2"/>
        <charset val="238"/>
      </rPr>
      <t>in1RMS</t>
    </r>
    <r>
      <rPr>
        <sz val="11"/>
        <color rgb="FF000000"/>
        <rFont val="Calibri"/>
        <family val="2"/>
        <charset val="238"/>
      </rPr>
      <t xml:space="preserve"> [dBu]</t>
    </r>
  </si>
  <si>
    <r>
      <t>L</t>
    </r>
    <r>
      <rPr>
        <vertAlign val="subscript"/>
        <sz val="11"/>
        <color rgb="FF000000"/>
        <rFont val="Calibri"/>
        <family val="2"/>
        <charset val="238"/>
      </rPr>
      <t>in2RMS</t>
    </r>
    <r>
      <rPr>
        <sz val="11"/>
        <color rgb="FF000000"/>
        <rFont val="Calibri"/>
        <family val="2"/>
        <charset val="238"/>
      </rPr>
      <t xml:space="preserve"> [dBu]</t>
    </r>
  </si>
  <si>
    <r>
      <t>U</t>
    </r>
    <r>
      <rPr>
        <vertAlign val="subscript"/>
        <sz val="11"/>
        <color rgb="FF000000"/>
        <rFont val="Calibri"/>
        <family val="2"/>
        <charset val="238"/>
      </rPr>
      <t>outPP</t>
    </r>
    <r>
      <rPr>
        <sz val="11"/>
        <color rgb="FF000000"/>
        <rFont val="Calibri"/>
        <family val="2"/>
        <charset val="238"/>
      </rPr>
      <t xml:space="preserve"> [mV]</t>
    </r>
  </si>
  <si>
    <r>
      <t>L</t>
    </r>
    <r>
      <rPr>
        <vertAlign val="subscript"/>
        <sz val="11"/>
        <color rgb="FF000000"/>
        <rFont val="Calibri"/>
        <family val="2"/>
        <charset val="238"/>
      </rPr>
      <t>outRMS</t>
    </r>
    <r>
      <rPr>
        <sz val="11"/>
        <color rgb="FF000000"/>
        <rFont val="Calibri"/>
        <family val="2"/>
        <charset val="238"/>
      </rPr>
      <t xml:space="preserve"> [dBu]</t>
    </r>
  </si>
  <si>
    <t>Attack</t>
  </si>
  <si>
    <r>
      <t>t</t>
    </r>
    <r>
      <rPr>
        <sz val="11"/>
        <color rgb="FF000000"/>
        <rFont val="Calibri"/>
        <family val="2"/>
        <charset val="238"/>
      </rPr>
      <t xml:space="preserve"> [ms]</t>
    </r>
  </si>
  <si>
    <t>Release</t>
  </si>
  <si>
    <t>Pot. Threshold</t>
  </si>
  <si>
    <t>Pot. Ratio</t>
  </si>
  <si>
    <r>
      <t>U</t>
    </r>
    <r>
      <rPr>
        <vertAlign val="subscript"/>
        <sz val="11"/>
        <color rgb="FF000000"/>
        <rFont val="Calibri"/>
        <family val="2"/>
        <charset val="238"/>
      </rPr>
      <t>out1PP</t>
    </r>
    <r>
      <rPr>
        <sz val="11"/>
        <color rgb="FF000000"/>
        <rFont val="Calibri"/>
        <family val="2"/>
        <charset val="238"/>
      </rPr>
      <t xml:space="preserve"> [mV]</t>
    </r>
  </si>
  <si>
    <r>
      <t>U</t>
    </r>
    <r>
      <rPr>
        <vertAlign val="subscript"/>
        <sz val="11"/>
        <color rgb="FF000000"/>
        <rFont val="Calibri"/>
        <family val="2"/>
        <charset val="238"/>
      </rPr>
      <t>out2PP</t>
    </r>
    <r>
      <rPr>
        <sz val="11"/>
        <color rgb="FF000000"/>
        <rFont val="Calibri"/>
        <family val="2"/>
        <charset val="238"/>
      </rPr>
      <t xml:space="preserve"> [mV]</t>
    </r>
  </si>
  <si>
    <r>
      <t>L</t>
    </r>
    <r>
      <rPr>
        <vertAlign val="subscript"/>
        <sz val="11"/>
        <color rgb="FF000000"/>
        <rFont val="Calibri"/>
        <family val="2"/>
        <charset val="238"/>
      </rPr>
      <t>out1RMS</t>
    </r>
    <r>
      <rPr>
        <sz val="11"/>
        <color rgb="FF000000"/>
        <rFont val="Calibri"/>
        <family val="2"/>
        <charset val="238"/>
      </rPr>
      <t xml:space="preserve"> [dBu]</t>
    </r>
  </si>
  <si>
    <r>
      <t>L</t>
    </r>
    <r>
      <rPr>
        <vertAlign val="subscript"/>
        <sz val="11"/>
        <color rgb="FF000000"/>
        <rFont val="Calibri"/>
        <family val="2"/>
        <charset val="238"/>
      </rPr>
      <t>out2RMS</t>
    </r>
    <r>
      <rPr>
        <sz val="11"/>
        <color rgb="FF000000"/>
        <rFont val="Calibri"/>
        <family val="2"/>
        <charset val="238"/>
      </rPr>
      <t xml:space="preserve"> [dBu]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</si>
  <si>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>contr</t>
    </r>
    <r>
      <rPr>
        <sz val="11"/>
        <color theme="1"/>
        <rFont val="Calibri"/>
        <family val="2"/>
        <charset val="238"/>
        <scheme val="minor"/>
      </rPr>
      <t xml:space="preserve"> [mV] zapnutý gen.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</si>
  <si>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>contr</t>
    </r>
    <r>
      <rPr>
        <sz val="11"/>
        <color theme="1"/>
        <rFont val="Calibri"/>
        <family val="2"/>
        <charset val="238"/>
        <scheme val="minor"/>
      </rPr>
      <t xml:space="preserve"> [mV] vypnutý gen.</t>
    </r>
  </si>
  <si>
    <t>Odpovídající změna zesílení [dB]</t>
  </si>
  <si>
    <t>Konstanta RMS detektoru:</t>
  </si>
  <si>
    <t>strmost 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</si>
</sst>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rgb="FF000000"/>
      <name val="Calibri"/>
      <family val="2"/>
      <charset val="238"/>
    </font>
    <font>
      <vertAlign val="subscript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Border="1"/>
    <xf numFmtId="0" fontId="0" fillId="0" borderId="7" xfId="0" applyBorder="1"/>
    <xf numFmtId="0" fontId="0" fillId="2" borderId="1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0" fillId="0" borderId="10" xfId="0" applyFill="1" applyBorder="1"/>
    <xf numFmtId="0" fontId="1" fillId="2" borderId="10" xfId="0" applyFont="1" applyFill="1" applyBorder="1"/>
    <xf numFmtId="0" fontId="0" fillId="0" borderId="1" xfId="0" applyBorder="1" applyAlignment="1"/>
    <xf numFmtId="0" fontId="0" fillId="0" borderId="1" xfId="0" applyBorder="1"/>
    <xf numFmtId="0" fontId="0" fillId="2" borderId="10" xfId="0" applyFill="1" applyBorder="1"/>
    <xf numFmtId="2" fontId="0" fillId="0" borderId="9" xfId="0" applyNumberFormat="1" applyBorder="1"/>
    <xf numFmtId="2" fontId="1" fillId="0" borderId="9" xfId="0" applyNumberFormat="1" applyFont="1" applyFill="1" applyBorder="1"/>
    <xf numFmtId="2" fontId="0" fillId="0" borderId="11" xfId="0" applyNumberFormat="1" applyFill="1" applyBorder="1"/>
    <xf numFmtId="2" fontId="0" fillId="0" borderId="8" xfId="0" applyNumberFormat="1" applyBorder="1"/>
    <xf numFmtId="2" fontId="0" fillId="0" borderId="8" xfId="0" applyNumberFormat="1" applyFill="1" applyBorder="1"/>
    <xf numFmtId="2" fontId="0" fillId="0" borderId="3" xfId="0" applyNumberFormat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2" fontId="0" fillId="0" borderId="16" xfId="0" applyNumberFormat="1" applyBorder="1"/>
    <xf numFmtId="0" fontId="0" fillId="0" borderId="17" xfId="0" applyFill="1" applyBorder="1"/>
    <xf numFmtId="0" fontId="0" fillId="0" borderId="0" xfId="0" applyBorder="1"/>
    <xf numFmtId="0" fontId="0" fillId="0" borderId="4" xfId="0" applyBorder="1"/>
    <xf numFmtId="164" fontId="0" fillId="0" borderId="6" xfId="0" applyNumberFormat="1" applyFill="1" applyBorder="1"/>
    <xf numFmtId="0" fontId="0" fillId="2" borderId="8" xfId="0" applyFill="1" applyBorder="1"/>
    <xf numFmtId="2" fontId="0" fillId="0" borderId="1" xfId="0" applyNumberFormat="1" applyFill="1" applyBorder="1"/>
    <xf numFmtId="0" fontId="0" fillId="0" borderId="18" xfId="0" applyBorder="1"/>
    <xf numFmtId="0" fontId="0" fillId="0" borderId="19" xfId="0" applyFill="1" applyBorder="1"/>
    <xf numFmtId="0" fontId="0" fillId="2" borderId="19" xfId="0" applyFill="1" applyBorder="1"/>
    <xf numFmtId="2" fontId="0" fillId="0" borderId="19" xfId="0" applyNumberFormat="1" applyBorder="1"/>
    <xf numFmtId="2" fontId="1" fillId="0" borderId="1" xfId="0" applyNumberFormat="1" applyFont="1" applyFill="1" applyBorder="1"/>
    <xf numFmtId="0" fontId="7" fillId="0" borderId="0" xfId="0" applyFont="1"/>
    <xf numFmtId="0" fontId="7" fillId="0" borderId="0" xfId="0" applyFont="1" applyFill="1"/>
    <xf numFmtId="2" fontId="7" fillId="0" borderId="0" xfId="0" applyNumberFormat="1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výstupního napětí obvodu</a:t>
            </a:r>
            <a:r>
              <a:rPr lang="cs-CZ" baseline="0"/>
              <a:t> s RMS detektorem na hladině vstupního napětí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9978293504594077"/>
          <c:w val="0.92995822397200345"/>
          <c:h val="0.67462873958936953"/>
        </c:manualLayout>
      </c:layout>
      <c:scatterChart>
        <c:scatterStyle val="lineMarker"/>
        <c:varyColors val="0"/>
        <c:ser>
          <c:idx val="0"/>
          <c:order val="0"/>
          <c:tx>
            <c:v>Závislost výstupního napětí obvodu s RMS detektorem na hladině vstupního napětí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'1) RMS'!$D$3:$D$9</c:f>
              <c:numCache>
                <c:formatCode>0.00</c:formatCode>
                <c:ptCount val="7"/>
                <c:pt idx="0">
                  <c:v>-59.966238494416771</c:v>
                </c:pt>
                <c:pt idx="1">
                  <c:v>-48.024307058488532</c:v>
                </c:pt>
                <c:pt idx="2">
                  <c:v>-36.00810261504342</c:v>
                </c:pt>
                <c:pt idx="3">
                  <c:v>-24.017110382836169</c:v>
                </c:pt>
                <c:pt idx="4">
                  <c:v>-12.007438320976025</c:v>
                </c:pt>
                <c:pt idx="5">
                  <c:v>-5.8098140585324809E-3</c:v>
                </c:pt>
                <c:pt idx="6">
                  <c:v>5.9949366285475367</c:v>
                </c:pt>
              </c:numCache>
            </c:numRef>
          </c:xVal>
          <c:yVal>
            <c:numRef>
              <c:f>'1) RMS'!$C$3:$C$9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0-442A-983F-78ED2698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04208"/>
        <c:axId val="1503501712"/>
      </c:scatterChart>
      <c:valAx>
        <c:axId val="15035042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i="1"/>
                  <a:t>L</a:t>
                </a:r>
                <a:r>
                  <a:rPr lang="cs-CZ" sz="700"/>
                  <a:t>in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dBu</a:t>
                </a:r>
                <a:r>
                  <a:rPr lang="en-US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89252983778173856"/>
              <c:y val="0.94182573769187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3501712"/>
        <c:crossesAt val="-250"/>
        <c:crossBetween val="midCat"/>
        <c:majorUnit val="6"/>
      </c:valAx>
      <c:valAx>
        <c:axId val="1503501712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U</a:t>
                </a:r>
                <a:r>
                  <a:rPr lang="cs-CZ" baseline="-25000"/>
                  <a:t>RMS</a:t>
                </a:r>
                <a:r>
                  <a:rPr lang="en-US"/>
                  <a:t> [</a:t>
                </a:r>
                <a:r>
                  <a:rPr lang="cs-CZ"/>
                  <a:t>mV</a:t>
                </a:r>
                <a:r>
                  <a:rPr lang="en-US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830689860042595E-3"/>
              <c:y val="9.58783561145765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3504208"/>
        <c:crossesAt val="-6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hladiny</a:t>
            </a:r>
            <a:r>
              <a:rPr lang="cs-CZ" baseline="0"/>
              <a:t> úrovně přechodu do kompresní oblasti na poloze potenciometru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8.8692257217847764E-2"/>
          <c:y val="0.17830089119654743"/>
          <c:w val="0.86808552055993005"/>
          <c:h val="0.70304059674659869"/>
        </c:manualLayout>
      </c:layout>
      <c:scatterChart>
        <c:scatterStyle val="lineMarker"/>
        <c:varyColors val="0"/>
        <c:ser>
          <c:idx val="0"/>
          <c:order val="0"/>
          <c:tx>
            <c:v>Závislost hladiny úrovně přechodu do kompresní oblasti na poloze potenciometru Threshold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'2) Threshold'!$B$3:$B$7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'2) Threshold'!$D$3:$D$7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B-4E13-9B9F-3FA90BD5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92032"/>
        <c:axId val="1456289120"/>
      </c:scatterChart>
      <c:valAx>
        <c:axId val="14562920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Poloha potenciometru </a:t>
                </a:r>
                <a:r>
                  <a:rPr lang="en-US"/>
                  <a:t>[</a:t>
                </a:r>
                <a:r>
                  <a:rPr lang="cs-CZ"/>
                  <a:t>-</a:t>
                </a:r>
                <a:r>
                  <a:rPr lang="en-US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72347002416777106"/>
              <c:y val="0.9489437992436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6289120"/>
        <c:crossesAt val="-60"/>
        <c:crossBetween val="midCat"/>
        <c:majorUnit val="1"/>
      </c:valAx>
      <c:valAx>
        <c:axId val="14562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</a:t>
                </a:r>
                <a:r>
                  <a:rPr lang="en-US"/>
                  <a:t> [</a:t>
                </a:r>
                <a:r>
                  <a:rPr lang="cs-CZ"/>
                  <a:t>dBu</a:t>
                </a:r>
                <a:r>
                  <a:rPr lang="en-US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5.5555236019164513E-3"/>
              <c:y val="0.1133604988118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6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kompresního poměru na poloze potenciometru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919441019317714"/>
          <c:w val="0.89019685039370078"/>
          <c:h val="0.76569059690001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'3) Ratio'!$B$6</c:f>
              <c:strCache>
                <c:ptCount val="1"/>
                <c:pt idx="0">
                  <c:v>hard knee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'3) Ratio'!$D$82:$D$87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'3) Ratio'!$E$82:$E$87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F-4D6C-A455-EFBEBB1C75A8}"/>
            </c:ext>
          </c:extLst>
        </c:ser>
        <c:ser>
          <c:idx val="1"/>
          <c:order val="1"/>
          <c:tx>
            <c:strRef>
              <c:f>'3) Ratio'!$B$7</c:f>
              <c:strCache>
                <c:ptCount val="1"/>
                <c:pt idx="0">
                  <c:v>soft knee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'3) Ratio'!$D$82:$D$87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'3) Ratio'!$F$82:$F$87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F-4D6C-A455-EFBEBB1C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273072"/>
        <c:axId val="1924273488"/>
      </c:scatterChart>
      <c:valAx>
        <c:axId val="1924273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Poloha potenciometru </a:t>
                </a:r>
                <a:r>
                  <a:rPr lang="en-US"/>
                  <a:t>[</a:t>
                </a:r>
                <a:r>
                  <a:rPr lang="cs-CZ"/>
                  <a:t>-</a:t>
                </a:r>
                <a:r>
                  <a:rPr lang="en-US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68408333333333338"/>
              <c:y val="0.9492091277162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4273488"/>
        <c:crosses val="autoZero"/>
        <c:crossBetween val="midCat"/>
        <c:majorUnit val="1"/>
      </c:valAx>
      <c:valAx>
        <c:axId val="1924273488"/>
        <c:scaling>
          <c:logBase val="2"/>
          <c:orientation val="minMax"/>
          <c:max val="8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CR </a:t>
                </a:r>
                <a:r>
                  <a:rPr lang="en-US"/>
                  <a:t>[</a:t>
                </a:r>
                <a:r>
                  <a:rPr lang="cs-CZ"/>
                  <a:t>-</a:t>
                </a:r>
                <a:r>
                  <a:rPr lang="en-US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8.3333333333333332E-3"/>
              <c:y val="8.7231019673712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427307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65266841644794"/>
          <c:y val="0.3486224517866216"/>
          <c:w val="0.18534733158355207"/>
          <c:h val="0.13871860345446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hladiny výstupního napětí na hladině vstupního napětí pro tvrdý a měkký přechod</a:t>
            </a:r>
            <a:r>
              <a:rPr lang="cs-CZ" baseline="0"/>
              <a:t> do oblasti komprese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3.9899835842074509E-2"/>
          <c:y val="0.24310758404450938"/>
          <c:w val="0.92344527605427418"/>
          <c:h val="0.72503919326700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'4) Knee'!$C$2</c:f>
              <c:strCache>
                <c:ptCount val="1"/>
                <c:pt idx="0">
                  <c:v>HARD KNEE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'4) Knee'!$E$4:$E$16</c:f>
              <c:numCache>
                <c:formatCode>0.00</c:formatCode>
                <c:ptCount val="13"/>
                <c:pt idx="0">
                  <c:v>-36.711692544462778</c:v>
                </c:pt>
                <c:pt idx="1">
                  <c:v>-33.750441835354025</c:v>
                </c:pt>
                <c:pt idx="2">
                  <c:v>-30.772906953226244</c:v>
                </c:pt>
                <c:pt idx="3">
                  <c:v>-27.729841922074403</c:v>
                </c:pt>
                <c:pt idx="4">
                  <c:v>-25.676595084131449</c:v>
                </c:pt>
                <c:pt idx="5">
                  <c:v>-24.670492717903532</c:v>
                </c:pt>
                <c:pt idx="6">
                  <c:v>-22.624391820008285</c:v>
                </c:pt>
                <c:pt idx="7">
                  <c:v>-19.655995170851824</c:v>
                </c:pt>
                <c:pt idx="8">
                  <c:v>-15.664548072747742</c:v>
                </c:pt>
                <c:pt idx="9">
                  <c:v>-12.680336464125725</c:v>
                </c:pt>
                <c:pt idx="10">
                  <c:v>-6.6426886756225496</c:v>
                </c:pt>
                <c:pt idx="11">
                  <c:v>-0.57961488974581443</c:v>
                </c:pt>
                <c:pt idx="12">
                  <c:v>5.3985111509366979</c:v>
                </c:pt>
              </c:numCache>
            </c:numRef>
          </c:xVal>
          <c:yVal>
            <c:numRef>
              <c:f>'4) Knee'!$F$4:$F$16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8-40FD-900F-C5715BD1C245}"/>
            </c:ext>
          </c:extLst>
        </c:ser>
        <c:ser>
          <c:idx val="1"/>
          <c:order val="1"/>
          <c:tx>
            <c:strRef>
              <c:f>'4) Knee'!$D$2</c:f>
              <c:strCache>
                <c:ptCount val="1"/>
                <c:pt idx="0">
                  <c:v>SOFT KNEE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'4) Knee'!$E$4:$E$16</c:f>
              <c:numCache>
                <c:formatCode>0.00</c:formatCode>
                <c:ptCount val="13"/>
                <c:pt idx="0">
                  <c:v>-36.711692544462778</c:v>
                </c:pt>
                <c:pt idx="1">
                  <c:v>-33.750441835354025</c:v>
                </c:pt>
                <c:pt idx="2">
                  <c:v>-30.772906953226244</c:v>
                </c:pt>
                <c:pt idx="3">
                  <c:v>-27.729841922074403</c:v>
                </c:pt>
                <c:pt idx="4">
                  <c:v>-25.676595084131449</c:v>
                </c:pt>
                <c:pt idx="5">
                  <c:v>-24.670492717903532</c:v>
                </c:pt>
                <c:pt idx="6">
                  <c:v>-22.624391820008285</c:v>
                </c:pt>
                <c:pt idx="7">
                  <c:v>-19.655995170851824</c:v>
                </c:pt>
                <c:pt idx="8">
                  <c:v>-15.664548072747742</c:v>
                </c:pt>
                <c:pt idx="9">
                  <c:v>-12.680336464125725</c:v>
                </c:pt>
                <c:pt idx="10">
                  <c:v>-6.6426886756225496</c:v>
                </c:pt>
                <c:pt idx="11">
                  <c:v>-0.57961488974581443</c:v>
                </c:pt>
                <c:pt idx="12">
                  <c:v>5.3985111509366979</c:v>
                </c:pt>
              </c:numCache>
            </c:numRef>
          </c:xVal>
          <c:yVal>
            <c:numRef>
              <c:f>'4) Knee'!$G$4:$G$16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8-40FD-900F-C5715BD1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08544"/>
        <c:axId val="1480221424"/>
      </c:scatterChart>
      <c:valAx>
        <c:axId val="1527008544"/>
        <c:scaling>
          <c:orientation val="minMax"/>
          <c:max val="6"/>
          <c:min val="-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1" baseline="0">
                    <a:effectLst/>
                  </a:rPr>
                  <a:t>L</a:t>
                </a:r>
                <a:r>
                  <a:rPr lang="cs-CZ" sz="1000" b="0" i="0" baseline="-25000">
                    <a:effectLst/>
                  </a:rPr>
                  <a:t>inRMS</a:t>
                </a:r>
                <a:r>
                  <a:rPr lang="cs-CZ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[</a:t>
                </a:r>
                <a:r>
                  <a:rPr lang="cs-CZ" sz="1000" b="0" i="0" baseline="0">
                    <a:effectLst/>
                  </a:rPr>
                  <a:t>dBu</a:t>
                </a:r>
                <a:r>
                  <a:rPr lang="en-US" sz="1000" b="0" i="0" baseline="0">
                    <a:effectLst/>
                  </a:rPr>
                  <a:t>]</a:t>
                </a:r>
                <a:endParaRPr lang="cs-CZ" sz="1000" b="0" i="1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3.7954796286506589E-3"/>
              <c:y val="0.13478210901032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0221424"/>
        <c:crossesAt val="-38"/>
        <c:crossBetween val="midCat"/>
        <c:majorUnit val="3"/>
      </c:valAx>
      <c:valAx>
        <c:axId val="1480221424"/>
        <c:scaling>
          <c:orientation val="minMax"/>
          <c:max val="-24"/>
          <c:min val="-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1" baseline="0">
                    <a:effectLst/>
                  </a:rPr>
                  <a:t>L</a:t>
                </a:r>
                <a:r>
                  <a:rPr lang="cs-CZ" sz="1000" b="0" i="0" baseline="-25000">
                    <a:effectLst/>
                  </a:rPr>
                  <a:t>outRMS</a:t>
                </a:r>
                <a:r>
                  <a:rPr lang="cs-CZ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[</a:t>
                </a:r>
                <a:r>
                  <a:rPr lang="cs-CZ" sz="1000" b="0" i="0" baseline="0">
                    <a:effectLst/>
                  </a:rPr>
                  <a:t>dBu</a:t>
                </a:r>
                <a:r>
                  <a:rPr lang="en-US" sz="1000" b="0" i="0" baseline="0">
                    <a:effectLst/>
                  </a:rPr>
                  <a:t>]</a:t>
                </a:r>
                <a:endParaRPr lang="cs-CZ" sz="1000" b="0" i="1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82921083627797409"/>
              <c:y val="0.923325592908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7008544"/>
        <c:crossesAt val="-39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8511134861605"/>
          <c:y val="0.62827042976411851"/>
          <c:w val="0.18303052224479011"/>
          <c:h val="0.23905358574190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doby</a:t>
            </a:r>
            <a:r>
              <a:rPr lang="cs-CZ" baseline="0"/>
              <a:t> náběžné a sestupné hrany řídícího napětí na polohách potenciometrů Attack a Release</a:t>
            </a:r>
            <a:endParaRPr lang="cs-CZ"/>
          </a:p>
        </c:rich>
      </c:tx>
      <c:layout>
        <c:manualLayout>
          <c:xMode val="edge"/>
          <c:yMode val="edge"/>
          <c:x val="0.12995867986381221"/>
          <c:y val="1.1481056257175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6934678939780416E-2"/>
          <c:y val="0.1415996938384998"/>
          <c:w val="0.84664504084876713"/>
          <c:h val="0.73787339769146976"/>
        </c:manualLayout>
      </c:layout>
      <c:scatterChart>
        <c:scatterStyle val="lineMarker"/>
        <c:varyColors val="0"/>
        <c:ser>
          <c:idx val="1"/>
          <c:order val="0"/>
          <c:tx>
            <c:strRef>
              <c:f>'5) Attack a Release'!$D$11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'5) Attack a Release'!$D$12:$D$14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'5) Attack a Release'!$E$12:$E$14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D-4640-B6BA-0B01C3615D58}"/>
            </c:ext>
          </c:extLst>
        </c:ser>
        <c:ser>
          <c:idx val="0"/>
          <c:order val="1"/>
          <c:tx>
            <c:strRef>
              <c:f>'5) Attack a Release'!$D$6</c:f>
              <c:strCache>
                <c:ptCount val="1"/>
                <c:pt idx="0">
                  <c:v>Attack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'5) Attack a Release'!$D$7:$D$9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'5) Attack a Release'!$E$7:$E$9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D-4640-B6BA-0B01C361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45232"/>
        <c:axId val="1752345648"/>
      </c:scatterChart>
      <c:valAx>
        <c:axId val="17523452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Pozice potenciometru </a:t>
                </a:r>
                <a:r>
                  <a:rPr lang="en-US" sz="1000" b="0" i="0" baseline="0">
                    <a:effectLst/>
                  </a:rPr>
                  <a:t>[</a:t>
                </a:r>
                <a:r>
                  <a:rPr lang="cs-CZ" sz="1000" b="0" i="0" baseline="0">
                    <a:effectLst/>
                  </a:rPr>
                  <a:t>-</a:t>
                </a:r>
                <a:r>
                  <a:rPr lang="en-US" sz="1000" b="0" i="0" baseline="0">
                    <a:effectLst/>
                  </a:rPr>
                  <a:t>]</a:t>
                </a:r>
                <a:endParaRPr lang="cs-CZ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1116781444639177"/>
              <c:y val="0.94275052421770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2345648"/>
        <c:crosses val="autoZero"/>
        <c:crossBetween val="midCat"/>
        <c:majorUnit val="1"/>
      </c:valAx>
      <c:valAx>
        <c:axId val="175234564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</a:t>
                </a:r>
                <a:r>
                  <a:rPr lang="en-US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8188238518377975E-2"/>
              <c:y val="5.59540275605618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234523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897411530455244"/>
          <c:y val="0.19418736817072957"/>
          <c:w val="0.17825080838249452"/>
          <c:h val="0.12916278691340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absolutní hodnoty</a:t>
            </a:r>
            <a:r>
              <a:rPr lang="cs-CZ" baseline="0"/>
              <a:t> změny zesílení za čas na poloze potenciometrů Attack a Release </a:t>
            </a:r>
            <a:endParaRPr lang="cs-CZ"/>
          </a:p>
        </c:rich>
      </c:tx>
      <c:layout>
        <c:manualLayout>
          <c:xMode val="edge"/>
          <c:yMode val="edge"/>
          <c:x val="0.12995867986381221"/>
          <c:y val="1.1481056257175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6934678939780416E-2"/>
          <c:y val="0.1760428626100268"/>
          <c:w val="0.84664504084876713"/>
          <c:h val="0.71002643734133175"/>
        </c:manualLayout>
      </c:layout>
      <c:scatterChart>
        <c:scatterStyle val="lineMarker"/>
        <c:varyColors val="0"/>
        <c:ser>
          <c:idx val="1"/>
          <c:order val="0"/>
          <c:tx>
            <c:strRef>
              <c:f>'5) Attack a Release'!$D$11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'5) Attack a Release'!$D$12:$D$14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'5) Attack a Release'!$G$12:$G$14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7-4166-B71A-E02EA341ACE6}"/>
            </c:ext>
          </c:extLst>
        </c:ser>
        <c:ser>
          <c:idx val="0"/>
          <c:order val="1"/>
          <c:tx>
            <c:strRef>
              <c:f>'5) Attack a Release'!$D$6</c:f>
              <c:strCache>
                <c:ptCount val="1"/>
                <c:pt idx="0">
                  <c:v>Attack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'5) Attack a Release'!$D$7:$D$9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'5) Attack a Release'!$G$7:$G$9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7-4166-B71A-E02EA341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45232"/>
        <c:axId val="1752345648"/>
      </c:scatterChart>
      <c:valAx>
        <c:axId val="17523452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Pozice potenciometru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-</a:t>
                </a:r>
                <a:r>
                  <a:rPr lang="en-US" baseline="0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70645928874275332"/>
              <c:y val="0.94391812701912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2345648"/>
        <c:crossesAt val="1.0000000000000002E-3"/>
        <c:crossBetween val="midCat"/>
      </c:valAx>
      <c:valAx>
        <c:axId val="1752345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cs-CZ" i="1"/>
                  <a:t>A/t </a:t>
                </a:r>
                <a:r>
                  <a:rPr lang="en-US"/>
                  <a:t>[</a:t>
                </a:r>
                <a:r>
                  <a:rPr lang="cs-CZ"/>
                  <a:t>dB/ms</a:t>
                </a:r>
                <a:r>
                  <a:rPr lang="en-US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4.8013576616175993E-3"/>
              <c:y val="9.42242150844806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234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25814492968587"/>
          <c:y val="0.20804863192039227"/>
          <c:w val="0.20711339653971825"/>
          <c:h val="0.17628871335037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11</xdr:row>
      <xdr:rowOff>129540</xdr:rowOff>
    </xdr:from>
    <xdr:to>
      <xdr:col>9</xdr:col>
      <xdr:colOff>87630</xdr:colOff>
      <xdr:row>30</xdr:row>
      <xdr:rowOff>30480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05156A7-4AFF-0D50-2B80-710E2C1CF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7</xdr:row>
      <xdr:rowOff>171450</xdr:rowOff>
    </xdr:from>
    <xdr:to>
      <xdr:col>8</xdr:col>
      <xdr:colOff>430530</xdr:colOff>
      <xdr:row>29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C34AAB9-F63C-499D-99CB-50E3ED7F7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356152</xdr:colOff>
      <xdr:row>17</xdr:row>
      <xdr:rowOff>99392</xdr:rowOff>
    </xdr:from>
    <xdr:to>
      <xdr:col>7</xdr:col>
      <xdr:colOff>230256</xdr:colOff>
      <xdr:row>37</xdr:row>
      <xdr:rowOff>144376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FC45956-8FB4-49A8-BDF0-6C5FE8D6E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16</xdr:row>
      <xdr:rowOff>99060</xdr:rowOff>
    </xdr:from>
    <xdr:to>
      <xdr:col>7</xdr:col>
      <xdr:colOff>689610</xdr:colOff>
      <xdr:row>35</xdr:row>
      <xdr:rowOff>17780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741D66C-E379-47FF-8E0A-7DE126CE7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15</xdr:row>
      <xdr:rowOff>15240</xdr:rowOff>
    </xdr:from>
    <xdr:to>
      <xdr:col>5</xdr:col>
      <xdr:colOff>861061</xdr:colOff>
      <xdr:row>33</xdr:row>
      <xdr:rowOff>135338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FD721A3-D777-4FD5-A53C-AA5148F49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603886</xdr:colOff>
      <xdr:row>34</xdr:row>
      <xdr:rowOff>15240</xdr:rowOff>
    </xdr:from>
    <xdr:to>
      <xdr:col>5</xdr:col>
      <xdr:colOff>857251</xdr:colOff>
      <xdr:row>52</xdr:row>
      <xdr:rowOff>89618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2EA1E2E-8C90-4A95-80B8-F60305EB7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11"/>
  <sheetViews>
    <sheetView tabSelected="1" zoomScaleNormal="100" zoomScaleSheetLayoutView="100" workbookViewId="0">
      <selection activeCell="C3" sqref="C3"/>
    </sheetView>
  </sheetViews>
  <sheetFormatPr defaultRowHeight="15" x14ac:dyDescent="0.25"/>
  <cols>
    <col min="2" max="2" width="10.28515625" bestFit="1" customWidth="1"/>
    <col min="3" max="3" width="10.85546875" customWidth="1"/>
    <col min="4" max="4" width="11.7109375" bestFit="1" customWidth="1"/>
  </cols>
  <sheetData>
    <row r="1" spans="2:6" ht="15.75" thickBot="1" x14ac:dyDescent="0.3"/>
    <row r="2" spans="2:6" ht="18.75" thickBot="1" x14ac:dyDescent="0.3">
      <c r="B2" s="21" t="s">
        <v>7</v>
      </c>
      <c r="C2" s="22" t="s">
        <v>8</v>
      </c>
      <c r="D2" s="22" t="s">
        <v>9</v>
      </c>
    </row>
    <row r="3" spans="2:6" x14ac:dyDescent="0.25">
      <c r="B3" s="8">
        <v>2.2000000000000002</v>
      </c>
      <c r="C3" s="12"/>
      <c r="D3" s="13">
        <f>20*LOG10((B3/(2*SQRT(2)))/774.8)</f>
        <v>-59.966238494416771</v>
      </c>
    </row>
    <row r="4" spans="2:6" x14ac:dyDescent="0.25">
      <c r="B4" s="6">
        <v>8.6999999999999993</v>
      </c>
      <c r="C4" s="5"/>
      <c r="D4" s="19">
        <f t="shared" ref="D4:D9" si="0">20*LOG10((B4/(2*SQRT(2)))/774.8)</f>
        <v>-48.024307058488532</v>
      </c>
    </row>
    <row r="5" spans="2:6" x14ac:dyDescent="0.25">
      <c r="B5" s="6">
        <v>34.700000000000003</v>
      </c>
      <c r="C5" s="5"/>
      <c r="D5" s="19">
        <f t="shared" si="0"/>
        <v>-36.00810261504342</v>
      </c>
    </row>
    <row r="6" spans="2:6" x14ac:dyDescent="0.25">
      <c r="B6" s="6">
        <v>138</v>
      </c>
      <c r="C6" s="5"/>
      <c r="D6" s="19">
        <f t="shared" si="0"/>
        <v>-24.017110382836169</v>
      </c>
    </row>
    <row r="7" spans="2:6" x14ac:dyDescent="0.25">
      <c r="B7" s="6">
        <v>550</v>
      </c>
      <c r="C7" s="5"/>
      <c r="D7" s="19">
        <f t="shared" si="0"/>
        <v>-12.007438320976025</v>
      </c>
    </row>
    <row r="8" spans="2:6" x14ac:dyDescent="0.25">
      <c r="B8" s="6">
        <v>2190</v>
      </c>
      <c r="C8" s="5"/>
      <c r="D8" s="19">
        <f t="shared" si="0"/>
        <v>-5.8098140585324809E-3</v>
      </c>
    </row>
    <row r="9" spans="2:6" x14ac:dyDescent="0.25">
      <c r="B9" s="6">
        <v>4370</v>
      </c>
      <c r="C9" s="5"/>
      <c r="D9" s="19">
        <f t="shared" si="0"/>
        <v>5.9949366285475367</v>
      </c>
    </row>
    <row r="11" spans="2:6" x14ac:dyDescent="0.25">
      <c r="B11" s="47" t="s">
        <v>28</v>
      </c>
      <c r="C11" s="47"/>
      <c r="D11" s="48"/>
      <c r="E11" s="36">
        <f>(C9-C3)/(D9-D3)</f>
        <v>0</v>
      </c>
      <c r="F11" s="4" t="s">
        <v>5</v>
      </c>
    </row>
  </sheetData>
  <mergeCells count="1">
    <mergeCell ref="B11:D11"/>
  </mergeCells>
  <pageMargins left="0.7" right="0.7" top="0.78740157499999996" bottom="0.78740157499999996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D7"/>
  <sheetViews>
    <sheetView zoomScaleNormal="100" zoomScaleSheetLayoutView="100" workbookViewId="0">
      <selection activeCell="C3" sqref="C3"/>
    </sheetView>
  </sheetViews>
  <sheetFormatPr defaultRowHeight="15" x14ac:dyDescent="0.25"/>
  <cols>
    <col min="2" max="2" width="13.85546875" customWidth="1"/>
    <col min="3" max="3" width="12.28515625" bestFit="1" customWidth="1"/>
    <col min="4" max="4" width="11.7109375" bestFit="1" customWidth="1"/>
  </cols>
  <sheetData>
    <row r="1" spans="2:4" ht="15.75" thickBot="1" x14ac:dyDescent="0.3"/>
    <row r="2" spans="2:4" ht="18.75" thickBot="1" x14ac:dyDescent="0.3">
      <c r="B2" s="23" t="s">
        <v>19</v>
      </c>
      <c r="C2" s="22" t="s">
        <v>7</v>
      </c>
      <c r="D2" s="22" t="s">
        <v>9</v>
      </c>
    </row>
    <row r="3" spans="2:4" x14ac:dyDescent="0.25">
      <c r="B3" s="8">
        <v>0</v>
      </c>
      <c r="C3" s="9"/>
      <c r="D3" s="14" t="e">
        <f>20*LOG10((C3/(2*SQRT(2)))/774.8)</f>
        <v>#NUM!</v>
      </c>
    </row>
    <row r="4" spans="2:4" x14ac:dyDescent="0.25">
      <c r="B4" s="6">
        <v>2.5</v>
      </c>
      <c r="C4" s="5"/>
      <c r="D4" s="43" t="e">
        <f t="shared" ref="D4:D7" si="0">20*LOG10((C4/(2*SQRT(2)))/774.8)</f>
        <v>#NUM!</v>
      </c>
    </row>
    <row r="5" spans="2:4" x14ac:dyDescent="0.25">
      <c r="B5" s="6">
        <v>5</v>
      </c>
      <c r="C5" s="7"/>
      <c r="D5" s="43" t="e">
        <f t="shared" si="0"/>
        <v>#NUM!</v>
      </c>
    </row>
    <row r="6" spans="2:4" x14ac:dyDescent="0.25">
      <c r="B6" s="6">
        <v>7.5</v>
      </c>
      <c r="C6" s="5"/>
      <c r="D6" s="43" t="e">
        <f t="shared" si="0"/>
        <v>#NUM!</v>
      </c>
    </row>
    <row r="7" spans="2:4" x14ac:dyDescent="0.25">
      <c r="B7" s="6">
        <v>10</v>
      </c>
      <c r="C7" s="5"/>
      <c r="D7" s="43" t="e">
        <f t="shared" si="0"/>
        <v>#NUM!</v>
      </c>
    </row>
  </sheetData>
  <pageMargins left="0.7" right="0.7" top="0.78740157499999996" bottom="0.78740157499999996" header="0.3" footer="0.3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98"/>
  <sheetViews>
    <sheetView zoomScaleNormal="100" zoomScaleSheetLayoutView="100" workbookViewId="0">
      <selection activeCell="D6" sqref="D6"/>
    </sheetView>
  </sheetViews>
  <sheetFormatPr defaultRowHeight="15" x14ac:dyDescent="0.25"/>
  <cols>
    <col min="2" max="2" width="10.28515625" customWidth="1"/>
    <col min="3" max="3" width="9.85546875" customWidth="1"/>
    <col min="4" max="5" width="11.85546875" bestFit="1" customWidth="1"/>
    <col min="6" max="7" width="13.5703125" bestFit="1" customWidth="1"/>
  </cols>
  <sheetData>
    <row r="1" spans="2:11" ht="15.75" thickBot="1" x14ac:dyDescent="0.3"/>
    <row r="2" spans="2:11" ht="18.75" thickBot="1" x14ac:dyDescent="0.3">
      <c r="B2" s="1"/>
      <c r="C2" s="1"/>
      <c r="D2" s="24" t="s">
        <v>10</v>
      </c>
      <c r="E2" s="25" t="s">
        <v>11</v>
      </c>
      <c r="F2" s="26" t="s">
        <v>12</v>
      </c>
      <c r="G2" s="24" t="s">
        <v>13</v>
      </c>
      <c r="H2" s="31"/>
      <c r="I2" s="1"/>
      <c r="J2" s="1"/>
      <c r="K2" s="1"/>
    </row>
    <row r="3" spans="2:11" x14ac:dyDescent="0.25">
      <c r="C3" s="35"/>
      <c r="D3" s="6">
        <v>1020</v>
      </c>
      <c r="E3" s="6">
        <v>4100</v>
      </c>
      <c r="F3" s="15">
        <f t="shared" ref="F3:F17" si="0">20*LOG10((D3/(2*SQRT(2)))/774.8)</f>
        <v>-6.6426886756225496</v>
      </c>
      <c r="G3" s="17">
        <f t="shared" ref="G3:G17" si="1">20*LOG10((E3/(2*SQRT(2)))/774.8)</f>
        <v>5.44098502353381</v>
      </c>
      <c r="H3" s="18"/>
    </row>
    <row r="4" spans="2:11" ht="15.75" thickBot="1" x14ac:dyDescent="0.3">
      <c r="C4" s="34"/>
      <c r="D4" s="33"/>
      <c r="E4" s="33"/>
      <c r="F4" s="15"/>
      <c r="G4" s="15"/>
      <c r="H4" s="32"/>
    </row>
    <row r="5" spans="2:11" ht="18.75" thickBot="1" x14ac:dyDescent="0.3">
      <c r="C5" s="3" t="s">
        <v>20</v>
      </c>
      <c r="D5" s="24" t="s">
        <v>21</v>
      </c>
      <c r="E5" s="25" t="s">
        <v>22</v>
      </c>
      <c r="F5" s="26" t="s">
        <v>23</v>
      </c>
      <c r="G5" s="24" t="s">
        <v>24</v>
      </c>
      <c r="H5" s="27" t="s">
        <v>6</v>
      </c>
    </row>
    <row r="6" spans="2:11" x14ac:dyDescent="0.25">
      <c r="B6" s="11" t="s">
        <v>0</v>
      </c>
      <c r="C6" s="49">
        <v>0</v>
      </c>
      <c r="D6" s="37"/>
      <c r="E6" s="37"/>
      <c r="F6" s="15" t="e">
        <f t="shared" si="0"/>
        <v>#NUM!</v>
      </c>
      <c r="G6" s="17" t="e">
        <f t="shared" si="1"/>
        <v>#NUM!</v>
      </c>
      <c r="H6" s="16" t="e">
        <f>IF((1/((G6-F6)/($G$3-$F$3)))&lt;0,1000,1/((G6-F6)/($G$3-$F$3)))</f>
        <v>#NUM!</v>
      </c>
    </row>
    <row r="7" spans="2:11" x14ac:dyDescent="0.25">
      <c r="B7" s="11" t="s">
        <v>1</v>
      </c>
      <c r="C7" s="50"/>
      <c r="D7" s="5"/>
      <c r="E7" s="5"/>
      <c r="F7" s="38" t="e">
        <f t="shared" si="0"/>
        <v>#NUM!</v>
      </c>
      <c r="G7" s="38" t="e">
        <f t="shared" si="1"/>
        <v>#NUM!</v>
      </c>
      <c r="H7" s="19" t="e">
        <f t="shared" ref="H7:H17" si="2">IF((1/((G7-F7)/($G$3-$F$3)))&lt;0,1000,1/((G7-F7)/($G$3-$F$3)))</f>
        <v>#NUM!</v>
      </c>
    </row>
    <row r="8" spans="2:11" x14ac:dyDescent="0.25">
      <c r="B8" s="11" t="s">
        <v>0</v>
      </c>
      <c r="C8" s="49">
        <v>2</v>
      </c>
      <c r="D8" s="5"/>
      <c r="E8" s="5"/>
      <c r="F8" s="38" t="e">
        <f t="shared" si="0"/>
        <v>#NUM!</v>
      </c>
      <c r="G8" s="38" t="e">
        <f t="shared" si="1"/>
        <v>#NUM!</v>
      </c>
      <c r="H8" s="19" t="e">
        <f t="shared" si="2"/>
        <v>#NUM!</v>
      </c>
    </row>
    <row r="9" spans="2:11" x14ac:dyDescent="0.25">
      <c r="B9" s="11" t="s">
        <v>1</v>
      </c>
      <c r="C9" s="50"/>
      <c r="D9" s="5"/>
      <c r="E9" s="5"/>
      <c r="F9" s="38" t="e">
        <f t="shared" si="0"/>
        <v>#NUM!</v>
      </c>
      <c r="G9" s="38" t="e">
        <f t="shared" si="1"/>
        <v>#NUM!</v>
      </c>
      <c r="H9" s="19" t="e">
        <f t="shared" si="2"/>
        <v>#NUM!</v>
      </c>
    </row>
    <row r="10" spans="2:11" x14ac:dyDescent="0.25">
      <c r="B10" s="11" t="s">
        <v>0</v>
      </c>
      <c r="C10" s="49">
        <v>5</v>
      </c>
      <c r="D10" s="5"/>
      <c r="E10" s="5"/>
      <c r="F10" s="38" t="e">
        <f t="shared" si="0"/>
        <v>#NUM!</v>
      </c>
      <c r="G10" s="38" t="e">
        <f t="shared" si="1"/>
        <v>#NUM!</v>
      </c>
      <c r="H10" s="19" t="e">
        <f t="shared" si="2"/>
        <v>#NUM!</v>
      </c>
    </row>
    <row r="11" spans="2:11" x14ac:dyDescent="0.25">
      <c r="B11" s="11" t="s">
        <v>1</v>
      </c>
      <c r="C11" s="50"/>
      <c r="D11" s="5"/>
      <c r="E11" s="5"/>
      <c r="F11" s="38" t="e">
        <f t="shared" si="0"/>
        <v>#NUM!</v>
      </c>
      <c r="G11" s="38" t="e">
        <f t="shared" si="1"/>
        <v>#NUM!</v>
      </c>
      <c r="H11" s="19" t="e">
        <f t="shared" si="2"/>
        <v>#NUM!</v>
      </c>
    </row>
    <row r="12" spans="2:11" x14ac:dyDescent="0.25">
      <c r="B12" s="11" t="s">
        <v>0</v>
      </c>
      <c r="C12" s="49">
        <v>8</v>
      </c>
      <c r="D12" s="5"/>
      <c r="E12" s="5"/>
      <c r="F12" s="38" t="e">
        <f t="shared" si="0"/>
        <v>#NUM!</v>
      </c>
      <c r="G12" s="38" t="e">
        <f t="shared" si="1"/>
        <v>#NUM!</v>
      </c>
      <c r="H12" s="19" t="e">
        <f t="shared" si="2"/>
        <v>#NUM!</v>
      </c>
    </row>
    <row r="13" spans="2:11" x14ac:dyDescent="0.25">
      <c r="B13" s="11" t="s">
        <v>1</v>
      </c>
      <c r="C13" s="50"/>
      <c r="D13" s="5"/>
      <c r="E13" s="5"/>
      <c r="F13" s="38" t="e">
        <f t="shared" si="0"/>
        <v>#NUM!</v>
      </c>
      <c r="G13" s="38" t="e">
        <f t="shared" si="1"/>
        <v>#NUM!</v>
      </c>
      <c r="H13" s="19" t="e">
        <f t="shared" si="2"/>
        <v>#NUM!</v>
      </c>
    </row>
    <row r="14" spans="2:11" x14ac:dyDescent="0.25">
      <c r="B14" s="11" t="s">
        <v>0</v>
      </c>
      <c r="C14" s="49">
        <v>9</v>
      </c>
      <c r="D14" s="5"/>
      <c r="E14" s="5"/>
      <c r="F14" s="38" t="e">
        <f t="shared" si="0"/>
        <v>#NUM!</v>
      </c>
      <c r="G14" s="38" t="e">
        <f t="shared" si="1"/>
        <v>#NUM!</v>
      </c>
      <c r="H14" s="19" t="e">
        <f t="shared" si="2"/>
        <v>#NUM!</v>
      </c>
    </row>
    <row r="15" spans="2:11" x14ac:dyDescent="0.25">
      <c r="B15" s="11" t="s">
        <v>1</v>
      </c>
      <c r="C15" s="50"/>
      <c r="D15" s="5"/>
      <c r="E15" s="5"/>
      <c r="F15" s="38" t="e">
        <f t="shared" si="0"/>
        <v>#NUM!</v>
      </c>
      <c r="G15" s="38" t="e">
        <f t="shared" si="1"/>
        <v>#NUM!</v>
      </c>
      <c r="H15" s="19" t="e">
        <f t="shared" si="2"/>
        <v>#NUM!</v>
      </c>
    </row>
    <row r="16" spans="2:11" x14ac:dyDescent="0.25">
      <c r="B16" s="11" t="s">
        <v>0</v>
      </c>
      <c r="C16" s="49">
        <v>10</v>
      </c>
      <c r="D16" s="5"/>
      <c r="E16" s="5"/>
      <c r="F16" s="38" t="e">
        <f t="shared" si="0"/>
        <v>#NUM!</v>
      </c>
      <c r="G16" s="38" t="e">
        <f t="shared" si="1"/>
        <v>#NUM!</v>
      </c>
      <c r="H16" s="19" t="e">
        <f t="shared" si="2"/>
        <v>#NUM!</v>
      </c>
    </row>
    <row r="17" spans="2:8" x14ac:dyDescent="0.25">
      <c r="B17" s="11" t="s">
        <v>1</v>
      </c>
      <c r="C17" s="50"/>
      <c r="D17" s="5"/>
      <c r="E17" s="5"/>
      <c r="F17" s="38" t="e">
        <f t="shared" si="0"/>
        <v>#NUM!</v>
      </c>
      <c r="G17" s="38" t="e">
        <f t="shared" si="1"/>
        <v>#NUM!</v>
      </c>
      <c r="H17" s="19" t="e">
        <f t="shared" si="2"/>
        <v>#NUM!</v>
      </c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81" spans="1:10" x14ac:dyDescent="0.25">
      <c r="A81" s="44"/>
      <c r="B81" s="44"/>
      <c r="C81" s="44"/>
      <c r="D81" s="44"/>
      <c r="E81" s="44"/>
      <c r="F81" s="44"/>
      <c r="G81" s="44"/>
      <c r="H81" s="44"/>
    </row>
    <row r="82" spans="1:10" x14ac:dyDescent="0.25">
      <c r="A82" s="44"/>
      <c r="B82" s="44"/>
      <c r="C82" s="44"/>
      <c r="D82" s="44">
        <v>0</v>
      </c>
      <c r="E82" s="46" t="e">
        <f>H6</f>
        <v>#NUM!</v>
      </c>
      <c r="F82" s="46" t="e">
        <f>H7</f>
        <v>#NUM!</v>
      </c>
      <c r="G82" s="44"/>
      <c r="H82" s="44"/>
      <c r="J82" s="44"/>
    </row>
    <row r="83" spans="1:10" x14ac:dyDescent="0.25">
      <c r="A83" s="44"/>
      <c r="B83" s="44"/>
      <c r="C83" s="44"/>
      <c r="D83" s="44">
        <v>2</v>
      </c>
      <c r="E83" s="46" t="e">
        <f>H8</f>
        <v>#NUM!</v>
      </c>
      <c r="F83" s="46" t="e">
        <f>H9</f>
        <v>#NUM!</v>
      </c>
      <c r="G83" s="44"/>
      <c r="H83" s="44"/>
      <c r="J83" s="44"/>
    </row>
    <row r="84" spans="1:10" x14ac:dyDescent="0.25">
      <c r="A84" s="44"/>
      <c r="B84" s="44"/>
      <c r="C84" s="44"/>
      <c r="D84" s="44">
        <v>5</v>
      </c>
      <c r="E84" s="46" t="e">
        <f>H10</f>
        <v>#NUM!</v>
      </c>
      <c r="F84" s="46" t="e">
        <f>H11</f>
        <v>#NUM!</v>
      </c>
      <c r="G84" s="44"/>
      <c r="H84" s="44"/>
      <c r="J84" s="44"/>
    </row>
    <row r="85" spans="1:10" x14ac:dyDescent="0.25">
      <c r="A85" s="44"/>
      <c r="B85" s="44"/>
      <c r="C85" s="44"/>
      <c r="D85" s="44">
        <v>8</v>
      </c>
      <c r="E85" s="46" t="e">
        <f>H12</f>
        <v>#NUM!</v>
      </c>
      <c r="F85" s="46" t="e">
        <f>H13</f>
        <v>#NUM!</v>
      </c>
      <c r="G85" s="44"/>
      <c r="H85" s="44"/>
      <c r="J85" s="44"/>
    </row>
    <row r="86" spans="1:10" x14ac:dyDescent="0.25">
      <c r="A86" s="44"/>
      <c r="B86" s="44"/>
      <c r="C86" s="44"/>
      <c r="D86" s="44">
        <v>9</v>
      </c>
      <c r="E86" s="46" t="e">
        <f>H14</f>
        <v>#NUM!</v>
      </c>
      <c r="F86" s="46" t="e">
        <f>H15</f>
        <v>#NUM!</v>
      </c>
      <c r="G86" s="44"/>
      <c r="H86" s="44"/>
      <c r="J86" s="44"/>
    </row>
    <row r="87" spans="1:10" x14ac:dyDescent="0.25">
      <c r="A87" s="44"/>
      <c r="B87" s="44"/>
      <c r="C87" s="44"/>
      <c r="D87" s="44">
        <v>10</v>
      </c>
      <c r="E87" s="46" t="e">
        <f>H16</f>
        <v>#NUM!</v>
      </c>
      <c r="F87" s="46" t="e">
        <f>H17</f>
        <v>#NUM!</v>
      </c>
      <c r="G87" s="44"/>
      <c r="H87" s="44"/>
      <c r="J87" s="44"/>
    </row>
    <row r="88" spans="1:10" x14ac:dyDescent="0.25">
      <c r="A88" s="44"/>
      <c r="B88" s="44"/>
      <c r="C88" s="44"/>
      <c r="G88" s="44"/>
      <c r="H88" s="44"/>
      <c r="J88" s="44"/>
    </row>
    <row r="89" spans="1:10" x14ac:dyDescent="0.25">
      <c r="A89" s="44"/>
      <c r="B89" s="44"/>
      <c r="C89" s="44"/>
      <c r="D89" s="44"/>
      <c r="E89" s="44"/>
      <c r="F89" s="44"/>
      <c r="G89" s="44"/>
      <c r="H89" s="44"/>
      <c r="J89" s="44"/>
    </row>
    <row r="90" spans="1:10" x14ac:dyDescent="0.25">
      <c r="A90" s="44"/>
      <c r="B90" s="44"/>
      <c r="C90" s="44"/>
      <c r="D90" s="44"/>
      <c r="E90" s="44"/>
      <c r="F90" s="44"/>
      <c r="G90" s="44"/>
      <c r="H90" s="44"/>
      <c r="J90" s="44"/>
    </row>
    <row r="91" spans="1:10" x14ac:dyDescent="0.25">
      <c r="B91" s="44"/>
      <c r="C91" s="44"/>
      <c r="D91" s="45"/>
      <c r="E91" s="44"/>
      <c r="F91" s="44"/>
      <c r="G91" s="45"/>
      <c r="H91" s="44"/>
      <c r="I91" s="44"/>
      <c r="J91" s="44"/>
    </row>
    <row r="92" spans="1:10" x14ac:dyDescent="0.25">
      <c r="B92" s="44"/>
      <c r="C92" s="44"/>
      <c r="D92" s="45"/>
      <c r="E92" s="44"/>
      <c r="F92" s="44"/>
      <c r="G92" s="45"/>
      <c r="H92" s="44"/>
      <c r="I92" s="44"/>
      <c r="J92" s="44"/>
    </row>
    <row r="93" spans="1:10" x14ac:dyDescent="0.25">
      <c r="B93" s="44"/>
      <c r="C93" s="44"/>
      <c r="D93" s="45"/>
      <c r="E93" s="44"/>
      <c r="F93" s="44"/>
      <c r="G93" s="45"/>
      <c r="H93" s="44"/>
      <c r="I93" s="44"/>
      <c r="J93" s="44"/>
    </row>
    <row r="94" spans="1:10" x14ac:dyDescent="0.25">
      <c r="B94" s="44"/>
      <c r="C94" s="44"/>
      <c r="D94" s="45"/>
      <c r="E94" s="44"/>
      <c r="F94" s="44"/>
      <c r="G94" s="45"/>
      <c r="H94" s="44"/>
      <c r="I94" s="44"/>
      <c r="J94" s="44"/>
    </row>
    <row r="95" spans="1:10" x14ac:dyDescent="0.25">
      <c r="D95" s="2"/>
      <c r="G95" s="2"/>
    </row>
    <row r="96" spans="1:10" x14ac:dyDescent="0.25">
      <c r="D96" s="2"/>
      <c r="E96" s="2"/>
      <c r="F96" s="2"/>
      <c r="G96" s="2"/>
    </row>
    <row r="97" spans="4:7" x14ac:dyDescent="0.25">
      <c r="D97" s="2"/>
      <c r="E97" s="2"/>
      <c r="F97" s="2"/>
      <c r="G97" s="2"/>
    </row>
    <row r="98" spans="4:7" x14ac:dyDescent="0.25">
      <c r="D98" s="2"/>
      <c r="E98" s="2"/>
      <c r="F98" s="2"/>
      <c r="G98" s="2"/>
    </row>
  </sheetData>
  <mergeCells count="6">
    <mergeCell ref="C14:C15"/>
    <mergeCell ref="C16:C17"/>
    <mergeCell ref="C6:C7"/>
    <mergeCell ref="C8:C9"/>
    <mergeCell ref="C10:C11"/>
    <mergeCell ref="C12:C13"/>
  </mergeCells>
  <pageMargins left="0.7" right="0.7" top="0.78740157499999996" bottom="0.78740157499999996" header="0.3" footer="0.3"/>
  <pageSetup paperSize="9" scale="87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16"/>
  <sheetViews>
    <sheetView zoomScaleNormal="100" zoomScaleSheetLayoutView="100" workbookViewId="0">
      <selection activeCell="C4" sqref="C4"/>
    </sheetView>
  </sheetViews>
  <sheetFormatPr defaultRowHeight="15" x14ac:dyDescent="0.25"/>
  <cols>
    <col min="2" max="2" width="9.85546875" customWidth="1"/>
    <col min="3" max="4" width="10.85546875" customWidth="1"/>
    <col min="5" max="5" width="11.28515625" customWidth="1"/>
    <col min="6" max="7" width="13.28515625" bestFit="1" customWidth="1"/>
    <col min="8" max="8" width="12.7109375" bestFit="1" customWidth="1"/>
  </cols>
  <sheetData>
    <row r="1" spans="2:9" x14ac:dyDescent="0.25">
      <c r="B1" s="20"/>
      <c r="C1" s="20"/>
      <c r="D1" s="20"/>
      <c r="E1" s="20"/>
      <c r="F1" s="20"/>
      <c r="G1" s="20"/>
      <c r="H1" s="20"/>
      <c r="I1" s="20"/>
    </row>
    <row r="2" spans="2:9" ht="15.75" thickBot="1" x14ac:dyDescent="0.3">
      <c r="C2" s="3" t="s">
        <v>2</v>
      </c>
      <c r="D2" s="39" t="s">
        <v>3</v>
      </c>
      <c r="F2" s="3" t="s">
        <v>2</v>
      </c>
      <c r="G2" s="39" t="s">
        <v>3</v>
      </c>
    </row>
    <row r="3" spans="2:9" ht="18.75" thickBot="1" x14ac:dyDescent="0.3">
      <c r="B3" s="28" t="s">
        <v>7</v>
      </c>
      <c r="C3" s="21" t="s">
        <v>14</v>
      </c>
      <c r="D3" s="22" t="s">
        <v>14</v>
      </c>
      <c r="E3" s="29" t="s">
        <v>9</v>
      </c>
      <c r="F3" s="21" t="s">
        <v>15</v>
      </c>
      <c r="G3" s="23" t="s">
        <v>15</v>
      </c>
    </row>
    <row r="4" spans="2:9" x14ac:dyDescent="0.25">
      <c r="B4" s="40">
        <v>32</v>
      </c>
      <c r="C4" s="41"/>
      <c r="D4" s="41"/>
      <c r="E4" s="42">
        <f t="shared" ref="E4:E16" si="0">20*LOG10((B4/(2*SQRT(2)))/774.8)</f>
        <v>-36.711692544462778</v>
      </c>
      <c r="F4" s="42" t="e">
        <f t="shared" ref="F4:F15" si="1">20*LOG10((C4/(2*SQRT(2)))/774.8)</f>
        <v>#NUM!</v>
      </c>
      <c r="G4" s="42" t="e">
        <f t="shared" ref="G4:G15" si="2">20*LOG10((D4/(2*SQRT(2)))/774.8)</f>
        <v>#NUM!</v>
      </c>
    </row>
    <row r="5" spans="2:9" x14ac:dyDescent="0.25">
      <c r="B5" s="8">
        <v>45</v>
      </c>
      <c r="C5" s="12"/>
      <c r="D5" s="12"/>
      <c r="E5" s="19">
        <f t="shared" ref="E5" si="3">20*LOG10((B5/(2*SQRT(2)))/774.8)</f>
        <v>-33.750441835354025</v>
      </c>
      <c r="F5" s="19" t="e">
        <f t="shared" ref="F5" si="4">20*LOG10((C5/(2*SQRT(2)))/774.8)</f>
        <v>#NUM!</v>
      </c>
      <c r="G5" s="19" t="e">
        <f t="shared" ref="G5" si="5">20*LOG10((D5/(2*SQRT(2)))/774.8)</f>
        <v>#NUM!</v>
      </c>
    </row>
    <row r="6" spans="2:9" x14ac:dyDescent="0.25">
      <c r="B6" s="8">
        <v>63.4</v>
      </c>
      <c r="C6" s="12"/>
      <c r="D6" s="12"/>
      <c r="E6" s="19">
        <f t="shared" si="0"/>
        <v>-30.772906953226244</v>
      </c>
      <c r="F6" s="19" t="e">
        <f t="shared" si="1"/>
        <v>#NUM!</v>
      </c>
      <c r="G6" s="19" t="e">
        <f t="shared" si="2"/>
        <v>#NUM!</v>
      </c>
    </row>
    <row r="7" spans="2:9" x14ac:dyDescent="0.25">
      <c r="B7" s="6">
        <v>90</v>
      </c>
      <c r="C7" s="5"/>
      <c r="D7" s="5"/>
      <c r="E7" s="19">
        <f t="shared" si="0"/>
        <v>-27.729841922074403</v>
      </c>
      <c r="F7" s="19" t="e">
        <f t="shared" si="1"/>
        <v>#NUM!</v>
      </c>
      <c r="G7" s="19" t="e">
        <f t="shared" si="2"/>
        <v>#NUM!</v>
      </c>
    </row>
    <row r="8" spans="2:9" x14ac:dyDescent="0.25">
      <c r="B8" s="6">
        <v>114</v>
      </c>
      <c r="C8" s="5"/>
      <c r="D8" s="5"/>
      <c r="E8" s="19">
        <f t="shared" si="0"/>
        <v>-25.676595084131449</v>
      </c>
      <c r="F8" s="19" t="e">
        <f t="shared" si="1"/>
        <v>#NUM!</v>
      </c>
      <c r="G8" s="19" t="e">
        <f t="shared" si="2"/>
        <v>#NUM!</v>
      </c>
    </row>
    <row r="9" spans="2:9" x14ac:dyDescent="0.25">
      <c r="B9" s="6">
        <v>128</v>
      </c>
      <c r="C9" s="5"/>
      <c r="D9" s="5"/>
      <c r="E9" s="19">
        <f t="shared" si="0"/>
        <v>-24.670492717903532</v>
      </c>
      <c r="F9" s="19" t="e">
        <f t="shared" si="1"/>
        <v>#NUM!</v>
      </c>
      <c r="G9" s="19" t="e">
        <f t="shared" si="2"/>
        <v>#NUM!</v>
      </c>
    </row>
    <row r="10" spans="2:9" x14ac:dyDescent="0.25">
      <c r="B10" s="6">
        <v>162</v>
      </c>
      <c r="C10" s="5"/>
      <c r="D10" s="5"/>
      <c r="E10" s="19">
        <f t="shared" si="0"/>
        <v>-22.624391820008285</v>
      </c>
      <c r="F10" s="19" t="e">
        <f t="shared" si="1"/>
        <v>#NUM!</v>
      </c>
      <c r="G10" s="19" t="e">
        <f t="shared" si="2"/>
        <v>#NUM!</v>
      </c>
    </row>
    <row r="11" spans="2:9" x14ac:dyDescent="0.25">
      <c r="B11" s="6">
        <v>228</v>
      </c>
      <c r="C11" s="5"/>
      <c r="D11" s="5"/>
      <c r="E11" s="19">
        <f t="shared" si="0"/>
        <v>-19.655995170851824</v>
      </c>
      <c r="F11" s="19" t="e">
        <f t="shared" si="1"/>
        <v>#NUM!</v>
      </c>
      <c r="G11" s="19" t="e">
        <f t="shared" si="2"/>
        <v>#NUM!</v>
      </c>
    </row>
    <row r="12" spans="2:9" x14ac:dyDescent="0.25">
      <c r="B12" s="6">
        <v>361</v>
      </c>
      <c r="C12" s="5"/>
      <c r="D12" s="5"/>
      <c r="E12" s="19">
        <f t="shared" si="0"/>
        <v>-15.664548072747742</v>
      </c>
      <c r="F12" s="19" t="e">
        <f t="shared" si="1"/>
        <v>#NUM!</v>
      </c>
      <c r="G12" s="19" t="e">
        <f t="shared" si="2"/>
        <v>#NUM!</v>
      </c>
    </row>
    <row r="13" spans="2:9" x14ac:dyDescent="0.25">
      <c r="B13" s="6">
        <v>509</v>
      </c>
      <c r="C13" s="5"/>
      <c r="D13" s="5"/>
      <c r="E13" s="19">
        <f t="shared" si="0"/>
        <v>-12.680336464125725</v>
      </c>
      <c r="F13" s="19" t="e">
        <f t="shared" si="1"/>
        <v>#NUM!</v>
      </c>
      <c r="G13" s="19" t="e">
        <f t="shared" si="2"/>
        <v>#NUM!</v>
      </c>
    </row>
    <row r="14" spans="2:9" x14ac:dyDescent="0.25">
      <c r="B14" s="6">
        <v>1020</v>
      </c>
      <c r="C14" s="5"/>
      <c r="D14" s="5"/>
      <c r="E14" s="19">
        <f t="shared" si="0"/>
        <v>-6.6426886756225496</v>
      </c>
      <c r="F14" s="19" t="e">
        <f t="shared" si="1"/>
        <v>#NUM!</v>
      </c>
      <c r="G14" s="19" t="e">
        <f t="shared" si="2"/>
        <v>#NUM!</v>
      </c>
    </row>
    <row r="15" spans="2:9" x14ac:dyDescent="0.25">
      <c r="B15" s="6">
        <v>2050</v>
      </c>
      <c r="C15" s="5"/>
      <c r="D15" s="5"/>
      <c r="E15" s="19">
        <f t="shared" si="0"/>
        <v>-0.57961488974581443</v>
      </c>
      <c r="F15" s="19" t="e">
        <f t="shared" si="1"/>
        <v>#NUM!</v>
      </c>
      <c r="G15" s="19" t="e">
        <f t="shared" si="2"/>
        <v>#NUM!</v>
      </c>
    </row>
    <row r="16" spans="2:9" x14ac:dyDescent="0.25">
      <c r="B16" s="6">
        <v>4080</v>
      </c>
      <c r="C16" s="5"/>
      <c r="D16" s="5"/>
      <c r="E16" s="19">
        <f t="shared" si="0"/>
        <v>5.3985111509366979</v>
      </c>
      <c r="F16" s="19" t="e">
        <f t="shared" ref="F16" si="6">20*LOG10((C16/(2*SQRT(2)))/774.8)</f>
        <v>#NUM!</v>
      </c>
      <c r="G16" s="19" t="e">
        <f t="shared" ref="G16" si="7">20*LOG10((D16/(2*SQRT(2)))/774.8)</f>
        <v>#NUM!</v>
      </c>
    </row>
  </sheetData>
  <pageMargins left="0.7" right="0.7" top="0.78740157499999996" bottom="0.78740157499999996" header="0.3" footer="0.3"/>
  <pageSetup paperSize="9" scale="95" orientation="portrait" r:id="rId1"/>
  <colBreaks count="1" manualBreakCount="1">
    <brk id="8" max="33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K14"/>
  <sheetViews>
    <sheetView zoomScaleNormal="100" zoomScaleSheetLayoutView="100" workbookViewId="0">
      <selection activeCell="B3" sqref="B3"/>
    </sheetView>
  </sheetViews>
  <sheetFormatPr defaultRowHeight="15" x14ac:dyDescent="0.25"/>
  <cols>
    <col min="2" max="3" width="22.42578125" customWidth="1"/>
    <col min="4" max="4" width="6.85546875" customWidth="1"/>
    <col min="5" max="5" width="8.140625" customWidth="1"/>
    <col min="6" max="6" width="15.5703125" customWidth="1"/>
    <col min="7" max="7" width="14.5703125" customWidth="1"/>
  </cols>
  <sheetData>
    <row r="1" spans="2:11" x14ac:dyDescent="0.25"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2:11" ht="18" x14ac:dyDescent="0.35">
      <c r="B2" s="10" t="s">
        <v>25</v>
      </c>
      <c r="C2" s="10" t="s">
        <v>26</v>
      </c>
      <c r="D2" s="47" t="s">
        <v>27</v>
      </c>
      <c r="E2" s="47"/>
      <c r="F2" s="47"/>
    </row>
    <row r="3" spans="2:11" x14ac:dyDescent="0.25">
      <c r="B3" s="5"/>
      <c r="C3" s="5"/>
      <c r="D3" s="51" t="e">
        <f>0.95*(B3-C3)/('1) RMS'!E11)</f>
        <v>#DIV/0!</v>
      </c>
      <c r="E3" s="51"/>
      <c r="F3" s="51"/>
    </row>
    <row r="5" spans="2:11" ht="15.75" thickBot="1" x14ac:dyDescent="0.3"/>
    <row r="6" spans="2:11" ht="15.75" thickBot="1" x14ac:dyDescent="0.3">
      <c r="D6" s="23" t="s">
        <v>16</v>
      </c>
      <c r="E6" s="22" t="s">
        <v>17</v>
      </c>
      <c r="F6" s="30" t="s">
        <v>29</v>
      </c>
      <c r="G6" s="30" t="s">
        <v>4</v>
      </c>
    </row>
    <row r="7" spans="2:11" x14ac:dyDescent="0.25">
      <c r="D7" s="11">
        <v>0</v>
      </c>
      <c r="E7" s="5"/>
      <c r="F7" s="19" t="e">
        <f>0.95*($B$3-$C$3)/E7</f>
        <v>#DIV/0!</v>
      </c>
      <c r="G7" s="19" t="e">
        <f>$D$3/(E7)</f>
        <v>#DIV/0!</v>
      </c>
    </row>
    <row r="8" spans="2:11" x14ac:dyDescent="0.25">
      <c r="D8" s="11">
        <v>5</v>
      </c>
      <c r="E8" s="5"/>
      <c r="F8" s="19" t="e">
        <f>0.95*($B$3-$C$3)/E8</f>
        <v>#DIV/0!</v>
      </c>
      <c r="G8" s="19" t="e">
        <f t="shared" ref="G8:G9" si="0">$D$3/(E8)</f>
        <v>#DIV/0!</v>
      </c>
    </row>
    <row r="9" spans="2:11" x14ac:dyDescent="0.25">
      <c r="D9" s="11">
        <v>10</v>
      </c>
      <c r="E9" s="5"/>
      <c r="F9" s="19" t="e">
        <f>0.95*($B$3-$C$3)/E9</f>
        <v>#DIV/0!</v>
      </c>
      <c r="G9" s="19" t="e">
        <f t="shared" si="0"/>
        <v>#DIV/0!</v>
      </c>
    </row>
    <row r="10" spans="2:11" ht="15.75" thickBot="1" x14ac:dyDescent="0.3"/>
    <row r="11" spans="2:11" ht="15.75" thickBot="1" x14ac:dyDescent="0.3">
      <c r="D11" s="23" t="s">
        <v>18</v>
      </c>
      <c r="E11" s="22" t="s">
        <v>17</v>
      </c>
      <c r="F11" s="30" t="s">
        <v>29</v>
      </c>
      <c r="G11" s="30" t="s">
        <v>4</v>
      </c>
    </row>
    <row r="12" spans="2:11" x14ac:dyDescent="0.25">
      <c r="D12" s="11">
        <v>0</v>
      </c>
      <c r="E12" s="5"/>
      <c r="F12" s="19" t="e">
        <f>0.95*($B$3-$C$3)/E12</f>
        <v>#DIV/0!</v>
      </c>
      <c r="G12" s="19" t="e">
        <f>$D$3/(E12)</f>
        <v>#DIV/0!</v>
      </c>
    </row>
    <row r="13" spans="2:11" x14ac:dyDescent="0.25">
      <c r="D13" s="11">
        <v>5</v>
      </c>
      <c r="E13" s="5"/>
      <c r="F13" s="19" t="e">
        <f>0.95*($B$3-$C$3)/E13</f>
        <v>#DIV/0!</v>
      </c>
      <c r="G13" s="19" t="e">
        <f t="shared" ref="G13:G14" si="1">$D$3/(E13)</f>
        <v>#DIV/0!</v>
      </c>
    </row>
    <row r="14" spans="2:11" x14ac:dyDescent="0.25">
      <c r="D14" s="11">
        <v>10</v>
      </c>
      <c r="E14" s="5"/>
      <c r="F14" s="19" t="e">
        <f>0.95*($B$3-$C$3)/E14</f>
        <v>#DIV/0!</v>
      </c>
      <c r="G14" s="19" t="e">
        <f t="shared" si="1"/>
        <v>#DIV/0!</v>
      </c>
    </row>
  </sheetData>
  <mergeCells count="2">
    <mergeCell ref="D2:F2"/>
    <mergeCell ref="D3:F3"/>
  </mergeCells>
  <pageMargins left="0.7" right="0.7" top="0.78740157499999996" bottom="0.78740157499999996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3</vt:i4>
      </vt:variant>
    </vt:vector>
  </HeadingPairs>
  <TitlesOfParts>
    <vt:vector size="8" baseType="lpstr">
      <vt:lpstr>1) RMS</vt:lpstr>
      <vt:lpstr>2) Threshold</vt:lpstr>
      <vt:lpstr>3) Ratio</vt:lpstr>
      <vt:lpstr>4) Knee</vt:lpstr>
      <vt:lpstr>5) Attack a Release</vt:lpstr>
      <vt:lpstr>'3) Ratio'!Oblast_tisku</vt:lpstr>
      <vt:lpstr>'4) Knee'!Oblast_tisku</vt:lpstr>
      <vt:lpstr>'5) Attack a Release'!Oblast_tisku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Růžička</dc:creator>
  <cp:lastModifiedBy>David Kubanek</cp:lastModifiedBy>
  <cp:lastPrinted>2022-09-20T15:38:34Z</cp:lastPrinted>
  <dcterms:created xsi:type="dcterms:W3CDTF">2022-05-20T20:02:16Z</dcterms:created>
  <dcterms:modified xsi:type="dcterms:W3CDTF">2023-09-18T06:52:59Z</dcterms:modified>
</cp:coreProperties>
</file>