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E:\Documents\Falguni Documents\DA\EXCEL\"/>
    </mc:Choice>
  </mc:AlternateContent>
  <xr:revisionPtr revIDLastSave="0" documentId="13_ncr:1_{CD144CAC-31B3-4112-B9B5-A5A2E88E063A}" xr6:coauthVersionLast="47" xr6:coauthVersionMax="47" xr10:uidLastSave="{00000000-0000-0000-0000-000000000000}"/>
  <bookViews>
    <workbookView xWindow="-108" yWindow="-108" windowWidth="23256" windowHeight="12456" xr2:uid="{00000000-000D-0000-FFFF-FFFF00000000}"/>
  </bookViews>
  <sheets>
    <sheet name="DASHBOARD" sheetId="3" r:id="rId1"/>
    <sheet name="Sheet1" sheetId="7" r:id="rId2"/>
    <sheet name="Table1" sheetId="2" r:id="rId3"/>
    <sheet name="working progress" sheetId="6" r:id="rId4"/>
  </sheets>
  <definedNames>
    <definedName name="ExternalData_1" localSheetId="2" hidden="1">Table1!$A$1:$J$41</definedName>
    <definedName name="Slicer_Manager">#N/A</definedName>
    <definedName name="Slicer_Project">#N/A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 i="3" l="1"/>
  <c r="K6" i="3" a="1"/>
  <c r="K6" i="3" s="1"/>
  <c r="B4" i="6"/>
  <c r="B6" i="6"/>
  <c r="B5" i="6"/>
  <c r="G3" i="6"/>
  <c r="B5" i="7"/>
  <c r="G4" i="6" l="1"/>
  <c r="C5" i="7"/>
  <c r="B8" i="6"/>
  <c r="B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58C405-63EB-4134-AF59-9DC1FDDB4BB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<sst xmlns="http://schemas.openxmlformats.org/spreadsheetml/2006/main" count="226" uniqueCount="48">
  <si>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</si>
  <si>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</si>
  <si>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</si>
  <si>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</si>
  <si>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</si>
  <si>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</si>
  <si>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</si>
  <si>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</si>
  <si>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</si>
  <si>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</si>
  <si>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</si>
  <si>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</si>
  <si>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</si>
  <si>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</si>
  <si>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</si>
  <si>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</si>
  <si>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</si>
  <si>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</si>
  <si>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</si>
  <si>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</si>
  <si>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</si>
  <si>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</si>
  <si>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</si>
  <si>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</si>
  <si>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</si>
  <si>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</si>
  <si>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</si>
  <si>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</si>
  <si>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</si>
  <si>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</si>
  <si>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</si>
  <si>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 xml:space="preserve">Actual </t>
  </si>
  <si>
    <t xml:space="preserve">Budget </t>
  </si>
  <si>
    <t>Not started</t>
  </si>
  <si>
    <t>In Progress</t>
  </si>
  <si>
    <t>Completed</t>
  </si>
  <si>
    <t>Remaining</t>
  </si>
  <si>
    <t>Total Task</t>
  </si>
  <si>
    <t>Sum of Days completed</t>
  </si>
  <si>
    <t>Sum of Duration</t>
  </si>
  <si>
    <t>Days Completed</t>
  </si>
  <si>
    <t>Days Remaining</t>
  </si>
  <si>
    <t>Sum of Actual</t>
  </si>
  <si>
    <t>Sum of Budget</t>
  </si>
  <si>
    <t>Bar chart</t>
  </si>
  <si>
    <t xml:space="preserve">Doughnut </t>
  </si>
  <si>
    <t>PROJECT MANAGEMENT DASHBOARD</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</si>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</sst>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quot;M&quot;;\-0.0,,&quot;M&quot;"/>
    <numFmt numFmtId="165" formatCode="&quot;₹&quot;\ #,##0.00"/>
  </numFmts>
  <fonts count="3" x14ac:knownFonts="1">
    <font>
      <sz val="11"/>
      <color theme="1"/>
      <name val="Calibri"/>
      <family val="2"/>
      <scheme val="minor"/>
    </font>
    <font>
      <sz val="11"/>
      <color theme="1"/>
      <name val="Calibri"/>
      <family val="2"/>
      <scheme val="minor"/>
    </font>
    <font>
      <sz val="14"/>
      <color theme="1"/>
      <name val="Arial Rounded MT Bold"/>
      <family val="2"/>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14" fontId="0" fillId="0" borderId="0" xfId="0" applyNumberFormat="1"/>
    <xf numFmtId="2" fontId="0" fillId="0" borderId="0" xfId="0" applyNumberFormat="1"/>
    <xf numFmtId="9" fontId="0" fillId="0" borderId="0" xfId="0" applyNumberFormat="1"/>
    <xf numFmtId="3" fontId="0" fillId="0" borderId="0" xfId="0" applyNumberFormat="1"/>
    <xf numFmtId="0" fontId="0" fillId="2" borderId="0" xfId="0" applyFill="1"/>
    <xf numFmtId="9" fontId="0" fillId="0" borderId="0" xfId="1" applyFont="1"/>
    <xf numFmtId="164" fontId="0" fillId="0" borderId="0" xfId="0" applyNumberFormat="1"/>
    <xf numFmtId="165" fontId="0" fillId="2" borderId="0" xfId="0" applyNumberFormat="1" applyFill="1"/>
    <xf numFmtId="0" fontId="0" fillId="0" borderId="0" xfId="0" applyNumberFormat="1"/>
    <xf numFmtId="16" fontId="0" fillId="0" borderId="0" xfId="0" applyNumberFormat="1" applyAlignment="1">
      <alignment vertical="center"/>
    </xf>
    <xf numFmtId="0" fontId="0" fillId="0" borderId="0" xfId="0" pivotButton="1" applyAlignment="1">
      <alignment vertical="center"/>
    </xf>
    <xf numFmtId="2" fontId="0" fillId="0" borderId="0" xfId="0" pivotButton="1" applyNumberFormat="1" applyAlignment="1">
      <alignment vertical="center"/>
    </xf>
    <xf numFmtId="0" fontId="0" fillId="0" borderId="0" xfId="0" applyAlignment="1">
      <alignment vertical="center"/>
    </xf>
    <xf numFmtId="0" fontId="2" fillId="2" borderId="0" xfId="0" applyFont="1" applyFill="1" applyAlignment="1">
      <alignment horizontal="left" vertical="center"/>
    </xf>
    <xf numFmtId="0" fontId="0" fillId="2" borderId="0" xfId="0" applyFill="1" applyAlignment="1">
      <alignment vertical="center"/>
    </xf>
  </cellXfs>
  <cellStyles count="2">
    <cellStyle name="Normal" xfId="0" builtinId="0"/>
    <cellStyle name="Percent" xfId="1" builtinId="5"/>
  </cellStyles>
  <dxfs count="51">
    <dxf>
      <fill>
        <patternFill>
          <bgColor theme="4" tint="0.59996337778862885"/>
        </patternFill>
      </fill>
      <border>
        <top style="thin">
          <color theme="0" tint="-0.34998626667073579"/>
        </top>
        <vertical/>
        <horizontal/>
      </border>
    </dxf>
    <dxf>
      <border>
        <left style="thin">
          <color theme="5" tint="-0.499984740745262"/>
        </left>
        <right style="thin">
          <color theme="5" tint="-0.499984740745262"/>
        </right>
        <top style="thin">
          <color theme="5" tint="-0.499984740745262"/>
        </top>
        <bottom style="thin">
          <color theme="5" tint="-0.499984740745262"/>
        </bottom>
        <vertical/>
        <horizontal/>
      </border>
    </dxf>
    <dxf>
      <font>
        <color theme="0"/>
      </font>
      <fill>
        <patternFill>
          <bgColor theme="1" tint="0.499984740745262"/>
        </patternFill>
      </fill>
      <border>
        <top style="thin">
          <color theme="0"/>
        </top>
        <bottom style="thin">
          <color theme="0"/>
        </bottom>
        <vertical/>
        <horizontal/>
      </border>
    </dxf>
    <dxf>
      <fill>
        <patternFill>
          <bgColor theme="4" tint="0.79998168889431442"/>
        </patternFill>
      </fill>
      <border>
        <top/>
        <bottom/>
        <vertical/>
        <horizontal/>
      </border>
    </dxf>
    <dxf>
      <fill>
        <patternFill patternType="lightUp"/>
      </fill>
    </dxf>
    <dxf>
      <fill>
        <patternFill>
          <bgColor theme="8" tint="0.59996337778862885"/>
        </patternFill>
      </fill>
      <border>
        <left style="thin">
          <color theme="0"/>
        </left>
        <right style="thin">
          <color theme="0"/>
        </right>
        <vertical/>
        <horizontal/>
      </border>
    </dxf>
    <dxf>
      <fill>
        <patternFill>
          <bgColor theme="4" tint="0.79998168889431442"/>
        </patternFill>
      </fill>
      <border>
        <top style="thin">
          <color theme="0" tint="-0.34998626667073579"/>
        </top>
        <vertical/>
        <horizontal/>
      </border>
    </dxf>
    <dxf>
      <border>
        <left style="thin">
          <color theme="5" tint="-0.499984740745262"/>
        </left>
        <right style="thin">
          <color theme="5" tint="-0.499984740745262"/>
        </right>
        <top style="thin">
          <color theme="5" tint="-0.499984740745262"/>
        </top>
        <bottom style="thin">
          <color theme="5" tint="-0.499984740745262"/>
        </bottom>
        <vertical/>
        <horizontal/>
      </border>
    </dxf>
    <dxf>
      <font>
        <color theme="0"/>
      </font>
      <fill>
        <patternFill>
          <bgColor theme="1" tint="0.499984740745262"/>
        </patternFill>
      </fill>
      <border>
        <top style="thin">
          <color theme="0"/>
        </top>
        <bottom style="thin">
          <color theme="0"/>
        </bottom>
        <vertical/>
        <horizontal/>
      </border>
    </dxf>
    <dxf>
      <fill>
        <patternFill>
          <bgColor theme="4" tint="0.79998168889431442"/>
        </patternFill>
      </fill>
      <border>
        <top/>
        <bottom/>
        <vertical/>
        <horizontal/>
      </border>
    </dxf>
    <dxf>
      <fill>
        <patternFill patternType="lightUp"/>
      </fill>
    </dxf>
    <dxf>
      <fill>
        <patternFill>
          <bgColor theme="8" tint="0.59996337778862885"/>
        </patternFill>
      </fill>
      <border>
        <left style="thin">
          <color theme="0"/>
        </left>
        <right style="thin">
          <color theme="0"/>
        </right>
        <vertical/>
        <horizontal/>
      </border>
    </dxf>
    <dxf>
      <border>
        <top style="thin">
          <color theme="0" tint="-0.34998626667073579"/>
        </top>
        <vertical/>
        <horizontal/>
      </border>
    </dxf>
    <dxf>
      <border>
        <left style="thin">
          <color theme="5" tint="-0.499984740745262"/>
        </left>
        <right style="thin">
          <color theme="5" tint="-0.499984740745262"/>
        </right>
        <top style="thin">
          <color theme="5" tint="-0.499984740745262"/>
        </top>
        <bottom style="thin">
          <color theme="5" tint="-0.499984740745262"/>
        </bottom>
        <vertical/>
        <horizontal/>
      </border>
    </dxf>
    <dxf>
      <font>
        <color theme="0"/>
      </font>
      <fill>
        <patternFill>
          <bgColor theme="1" tint="0.499984740745262"/>
        </patternFill>
      </fill>
      <border>
        <top style="thin">
          <color theme="0"/>
        </top>
        <bottom style="thin">
          <color theme="0"/>
        </bottom>
        <vertical/>
        <horizontal/>
      </border>
    </dxf>
    <dxf>
      <fill>
        <patternFill>
          <bgColor theme="4" tint="0.79998168889431442"/>
        </patternFill>
      </fill>
      <border>
        <top/>
        <bottom/>
        <vertical/>
        <horizontal/>
      </border>
    </dxf>
    <dxf>
      <fill>
        <patternFill patternType="lightUp"/>
      </fill>
    </dxf>
    <dxf>
      <fill>
        <patternFill>
          <bgColor theme="8" tint="0.59996337778862885"/>
        </patternFill>
      </fill>
      <border>
        <left style="thin">
          <color theme="0"/>
        </left>
        <right style="thin">
          <color theme="0"/>
        </right>
        <vertical/>
        <horizontal/>
      </border>
    </dxf>
    <dxf>
      <border>
        <left style="thin">
          <color theme="5" tint="-0.499984740745262"/>
        </left>
        <right style="thin">
          <color theme="5" tint="-0.499984740745262"/>
        </right>
        <top style="thin">
          <color theme="5" tint="-0.499984740745262"/>
        </top>
        <bottom style="thin">
          <color theme="5" tint="-0.499984740745262"/>
        </bottom>
        <vertical/>
        <horizontal/>
      </border>
    </dxf>
    <dxf>
      <font>
        <color theme="0"/>
      </font>
      <fill>
        <patternFill>
          <bgColor theme="1" tint="0.499984740745262"/>
        </patternFill>
      </fill>
      <border>
        <top style="thin">
          <color theme="0"/>
        </top>
        <bottom style="thin">
          <color theme="0"/>
        </bottom>
        <vertical/>
        <horizontal/>
      </border>
    </dxf>
    <dxf>
      <fill>
        <patternFill>
          <bgColor theme="4" tint="0.79998168889431442"/>
        </patternFill>
      </fill>
      <border>
        <top/>
        <bottom/>
        <vertical/>
        <horizontal/>
      </border>
    </dxf>
    <dxf>
      <fill>
        <patternFill patternType="lightUp"/>
      </fill>
    </dxf>
    <dxf>
      <border>
        <left style="thin">
          <color theme="5" tint="-0.499984740745262"/>
        </left>
        <right style="thin">
          <color theme="5" tint="-0.499984740745262"/>
        </right>
        <top style="thin">
          <color theme="5" tint="-0.499984740745262"/>
        </top>
        <bottom style="thin">
          <color theme="5" tint="-0.499984740745262"/>
        </bottom>
        <vertical/>
        <horizontal/>
      </border>
    </dxf>
    <dxf>
      <font>
        <color theme="0"/>
      </font>
      <fill>
        <patternFill>
          <bgColor theme="1" tint="0.499984740745262"/>
        </patternFill>
      </fill>
      <border>
        <top style="thin">
          <color theme="0"/>
        </top>
        <bottom style="thin">
          <color theme="0"/>
        </bottom>
        <vertical/>
        <horizontal/>
      </border>
    </dxf>
    <dxf>
      <fill>
        <patternFill>
          <bgColor theme="4" tint="0.79998168889431442"/>
        </patternFill>
      </fill>
      <border>
        <top/>
        <bottom/>
        <vertical/>
        <horizontal/>
      </border>
    </dxf>
    <dxf>
      <fill>
        <patternFill patternType="lightUp"/>
      </fill>
    </dxf>
    <dxf>
      <fill>
        <patternFill>
          <bgColor theme="8" tint="0.59996337778862885"/>
        </patternFill>
      </fill>
      <border>
        <left style="thin">
          <color theme="0"/>
        </left>
        <right style="thin">
          <color theme="0"/>
        </right>
        <vertical/>
        <horizontal/>
      </border>
    </dxf>
    <dxf>
      <font>
        <color theme="0"/>
      </font>
      <fill>
        <patternFill>
          <bgColor theme="1" tint="0.499984740745262"/>
        </patternFill>
      </fill>
      <border>
        <top style="thin">
          <color theme="0"/>
        </top>
        <bottom style="thin">
          <color theme="0"/>
        </bottom>
        <vertical/>
        <horizontal/>
      </border>
    </dxf>
    <dxf>
      <fill>
        <patternFill>
          <bgColor theme="4" tint="0.79998168889431442"/>
        </patternFill>
      </fill>
      <border>
        <top/>
        <bottom/>
        <vertical/>
        <horizontal/>
      </border>
    </dxf>
    <dxf>
      <fill>
        <patternFill patternType="lightUp"/>
      </fill>
    </dxf>
    <dxf>
      <fill>
        <patternFill>
          <bgColor theme="4" tint="0.79998168889431442"/>
        </patternFill>
      </fill>
      <border>
        <top/>
        <bottom/>
        <vertical/>
        <horizontal/>
      </border>
    </dxf>
    <dxf>
      <fill>
        <patternFill patternType="lightUp"/>
      </fill>
    </dxf>
    <dxf>
      <fill>
        <patternFill patternType="lightUp"/>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d/mm/yyyy"/>
    </dxf>
    <dxf>
      <numFmt numFmtId="19" formatCode="dd/mm/yyyy"/>
    </dxf>
    <dxf>
      <numFmt numFmtId="0" formatCode="General"/>
    </dxf>
    <dxf>
      <numFmt numFmtId="0" formatCode="General"/>
    </dxf>
    <dxf>
      <numFmt numFmtId="0" formatCode="General"/>
    </dxf>
    <dxf>
      <numFmt numFmtId="3" formatCode="#,##0"/>
    </dxf>
    <dxf>
      <numFmt numFmtId="3" formatCode="#,##0"/>
    </dxf>
    <dxf>
      <numFmt numFmtId="13"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OVERALL</a:t>
            </a:r>
            <a:r>
              <a:rPr lang="en-IN" baseline="0">
                <a:solidFill>
                  <a:schemeClr val="bg1"/>
                </a:solidFill>
              </a:rPr>
              <a:t> TASK PROGRESS</a:t>
            </a:r>
          </a:p>
        </c:rich>
      </c:tx>
      <c:layout>
        <c:manualLayout>
          <c:xMode val="edge"/>
          <c:yMode val="edge"/>
          <c:x val="2.7316975308641977E-2"/>
          <c:y val="6.62049448912719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3117283950617286E-2"/>
          <c:y val="0.53876750074471247"/>
          <c:w val="0.91376543209876548"/>
          <c:h val="0.3288226094727435"/>
        </c:manualLayout>
      </c:layout>
      <c:barChart>
        <c:barDir val="bar"/>
        <c:grouping val="percentStacked"/>
        <c:varyColors val="0"/>
        <c:ser>
          <c:idx val="0"/>
          <c:order val="0"/>
          <c:tx>
            <c:strRef>
              <c:f>'working progress'!$A$4</c:f>
              <c:strCache>
                <c:ptCount val="1"/>
                <c:pt idx="0">
                  <c:v>Not started</c:v>
                </c:pt>
              </c:strCache>
            </c:strRef>
          </c:tx>
          <c:spPr>
            <a:solidFill>
              <a:schemeClr val="accent1"/>
            </a:solidFill>
            <a:ln>
              <a:noFill/>
            </a:ln>
            <a:effectLst/>
          </c:spPr>
          <c:invertIfNegative val="0"/>
          <c:dPt>
            <c:idx val="0"/>
            <c:invertIfNegative val="0"/>
            <c:bubble3D val="0"/>
            <c:spPr>
              <a:noFill/>
              <a:ln w="19050">
                <a:solidFill>
                  <a:schemeClr val="accent2"/>
                </a:solidFill>
              </a:ln>
              <a:effectLst/>
            </c:spPr>
            <c:extLst>
              <c:ext xmlns:c16="http://schemas.microsoft.com/office/drawing/2014/chart" uri="{C3380CC4-5D6E-409C-BE32-E72D297353CC}">
                <c16:uniqueId val="{00000000-287E-4F7B-9E77-7B5FB95DF2F1}"/>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 progress'!$B$4</c:f>
              <c:numCache>
                <c:formatCode>General</c:formatCode>
                <c:ptCount val="1"/>
                <c:pt idx="0">
                  <c:v>4</c:v>
                </c:pt>
              </c:numCache>
            </c:numRef>
          </c:val>
          <c:extLst>
            <c:ext xmlns:c16="http://schemas.microsoft.com/office/drawing/2014/chart" uri="{C3380CC4-5D6E-409C-BE32-E72D297353CC}">
              <c16:uniqueId val="{00000000-E9C5-4F7E-B1DA-D5176DD4E34D}"/>
            </c:ext>
          </c:extLst>
        </c:ser>
        <c:ser>
          <c:idx val="1"/>
          <c:order val="1"/>
          <c:tx>
            <c:strRef>
              <c:f>'working progress'!$A$5</c:f>
              <c:strCache>
                <c:ptCount val="1"/>
                <c:pt idx="0">
                  <c:v>In Progress</c:v>
                </c:pt>
              </c:strCache>
            </c:strRef>
          </c:tx>
          <c:spPr>
            <a:solidFill>
              <a:schemeClr val="accent2"/>
            </a:solidFill>
            <a:ln w="19050">
              <a:solidFill>
                <a:schemeClr val="accent2"/>
              </a:solidFill>
            </a:ln>
            <a:effectLst/>
          </c:spPr>
          <c:invertIfNegative val="0"/>
          <c:dLbls>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287E-4F7B-9E77-7B5FB95DF2F1}"/>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 progress'!$B$5</c:f>
              <c:numCache>
                <c:formatCode>General</c:formatCode>
                <c:ptCount val="1"/>
                <c:pt idx="0">
                  <c:v>33</c:v>
                </c:pt>
              </c:numCache>
            </c:numRef>
          </c:val>
          <c:extLst>
            <c:ext xmlns:c16="http://schemas.microsoft.com/office/drawing/2014/chart" uri="{C3380CC4-5D6E-409C-BE32-E72D297353CC}">
              <c16:uniqueId val="{00000001-E9C5-4F7E-B1DA-D5176DD4E34D}"/>
            </c:ext>
          </c:extLst>
        </c:ser>
        <c:ser>
          <c:idx val="2"/>
          <c:order val="2"/>
          <c:tx>
            <c:strRef>
              <c:f>'working progress'!$A$6</c:f>
              <c:strCache>
                <c:ptCount val="1"/>
                <c:pt idx="0">
                  <c:v>Completed</c:v>
                </c:pt>
              </c:strCache>
            </c:strRef>
          </c:tx>
          <c:spPr>
            <a:solidFill>
              <a:schemeClr val="accent3"/>
            </a:solidFill>
            <a:ln w="19050">
              <a:solidFill>
                <a:schemeClr val="accent2"/>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 progress'!$B$6</c:f>
              <c:numCache>
                <c:formatCode>General</c:formatCode>
                <c:ptCount val="1"/>
                <c:pt idx="0">
                  <c:v>4</c:v>
                </c:pt>
              </c:numCache>
            </c:numRef>
          </c:val>
          <c:extLst>
            <c:ext xmlns:c16="http://schemas.microsoft.com/office/drawing/2014/chart" uri="{C3380CC4-5D6E-409C-BE32-E72D297353CC}">
              <c16:uniqueId val="{00000002-E9C5-4F7E-B1DA-D5176DD4E34D}"/>
            </c:ext>
          </c:extLst>
        </c:ser>
        <c:dLbls>
          <c:dLblPos val="ctr"/>
          <c:showLegendKey val="0"/>
          <c:showVal val="1"/>
          <c:showCatName val="0"/>
          <c:showSerName val="0"/>
          <c:showPercent val="0"/>
          <c:showBubbleSize val="0"/>
        </c:dLbls>
        <c:gapWidth val="0"/>
        <c:overlap val="100"/>
        <c:axId val="840419887"/>
        <c:axId val="840417007"/>
      </c:barChart>
      <c:catAx>
        <c:axId val="840419887"/>
        <c:scaling>
          <c:orientation val="minMax"/>
        </c:scaling>
        <c:delete val="1"/>
        <c:axPos val="l"/>
        <c:numFmt formatCode="General" sourceLinked="1"/>
        <c:majorTickMark val="none"/>
        <c:minorTickMark val="none"/>
        <c:tickLblPos val="nextTo"/>
        <c:crossAx val="840417007"/>
        <c:crosses val="autoZero"/>
        <c:auto val="1"/>
        <c:lblAlgn val="ctr"/>
        <c:lblOffset val="100"/>
        <c:noMultiLvlLbl val="0"/>
      </c:catAx>
      <c:valAx>
        <c:axId val="840417007"/>
        <c:scaling>
          <c:orientation val="minMax"/>
        </c:scaling>
        <c:delete val="1"/>
        <c:axPos val="b"/>
        <c:numFmt formatCode="0%" sourceLinked="1"/>
        <c:majorTickMark val="none"/>
        <c:minorTickMark val="none"/>
        <c:tickLblPos val="nextTo"/>
        <c:crossAx val="840419887"/>
        <c:crosses val="autoZero"/>
        <c:crossBetween val="between"/>
      </c:valAx>
      <c:spPr>
        <a:noFill/>
        <a:ln>
          <a:noFill/>
        </a:ln>
        <a:effectLst/>
      </c:spPr>
    </c:plotArea>
    <c:legend>
      <c:legendPos val="t"/>
      <c:layout>
        <c:manualLayout>
          <c:xMode val="edge"/>
          <c:yMode val="edge"/>
          <c:x val="8.835185185185182E-3"/>
          <c:y val="0.27512883526958593"/>
          <c:w val="0.71578611111111112"/>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75128205128206"/>
          <c:y val="0.3428492701817098"/>
          <c:w val="0.7542068376068376"/>
          <c:h val="0.6571507298182901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25-47A2-BC9B-C8FA9E813F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25-47A2-BC9B-C8FA9E813FB6}"/>
              </c:ext>
            </c:extLst>
          </c:dPt>
          <c:cat>
            <c:strRef>
              <c:f>'working progress'!$F$3:$F$4</c:f>
              <c:strCache>
                <c:ptCount val="2"/>
                <c:pt idx="0">
                  <c:v>Days Completed</c:v>
                </c:pt>
                <c:pt idx="1">
                  <c:v>Days Remaining</c:v>
                </c:pt>
              </c:strCache>
            </c:strRef>
          </c:cat>
          <c:val>
            <c:numRef>
              <c:f>'working progress'!$G$3:$G$4</c:f>
              <c:numCache>
                <c:formatCode>0%</c:formatCode>
                <c:ptCount val="2"/>
                <c:pt idx="0">
                  <c:v>0.42105263157894735</c:v>
                </c:pt>
                <c:pt idx="1">
                  <c:v>0.57894736842105265</c:v>
                </c:pt>
              </c:numCache>
            </c:numRef>
          </c:val>
          <c:extLst>
            <c:ext xmlns:c16="http://schemas.microsoft.com/office/drawing/2014/chart" uri="{C3380CC4-5D6E-409C-BE32-E72D297353CC}">
              <c16:uniqueId val="{00000004-7225-47A2-BC9B-C8FA9E813FB6}"/>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2.458119658119658E-2"/>
          <c:y val="0"/>
          <c:w val="0.97254615384615384"/>
          <c:h val="0.276644325290437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0" i="0" u="none" strike="noStrike" kern="1200" spc="0" baseline="0">
                <a:solidFill>
                  <a:schemeClr val="bg1"/>
                </a:solidFill>
                <a:latin typeface="+mn-lt"/>
                <a:ea typeface="+mn-ea"/>
                <a:cs typeface="+mn-cs"/>
              </a:defRPr>
            </a:pPr>
            <a:r>
              <a:rPr lang="en-IN" sz="1400">
                <a:solidFill>
                  <a:schemeClr val="bg1"/>
                </a:solidFill>
              </a:rPr>
              <a:t>BUDGET</a:t>
            </a:r>
            <a:r>
              <a:rPr lang="en-IN" sz="1400" baseline="0">
                <a:solidFill>
                  <a:schemeClr val="bg1"/>
                </a:solidFill>
              </a:rPr>
              <a:t> SPENT</a:t>
            </a:r>
            <a:endParaRPr lang="en-IN" sz="1400">
              <a:solidFill>
                <a:schemeClr val="bg1"/>
              </a:solidFill>
            </a:endParaRPr>
          </a:p>
        </c:rich>
      </c:tx>
      <c:layout>
        <c:manualLayout>
          <c:xMode val="edge"/>
          <c:yMode val="edge"/>
          <c:x val="9.2119958219508274E-2"/>
          <c:y val="5.674709562109026E-2"/>
        </c:manualLayout>
      </c:layout>
      <c:overlay val="0"/>
      <c:spPr>
        <a:noFill/>
        <a:ln>
          <a:noFill/>
        </a:ln>
        <a:effectLst/>
      </c:spPr>
      <c:txPr>
        <a:bodyPr rot="0" spcFirstLastPara="1" vertOverflow="ellipsis" vert="horz" wrap="square" anchor="t" anchorCtr="0"/>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0534776902887139"/>
          <c:y val="0.32563375037235626"/>
          <c:w val="0.60631193422250784"/>
          <c:h val="0.6743662496276436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E8-451F-94B9-316C2CD20F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E8-451F-94B9-316C2CD20FB7}"/>
              </c:ext>
            </c:extLst>
          </c:dPt>
          <c:val>
            <c:numRef>
              <c:f>Sheet1!$B$5:$C$5</c:f>
              <c:numCache>
                <c:formatCode>0%</c:formatCode>
                <c:ptCount val="2"/>
                <c:pt idx="0">
                  <c:v>0.42347250571210965</c:v>
                </c:pt>
                <c:pt idx="1">
                  <c:v>0.57652749428789041</c:v>
                </c:pt>
              </c:numCache>
            </c:numRef>
          </c:val>
          <c:extLst>
            <c:ext xmlns:c16="http://schemas.microsoft.com/office/drawing/2014/chart" uri="{C3380CC4-5D6E-409C-BE32-E72D297353CC}">
              <c16:uniqueId val="{00000004-27E8-451F-94B9-316C2CD20FB7}"/>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[sefsz.xlsx]Sheet1!PivotTable2</c:name>
    <c:fmtId val="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BUDGET</a:t>
            </a:r>
            <a:r>
              <a:rPr lang="en-IN" baseline="0">
                <a:solidFill>
                  <a:schemeClr val="bg1"/>
                </a:solidFill>
              </a:rPr>
              <a:t> VS ACTUAL</a:t>
            </a:r>
            <a:endParaRPr lang="en-IN">
              <a:solidFill>
                <a:schemeClr val="bg1"/>
              </a:solidFill>
            </a:endParaRPr>
          </a:p>
        </c:rich>
      </c:tx>
      <c:layout>
        <c:manualLayout>
          <c:xMode val="edge"/>
          <c:yMode val="edge"/>
          <c:x val="6.1482407407407409E-2"/>
          <c:y val="4.728924635090855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A454E2E-2185-4A9F-BBA9-13331A95751A}" type="SERIESNAME">
                  <a:rPr lang="en-US"/>
                  <a:pPr>
                    <a:defRPr sz="900" b="0" i="0" u="none" strike="noStrike" kern="1200" baseline="0">
                      <a:solidFill>
                        <a:schemeClr val="tx1">
                          <a:lumMod val="75000"/>
                          <a:lumOff val="25000"/>
                        </a:schemeClr>
                      </a:solidFill>
                      <a:latin typeface="+mn-lt"/>
                      <a:ea typeface="+mn-ea"/>
                      <a:cs typeface="+mn-cs"/>
                    </a:defRPr>
                  </a:pPr>
                  <a:t>[SERIES NAME]</a:t>
                </a:fld>
                <a:r>
                  <a:rPr lang="en-US" baseline="0"/>
                  <a:t>  </a:t>
                </a:r>
                <a:fld id="{2B9544D2-D158-48EC-8EAF-9A4243CB276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A454E2E-2185-4A9F-BBA9-13331A95751A}" type="SERIESNAME">
                  <a:rPr lang="en-US"/>
                  <a:pPr>
                    <a:defRPr/>
                  </a:pPr>
                  <a:t>[SERIES NAME]</a:t>
                </a:fld>
                <a:r>
                  <a:rPr lang="en-US" baseline="0"/>
                  <a:t>  </a:t>
                </a:r>
                <a:fld id="{2B9544D2-D158-48EC-8EAF-9A4243CB276B}"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Sheet1!$B$3</c:f>
              <c:strCache>
                <c:ptCount val="1"/>
                <c:pt idx="0">
                  <c:v>Sum of Actual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Sheet1!$B$4</c:f>
              <c:strCache>
                <c:ptCount val="1"/>
                <c:pt idx="0">
                  <c:v>Total</c:v>
                </c:pt>
              </c:strCache>
            </c:strRef>
          </c:cat>
          <c:val>
            <c:numRef>
              <c:f>Sheet1!$B$4</c:f>
              <c:numCache>
                <c:formatCode>0.0,,"M";\-0.0,,"M"</c:formatCode>
                <c:ptCount val="1"/>
                <c:pt idx="0">
                  <c:v>8340291</c:v>
                </c:pt>
              </c:numCache>
            </c:numRef>
          </c:val>
          <c:extLst>
            <c:ext xmlns:c16="http://schemas.microsoft.com/office/drawing/2014/chart" uri="{C3380CC4-5D6E-409C-BE32-E72D297353CC}">
              <c16:uniqueId val="{00000000-E3A1-46BF-8D64-7FA5A0810701}"/>
            </c:ext>
          </c:extLst>
        </c:ser>
        <c:ser>
          <c:idx val="1"/>
          <c:order val="1"/>
          <c:tx>
            <c:strRef>
              <c:f>Sheet1!$C$3</c:f>
              <c:strCache>
                <c:ptCount val="1"/>
                <c:pt idx="0">
                  <c:v>Sum of Budget</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E3A1-46BF-8D64-7FA5A0810701}"/>
              </c:ext>
            </c:extLst>
          </c:dPt>
          <c:dLbls>
            <c:dLbl>
              <c:idx val="0"/>
              <c:tx>
                <c:rich>
                  <a:bodyPr/>
                  <a:lstStyle/>
                  <a:p>
                    <a:fld id="{7A454E2E-2185-4A9F-BBA9-13331A95751A}" type="SERIESNAME">
                      <a:rPr lang="en-US"/>
                      <a:pPr/>
                      <a:t>[SERIES NAME]</a:t>
                    </a:fld>
                    <a:r>
                      <a:rPr lang="en-US" baseline="0"/>
                      <a:t>  </a:t>
                    </a:r>
                    <a:fld id="{2B9544D2-D158-48EC-8EAF-9A4243CB276B}" type="VALUE">
                      <a:rPr lang="en-US" baseline="0"/>
                      <a:pPr/>
                      <a:t>[VALUE]</a:t>
                    </a:fld>
                    <a:endParaRPr lang="en-US" baseline="0"/>
                  </a:p>
                </c:rich>
              </c:tx>
              <c:dLblPos val="outEnd"/>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E3A1-46BF-8D64-7FA5A08107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Sheet1!$B$4</c:f>
              <c:strCache>
                <c:ptCount val="1"/>
                <c:pt idx="0">
                  <c:v>Total</c:v>
                </c:pt>
              </c:strCache>
            </c:strRef>
          </c:cat>
          <c:val>
            <c:numRef>
              <c:f>Sheet1!$C$4</c:f>
              <c:numCache>
                <c:formatCode>0.0,,"M";\-0.0,,"M"</c:formatCode>
                <c:ptCount val="1"/>
                <c:pt idx="0">
                  <c:v>19695000</c:v>
                </c:pt>
              </c:numCache>
            </c:numRef>
          </c:val>
          <c:extLst>
            <c:ext xmlns:c16="http://schemas.microsoft.com/office/drawing/2014/chart" uri="{C3380CC4-5D6E-409C-BE32-E72D297353CC}">
              <c16:uniqueId val="{00000002-E3A1-46BF-8D64-7FA5A0810701}"/>
            </c:ext>
          </c:extLst>
        </c:ser>
        <c:dLbls>
          <c:dLblPos val="outEnd"/>
          <c:showLegendKey val="0"/>
          <c:showVal val="1"/>
          <c:showCatName val="0"/>
          <c:showSerName val="0"/>
          <c:showPercent val="0"/>
          <c:showBubbleSize val="0"/>
        </c:dLbls>
        <c:gapWidth val="0"/>
        <c:overlap val="-30"/>
        <c:axId val="208481808"/>
        <c:axId val="208485168"/>
      </c:barChart>
      <c:catAx>
        <c:axId val="208481808"/>
        <c:scaling>
          <c:orientation val="minMax"/>
        </c:scaling>
        <c:delete val="1"/>
        <c:axPos val="l"/>
        <c:numFmt formatCode="General" sourceLinked="1"/>
        <c:majorTickMark val="none"/>
        <c:minorTickMark val="none"/>
        <c:tickLblPos val="nextTo"/>
        <c:crossAx val="208485168"/>
        <c:crosses val="autoZero"/>
        <c:auto val="1"/>
        <c:lblAlgn val="ctr"/>
        <c:lblOffset val="100"/>
        <c:noMultiLvlLbl val="0"/>
      </c:catAx>
      <c:valAx>
        <c:axId val="208485168"/>
        <c:scaling>
          <c:orientation val="minMax"/>
        </c:scaling>
        <c:delete val="1"/>
        <c:axPos val="b"/>
        <c:numFmt formatCode="0.0,,&quot;M&quot;;\-0.0,,&quot;M&quot;" sourceLinked="1"/>
        <c:majorTickMark val="none"/>
        <c:minorTickMark val="none"/>
        <c:tickLblPos val="nextTo"/>
        <c:crossAx val="20848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Sheet1!$F$5"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137160</xdr:colOff>
      <xdr:row>0</xdr:row>
      <xdr:rowOff>0</xdr:rowOff>
    </xdr:from>
    <xdr:to>
      <xdr:col>17</xdr:col>
      <xdr:colOff>329160</xdr:colOff>
      <xdr:row>4</xdr:row>
      <xdr:rowOff>115980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868680</xdr:colOff>
      <xdr:row>0</xdr:row>
      <xdr:rowOff>0</xdr:rowOff>
    </xdr:from>
    <xdr:to>
      <xdr:col>11</xdr:col>
      <xdr:colOff>499440</xdr:colOff>
      <xdr:row>4</xdr:row>
      <xdr:rowOff>115980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365760</xdr:colOff>
      <xdr:row>0</xdr:row>
      <xdr:rowOff>0</xdr:rowOff>
    </xdr:from>
    <xdr:to>
      <xdr:col>20</xdr:col>
      <xdr:colOff>30480</xdr:colOff>
      <xdr:row>4</xdr:row>
      <xdr:rowOff>115980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320040</xdr:colOff>
      <xdr:row>0</xdr:row>
      <xdr:rowOff>0</xdr:rowOff>
    </xdr:from>
    <xdr:to>
      <xdr:col>24</xdr:col>
      <xdr:colOff>41640</xdr:colOff>
      <xdr:row>4</xdr:row>
      <xdr:rowOff>115980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175260</xdr:colOff>
      <xdr:row>1</xdr:row>
      <xdr:rowOff>228601</xdr:rowOff>
    </xdr:from>
    <xdr:to>
      <xdr:col>5</xdr:col>
      <xdr:colOff>129540</xdr:colOff>
      <xdr:row>3</xdr:row>
      <xdr:rowOff>251460</xdr:rowOff>
    </xdr:to>
    <mc:AlternateContent xmlns:mc="http://schemas.openxmlformats.org/markup-compatibility/2006" xmlns:a14="http://schemas.microsoft.com/office/drawing/2010/main">
      <mc:Choice Requires="a14">
        <xdr:graphicFrame macro="">
          <xdr:nvGraphicFramePr>
            <xdr:cNvPr id="8" name="Project">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75260" y="586741"/>
              <a:ext cx="3185160" cy="632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251460</xdr:colOff>
      <xdr:row>1</xdr:row>
      <xdr:rowOff>228601</xdr:rowOff>
    </xdr:from>
    <xdr:to>
      <xdr:col>9</xdr:col>
      <xdr:colOff>244687</xdr:colOff>
      <xdr:row>3</xdr:row>
      <xdr:rowOff>251460</xdr:rowOff>
    </xdr:to>
    <mc:AlternateContent xmlns:mc="http://schemas.openxmlformats.org/markup-compatibility/2006" xmlns:a14="http://schemas.microsoft.com/office/drawing/2010/main">
      <mc:Choice Requires="a14">
        <xdr:graphicFrame macro="">
          <xdr:nvGraphicFramePr>
            <xdr:cNvPr id="9" name="Manager">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482340" y="586741"/>
              <a:ext cx="3185160" cy="632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784860</xdr:colOff>
          <xdr:row>0</xdr:row>
          <xdr:rowOff>129540</xdr:rowOff>
        </xdr:from>
        <xdr:to>
          <xdr:col>9</xdr:col>
          <xdr:colOff>914401</xdr:colOff>
          <xdr:row>0</xdr:row>
          <xdr:rowOff>304800</xdr:rowOff>
        </xdr:to>
        <xdr:sp macro="" textlink="">
          <xdr:nvSpPr>
            <xdr:cNvPr id="1027" name="Scroll Bar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0.2019</cdr:x>
      <cdr:y>0.57031</cdr:y>
    </cdr:from>
    <cdr:to>
      <cdr:x>0.80108</cdr:x>
      <cdr:y>0.85972</cdr:y>
    </cdr:to>
    <cdr:sp macro="" textlink="">
      <cdr:nvSpPr>
        <cdr:cNvPr id="2" name="TextBox 1">
          <a:extLst xmlns:a="http://schemas.openxmlformats.org/drawingml/2006/main">
            <a:ext uri="{FF2B5EF4-FFF2-40B4-BE49-F238E27FC236}">
              <a16:creationId xmlns:a16="http://schemas.microsoft.com/office/drawing/2014/main" id="{7CECA5EB-1EE7-153B-234E-419CEF2C49C5}"/>
            </a:ext>
          </a:extLst>
        </cdr:cNvPr>
        <cdr:cNvSpPr txBox="1"/>
      </cdr:nvSpPr>
      <cdr:spPr>
        <a:xfrm xmlns:a="http://schemas.openxmlformats.org/drawingml/2006/main">
          <a:off x="236220" y="765810"/>
          <a:ext cx="701040" cy="3886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0.31913</cdr:x>
      <cdr:y>0.54193</cdr:y>
    </cdr:from>
    <cdr:to>
      <cdr:x>0.69687</cdr:x>
      <cdr:y>0.80865</cdr:y>
    </cdr:to>
    <cdr:sp macro="" textlink="'working progress'!$G$3">
      <cdr:nvSpPr>
        <cdr:cNvPr id="3" name="TextBox 2">
          <a:extLst xmlns:a="http://schemas.openxmlformats.org/drawingml/2006/main">
            <a:ext uri="{FF2B5EF4-FFF2-40B4-BE49-F238E27FC236}">
              <a16:creationId xmlns:a16="http://schemas.microsoft.com/office/drawing/2014/main" id="{FCB3931B-F87A-D364-91F3-ADF71C617798}"/>
            </a:ext>
          </a:extLst>
        </cdr:cNvPr>
        <cdr:cNvSpPr txBox="1"/>
      </cdr:nvSpPr>
      <cdr:spPr>
        <a:xfrm xmlns:a="http://schemas.openxmlformats.org/drawingml/2006/main">
          <a:off x="373380" y="727710"/>
          <a:ext cx="441960" cy="35814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fld id="{C89BF488-FDC6-43F9-BC18-A409A299CF6E}" type="TxLink">
            <a:rPr lang="en-US" sz="1100" b="0" i="0" u="none" strike="noStrike">
              <a:solidFill>
                <a:srgbClr val="000000"/>
              </a:solidFill>
              <a:latin typeface="Calibri"/>
              <a:ea typeface="Calibri"/>
              <a:cs typeface="Calibri"/>
            </a:rPr>
            <a:pPr/>
            <a:t>42%</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0.15956</cdr:x>
      <cdr:y>0.60436</cdr:y>
    </cdr:from>
    <cdr:to>
      <cdr:x>0.69362</cdr:x>
      <cdr:y>0.84837</cdr:y>
    </cdr:to>
    <cdr:sp macro="" textlink="">
      <cdr:nvSpPr>
        <cdr:cNvPr id="3" name="TextBox 2">
          <a:extLst xmlns:a="http://schemas.openxmlformats.org/drawingml/2006/main">
            <a:ext uri="{FF2B5EF4-FFF2-40B4-BE49-F238E27FC236}">
              <a16:creationId xmlns:a16="http://schemas.microsoft.com/office/drawing/2014/main" id="{37B851CE-2B8B-740B-78FF-2691E3C4ABB7}"/>
            </a:ext>
          </a:extLst>
        </cdr:cNvPr>
        <cdr:cNvSpPr txBox="1"/>
      </cdr:nvSpPr>
      <cdr:spPr>
        <a:xfrm xmlns:a="http://schemas.openxmlformats.org/drawingml/2006/main">
          <a:off x="186690" y="811530"/>
          <a:ext cx="624840" cy="3276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 </a:t>
          </a:r>
        </a:p>
      </cdr:txBody>
    </cdr:sp>
  </cdr:relSizeAnchor>
  <cdr:relSizeAnchor xmlns:cdr="http://schemas.openxmlformats.org/drawingml/2006/chartDrawing">
    <cdr:from>
      <cdr:x>0.29405</cdr:x>
      <cdr:y>0.54193</cdr:y>
    </cdr:from>
    <cdr:to>
      <cdr:x>0.73692</cdr:x>
      <cdr:y>0.76892</cdr:y>
    </cdr:to>
    <cdr:sp macro="" textlink="Sheet1!$B$5">
      <cdr:nvSpPr>
        <cdr:cNvPr id="4" name="TextBox 3">
          <a:extLst xmlns:a="http://schemas.openxmlformats.org/drawingml/2006/main">
            <a:ext uri="{FF2B5EF4-FFF2-40B4-BE49-F238E27FC236}">
              <a16:creationId xmlns:a16="http://schemas.microsoft.com/office/drawing/2014/main" id="{0C41AD13-5611-84D0-730C-058DE0587D75}"/>
            </a:ext>
          </a:extLst>
        </cdr:cNvPr>
        <cdr:cNvSpPr txBox="1"/>
      </cdr:nvSpPr>
      <cdr:spPr>
        <a:xfrm xmlns:a="http://schemas.openxmlformats.org/drawingml/2006/main">
          <a:off x="439175" y="727707"/>
          <a:ext cx="661436" cy="304802"/>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E411B684-0B6A-4C55-9F62-A81323A490AD}" type="TxLink">
            <a:rPr lang="en-US" sz="1100" b="0" i="0" u="none" strike="noStrike">
              <a:solidFill>
                <a:srgbClr val="000000"/>
              </a:solidFill>
              <a:latin typeface="Calibri"/>
              <a:ea typeface="Calibri"/>
              <a:cs typeface="Calibri"/>
            </a:rPr>
            <a:pPr algn="ctr"/>
            <a:t>42%</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sh" refreshedDate="45458.533062268521" createdVersion="8" refreshedVersion="8" minRefreshableVersion="3" recordCount="40" xr:uid="{DABDA0E3-D135-41BB-9F8E-6F3B6DB9202B}">
  <cacheSource type="worksheet">
    <worksheetSource name="PROJECT_TABLE"/>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0">
      <sharedItems containsSemiMixedTypes="0" containsString="0" containsNumber="1" containsInteger="1" minValue="0" maxValue="8" count="8">
        <n v="2"/>
        <n v="3"/>
        <n v="4"/>
        <n v="1"/>
        <n v="0"/>
        <n v="7"/>
        <n v="5"/>
        <n v="8"/>
      </sharedItems>
    </cacheField>
    <cacheField name="Progress" numFmtId="0">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0">
      <sharedItems containsSemiMixedTypes="0" containsString="0" containsNumber="1" containsInteger="1" minValue="50000" maxValue="990000"/>
    </cacheField>
    <cacheField name="Actual" numFmtId="0">
      <sharedItems containsSemiMixedTypes="0" containsString="0" containsNumber="1" containsInteger="1" minValue="0" maxValue="807069" count="37">
        <n v="97337"/>
        <n v="177440"/>
        <n v="31046"/>
        <n v="261324"/>
        <n v="116850"/>
        <n v="0"/>
        <n v="79380"/>
        <n v="195231"/>
        <n v="74746"/>
        <n v="175015"/>
        <n v="273001"/>
        <n v="57910"/>
        <n v="379157"/>
        <n v="322812"/>
        <n v="38461"/>
        <n v="136468"/>
        <n v="12078"/>
        <n v="273048"/>
        <n v="64987"/>
        <n v="406974"/>
        <n v="487139"/>
        <n v="298186"/>
        <n v="280583"/>
        <n v="129785"/>
        <n v="727188"/>
        <n v="47880"/>
        <n v="205123"/>
        <n v="305949"/>
        <n v="322371"/>
        <n v="451440"/>
        <n v="32256"/>
        <n v="226233"/>
        <n v="401579"/>
        <n v="807069"/>
        <n v="173166"/>
        <n v="8400"/>
        <n v="262679"/>
      </sharedItems>
    </cacheField>
  </cacheFields>
  <extLst>
    <ext xmlns:x14="http://schemas.microsoft.com/office/spreadsheetml/2009/9/main" uri="{725AE2AE-9491-48be-B2B4-4EB974FC3084}">
      <x14:pivotCacheDefinition pivotCacheId="1355814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x v="0"/>
  </r>
  <r>
    <x v="0"/>
    <x v="1"/>
    <x v="1"/>
    <x v="0"/>
    <x v="1"/>
    <x v="1"/>
    <x v="1"/>
    <x v="1"/>
    <n v="393000"/>
    <x v="1"/>
  </r>
  <r>
    <x v="0"/>
    <x v="2"/>
    <x v="2"/>
    <x v="1"/>
    <x v="2"/>
    <x v="2"/>
    <x v="2"/>
    <x v="0"/>
    <n v="86000"/>
    <x v="2"/>
  </r>
  <r>
    <x v="0"/>
    <x v="3"/>
    <x v="3"/>
    <x v="2"/>
    <x v="3"/>
    <x v="3"/>
    <x v="1"/>
    <x v="2"/>
    <n v="732000"/>
    <x v="3"/>
  </r>
  <r>
    <x v="0"/>
    <x v="4"/>
    <x v="4"/>
    <x v="0"/>
    <x v="4"/>
    <x v="4"/>
    <x v="3"/>
    <x v="3"/>
    <n v="492000"/>
    <x v="4"/>
  </r>
  <r>
    <x v="0"/>
    <x v="5"/>
    <x v="0"/>
    <x v="3"/>
    <x v="1"/>
    <x v="5"/>
    <x v="4"/>
    <x v="4"/>
    <n v="188000"/>
    <x v="5"/>
  </r>
  <r>
    <x v="0"/>
    <x v="6"/>
    <x v="1"/>
    <x v="3"/>
    <x v="5"/>
    <x v="6"/>
    <x v="1"/>
    <x v="5"/>
    <n v="180000"/>
    <x v="6"/>
  </r>
  <r>
    <x v="0"/>
    <x v="7"/>
    <x v="2"/>
    <x v="4"/>
    <x v="0"/>
    <x v="6"/>
    <x v="0"/>
    <x v="0"/>
    <n v="582000"/>
    <x v="7"/>
  </r>
  <r>
    <x v="0"/>
    <x v="8"/>
    <x v="3"/>
    <x v="4"/>
    <x v="3"/>
    <x v="7"/>
    <x v="3"/>
    <x v="6"/>
    <n v="562000"/>
    <x v="8"/>
  </r>
  <r>
    <x v="0"/>
    <x v="9"/>
    <x v="4"/>
    <x v="4"/>
    <x v="1"/>
    <x v="2"/>
    <x v="1"/>
    <x v="1"/>
    <n v="416000"/>
    <x v="9"/>
  </r>
  <r>
    <x v="1"/>
    <x v="0"/>
    <x v="0"/>
    <x v="1"/>
    <x v="5"/>
    <x v="8"/>
    <x v="5"/>
    <x v="7"/>
    <n v="293000"/>
    <x v="10"/>
  </r>
  <r>
    <x v="1"/>
    <x v="1"/>
    <x v="1"/>
    <x v="0"/>
    <x v="3"/>
    <x v="5"/>
    <x v="2"/>
    <x v="8"/>
    <n v="224000"/>
    <x v="11"/>
  </r>
  <r>
    <x v="1"/>
    <x v="2"/>
    <x v="2"/>
    <x v="1"/>
    <x v="6"/>
    <x v="5"/>
    <x v="4"/>
    <x v="4"/>
    <n v="978000"/>
    <x v="5"/>
  </r>
  <r>
    <x v="1"/>
    <x v="3"/>
    <x v="3"/>
    <x v="3"/>
    <x v="5"/>
    <x v="6"/>
    <x v="1"/>
    <x v="5"/>
    <n v="932000"/>
    <x v="12"/>
  </r>
  <r>
    <x v="1"/>
    <x v="4"/>
    <x v="4"/>
    <x v="2"/>
    <x v="4"/>
    <x v="8"/>
    <x v="3"/>
    <x v="3"/>
    <n v="854000"/>
    <x v="13"/>
  </r>
  <r>
    <x v="1"/>
    <x v="5"/>
    <x v="0"/>
    <x v="2"/>
    <x v="1"/>
    <x v="6"/>
    <x v="1"/>
    <x v="1"/>
    <n v="81000"/>
    <x v="14"/>
  </r>
  <r>
    <x v="1"/>
    <x v="6"/>
    <x v="1"/>
    <x v="4"/>
    <x v="1"/>
    <x v="2"/>
    <x v="6"/>
    <x v="9"/>
    <n v="169000"/>
    <x v="15"/>
  </r>
  <r>
    <x v="1"/>
    <x v="7"/>
    <x v="2"/>
    <x v="5"/>
    <x v="4"/>
    <x v="6"/>
    <x v="3"/>
    <x v="3"/>
    <n v="61000"/>
    <x v="16"/>
  </r>
  <r>
    <x v="1"/>
    <x v="8"/>
    <x v="3"/>
    <x v="6"/>
    <x v="5"/>
    <x v="9"/>
    <x v="1"/>
    <x v="5"/>
    <n v="645000"/>
    <x v="17"/>
  </r>
  <r>
    <x v="1"/>
    <x v="9"/>
    <x v="4"/>
    <x v="0"/>
    <x v="7"/>
    <x v="10"/>
    <x v="1"/>
    <x v="7"/>
    <n v="68000"/>
    <x v="18"/>
  </r>
  <r>
    <x v="2"/>
    <x v="0"/>
    <x v="0"/>
    <x v="0"/>
    <x v="2"/>
    <x v="6"/>
    <x v="6"/>
    <x v="1"/>
    <n v="839000"/>
    <x v="19"/>
  </r>
  <r>
    <x v="2"/>
    <x v="1"/>
    <x v="1"/>
    <x v="2"/>
    <x v="0"/>
    <x v="5"/>
    <x v="2"/>
    <x v="10"/>
    <n v="729000"/>
    <x v="20"/>
  </r>
  <r>
    <x v="2"/>
    <x v="2"/>
    <x v="2"/>
    <x v="4"/>
    <x v="5"/>
    <x v="11"/>
    <x v="1"/>
    <x v="5"/>
    <n v="826000"/>
    <x v="21"/>
  </r>
  <r>
    <x v="2"/>
    <x v="3"/>
    <x v="3"/>
    <x v="7"/>
    <x v="5"/>
    <x v="7"/>
    <x v="0"/>
    <x v="11"/>
    <n v="895000"/>
    <x v="22"/>
  </r>
  <r>
    <x v="2"/>
    <x v="4"/>
    <x v="4"/>
    <x v="8"/>
    <x v="7"/>
    <x v="11"/>
    <x v="0"/>
    <x v="12"/>
    <n v="341000"/>
    <x v="23"/>
  </r>
  <r>
    <x v="3"/>
    <x v="0"/>
    <x v="0"/>
    <x v="9"/>
    <x v="3"/>
    <x v="12"/>
    <x v="7"/>
    <x v="13"/>
    <n v="787000"/>
    <x v="24"/>
  </r>
  <r>
    <x v="3"/>
    <x v="1"/>
    <x v="1"/>
    <x v="9"/>
    <x v="2"/>
    <x v="13"/>
    <x v="0"/>
    <x v="14"/>
    <n v="228000"/>
    <x v="25"/>
  </r>
  <r>
    <x v="3"/>
    <x v="2"/>
    <x v="2"/>
    <x v="0"/>
    <x v="4"/>
    <x v="4"/>
    <x v="4"/>
    <x v="4"/>
    <n v="147000"/>
    <x v="5"/>
  </r>
  <r>
    <x v="3"/>
    <x v="3"/>
    <x v="3"/>
    <x v="10"/>
    <x v="6"/>
    <x v="6"/>
    <x v="6"/>
    <x v="15"/>
    <n v="338000"/>
    <x v="26"/>
  </r>
  <r>
    <x v="3"/>
    <x v="4"/>
    <x v="4"/>
    <x v="4"/>
    <x v="2"/>
    <x v="9"/>
    <x v="1"/>
    <x v="16"/>
    <n v="857000"/>
    <x v="27"/>
  </r>
  <r>
    <x v="3"/>
    <x v="5"/>
    <x v="0"/>
    <x v="5"/>
    <x v="1"/>
    <x v="11"/>
    <x v="1"/>
    <x v="1"/>
    <n v="602000"/>
    <x v="28"/>
  </r>
  <r>
    <x v="3"/>
    <x v="6"/>
    <x v="1"/>
    <x v="5"/>
    <x v="4"/>
    <x v="6"/>
    <x v="0"/>
    <x v="1"/>
    <n v="990000"/>
    <x v="29"/>
  </r>
  <r>
    <x v="4"/>
    <x v="0"/>
    <x v="2"/>
    <x v="8"/>
    <x v="6"/>
    <x v="14"/>
    <x v="1"/>
    <x v="17"/>
    <n v="96000"/>
    <x v="30"/>
  </r>
  <r>
    <x v="4"/>
    <x v="1"/>
    <x v="3"/>
    <x v="9"/>
    <x v="3"/>
    <x v="12"/>
    <x v="2"/>
    <x v="8"/>
    <n v="513000"/>
    <x v="31"/>
  </r>
  <r>
    <x v="4"/>
    <x v="2"/>
    <x v="4"/>
    <x v="3"/>
    <x v="0"/>
    <x v="8"/>
    <x v="1"/>
    <x v="18"/>
    <n v="616000"/>
    <x v="32"/>
  </r>
  <r>
    <x v="4"/>
    <x v="3"/>
    <x v="0"/>
    <x v="10"/>
    <x v="7"/>
    <x v="0"/>
    <x v="1"/>
    <x v="7"/>
    <n v="817000"/>
    <x v="33"/>
  </r>
  <r>
    <x v="4"/>
    <x v="4"/>
    <x v="1"/>
    <x v="2"/>
    <x v="5"/>
    <x v="2"/>
    <x v="1"/>
    <x v="5"/>
    <n v="372000"/>
    <x v="34"/>
  </r>
  <r>
    <x v="4"/>
    <x v="5"/>
    <x v="2"/>
    <x v="4"/>
    <x v="2"/>
    <x v="9"/>
    <x v="0"/>
    <x v="14"/>
    <n v="50000"/>
    <x v="35"/>
  </r>
  <r>
    <x v="4"/>
    <x v="6"/>
    <x v="3"/>
    <x v="4"/>
    <x v="2"/>
    <x v="9"/>
    <x v="1"/>
    <x v="16"/>
    <n v="807000"/>
    <x v="36"/>
  </r>
  <r>
    <x v="4"/>
    <x v="7"/>
    <x v="4"/>
    <x v="4"/>
    <x v="7"/>
    <x v="8"/>
    <x v="4"/>
    <x v="4"/>
    <n v="69100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2E814C-1E77-4305-94DC-7AFB3850DD0B}" name="PivotTable1" cacheId="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6:J47" firstHeaderRow="0" firstDataRow="1" firstDataCol="8"/>
  <pivotFields count="10">
    <pivotField axis="axisRow" compact="0" outline="0" showAll="0" defaultSubtotal="0">
      <items count="5">
        <item x="4"/>
        <item x="3"/>
        <item x="0"/>
        <item x="1"/>
        <item x="2"/>
      </items>
    </pivotField>
    <pivotField axis="axisRow" compact="0" outline="0" showAll="0" sortType="ascending"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outline="0" showAll="0" defaultSubtotal="0">
      <items count="8">
        <item x="4"/>
        <item x="3"/>
        <item x="0"/>
        <item x="1"/>
        <item x="2"/>
        <item x="6"/>
        <item x="5"/>
        <item x="7"/>
      </items>
    </pivotField>
    <pivotField axis="axisRow" compact="0" outline="0" showAll="0" defaultSubtotal="0">
      <items count="19">
        <item x="4"/>
        <item x="6"/>
        <item x="14"/>
        <item x="3"/>
        <item x="11"/>
        <item x="16"/>
        <item x="2"/>
        <item x="17"/>
        <item x="0"/>
        <item x="5"/>
        <item x="8"/>
        <item x="1"/>
        <item x="18"/>
        <item x="15"/>
        <item x="12"/>
        <item x="10"/>
        <item x="9"/>
        <item x="13"/>
        <item x="7"/>
      </items>
    </pivotField>
    <pivotField dataField="1" compact="0" outline="0" showAll="0" defaultSubtotal="0"/>
    <pivotField dataField="1" compact="0" outline="0" showAll="0" defaultSubtotal="0"/>
  </pivotFields>
  <rowFields count="8">
    <field x="0"/>
    <field x="2"/>
    <field x="1"/>
    <field x="3"/>
    <field x="4"/>
    <field x="6"/>
    <field x="7"/>
    <field x="5"/>
  </rowFields>
  <rowItems count="41">
    <i>
      <x/>
      <x/>
      <x v="4"/>
      <x v="2"/>
      <x/>
      <x v="3"/>
      <x v="18"/>
      <x v="2"/>
    </i>
    <i r="1">
      <x v="1"/>
      <x v="3"/>
      <x v="3"/>
      <x v="2"/>
      <x v="3"/>
      <x v="12"/>
      <x v="4"/>
    </i>
    <i r="2">
      <x v="8"/>
      <x v="5"/>
      <x/>
      <x/>
      <x/>
      <x v="4"/>
    </i>
    <i r="1">
      <x v="2"/>
      <x/>
      <x v="9"/>
      <x v="5"/>
      <x v="3"/>
      <x v="7"/>
      <x v="12"/>
    </i>
    <i r="2">
      <x v="6"/>
      <x v="5"/>
      <x v="7"/>
      <x v="2"/>
      <x v="2"/>
      <x v="11"/>
    </i>
    <i r="1">
      <x v="3"/>
      <x v="5"/>
      <x v="4"/>
      <x v="4"/>
      <x v="3"/>
      <x v="9"/>
      <x v="7"/>
    </i>
    <i r="1">
      <x v="4"/>
      <x v="2"/>
      <x v="10"/>
      <x v="6"/>
      <x v="4"/>
      <x v="10"/>
      <x v="13"/>
    </i>
    <i r="2">
      <x v="7"/>
      <x v="5"/>
      <x v="7"/>
      <x v="3"/>
      <x v="5"/>
      <x v="11"/>
    </i>
    <i>
      <x v="1"/>
      <x/>
      <x/>
      <x v="10"/>
      <x v="6"/>
      <x v="7"/>
      <x v="17"/>
      <x v="13"/>
    </i>
    <i r="2">
      <x v="6"/>
      <x v="6"/>
      <x v="3"/>
      <x v="3"/>
      <x v="11"/>
      <x v="8"/>
    </i>
    <i r="1">
      <x v="1"/>
      <x v="5"/>
      <x v="5"/>
      <x v="7"/>
      <x v="3"/>
      <x v="5"/>
      <x v="11"/>
    </i>
    <i r="1">
      <x v="2"/>
      <x v="3"/>
      <x/>
      <x v="1"/>
      <x/>
      <x/>
      <x v="1"/>
    </i>
    <i r="1">
      <x v="3"/>
      <x v="2"/>
      <x v="10"/>
      <x v="7"/>
      <x v="2"/>
      <x v="2"/>
      <x v="14"/>
    </i>
    <i r="2">
      <x v="7"/>
      <x v="6"/>
      <x v="1"/>
      <x v="2"/>
      <x v="11"/>
      <x v="6"/>
    </i>
    <i r="1">
      <x v="4"/>
      <x v="4"/>
      <x v="2"/>
      <x v="5"/>
      <x v="5"/>
      <x v="13"/>
      <x v="6"/>
    </i>
    <i>
      <x v="2"/>
      <x/>
      <x/>
      <x/>
      <x v="2"/>
      <x v="2"/>
      <x v="8"/>
      <x v="2"/>
    </i>
    <i r="2">
      <x v="6"/>
      <x v="3"/>
      <x v="3"/>
      <x/>
      <x/>
      <x v="5"/>
    </i>
    <i r="1">
      <x v="1"/>
      <x v="1"/>
      <x v="5"/>
      <x v="3"/>
      <x v="3"/>
      <x v="11"/>
      <x v="7"/>
    </i>
    <i r="2">
      <x v="5"/>
      <x/>
      <x v="1"/>
      <x v="1"/>
      <x v="3"/>
      <x v="1"/>
    </i>
    <i r="1">
      <x v="2"/>
      <x v="3"/>
      <x v="1"/>
      <x v="7"/>
      <x v="4"/>
      <x v="8"/>
      <x v="7"/>
    </i>
    <i r="2">
      <x v="8"/>
      <x v="5"/>
      <x v="2"/>
      <x v="2"/>
      <x v="8"/>
      <x v="6"/>
    </i>
    <i r="1">
      <x v="3"/>
      <x v="2"/>
      <x/>
      <x v="3"/>
      <x v="3"/>
      <x v="11"/>
      <x v="3"/>
    </i>
    <i r="2">
      <x v="7"/>
      <x v="3"/>
      <x v="4"/>
      <x v="3"/>
      <x v="9"/>
      <x v="6"/>
    </i>
    <i r="1">
      <x v="4"/>
      <x v="4"/>
      <x v="4"/>
      <x v="6"/>
      <x v="3"/>
      <x v="6"/>
      <x v="9"/>
    </i>
    <i r="2">
      <x v="9"/>
      <x v="5"/>
      <x v="6"/>
      <x v="1"/>
      <x v="1"/>
      <x v="10"/>
    </i>
    <i>
      <x v="3"/>
      <x/>
      <x/>
      <x v="1"/>
      <x v="4"/>
      <x v="6"/>
      <x v="18"/>
      <x v="4"/>
    </i>
    <i r="2">
      <x v="6"/>
      <x v="4"/>
      <x v="3"/>
      <x v="3"/>
      <x v="11"/>
      <x v="6"/>
    </i>
    <i r="1">
      <x v="1"/>
      <x v="1"/>
      <x/>
      <x/>
      <x v="3"/>
      <x v="18"/>
      <x/>
    </i>
    <i r="2">
      <x v="5"/>
      <x v="4"/>
      <x v="1"/>
      <x v="1"/>
      <x v="3"/>
      <x v="4"/>
    </i>
    <i r="1">
      <x v="2"/>
      <x v="3"/>
      <x v="1"/>
      <x v="5"/>
      <x/>
      <x/>
      <x v="5"/>
    </i>
    <i r="2">
      <x v="8"/>
      <x v="6"/>
      <x v="1"/>
      <x v="1"/>
      <x v="3"/>
      <x v="6"/>
    </i>
    <i r="1">
      <x v="3"/>
      <x v="2"/>
      <x/>
      <x v="6"/>
      <x v="4"/>
      <x v="10"/>
      <x v="5"/>
    </i>
    <i r="2">
      <x v="7"/>
      <x v="5"/>
      <x v="3"/>
      <x v="5"/>
      <x v="16"/>
      <x v="7"/>
    </i>
    <i r="1">
      <x v="4"/>
      <x v="4"/>
      <x v="3"/>
      <x v="4"/>
      <x v="3"/>
      <x v="9"/>
      <x v="6"/>
    </i>
    <i r="2">
      <x v="9"/>
      <x v="8"/>
      <x v="4"/>
      <x v="3"/>
      <x v="9"/>
      <x v="11"/>
    </i>
    <i>
      <x v="4"/>
      <x/>
      <x/>
      <x/>
      <x v="7"/>
      <x v="5"/>
      <x v="11"/>
      <x v="6"/>
    </i>
    <i r="1">
      <x v="1"/>
      <x v="5"/>
      <x v="9"/>
      <x/>
      <x v="2"/>
      <x v="14"/>
      <x v="8"/>
    </i>
    <i r="1">
      <x v="2"/>
      <x v="3"/>
      <x v="5"/>
      <x v="4"/>
      <x v="3"/>
      <x v="9"/>
      <x v="8"/>
    </i>
    <i r="1">
      <x v="3"/>
      <x v="2"/>
      <x v="4"/>
      <x v="2"/>
      <x v="4"/>
      <x v="15"/>
      <x v="5"/>
    </i>
    <i r="1">
      <x v="4"/>
      <x v="4"/>
      <x v="7"/>
      <x v="4"/>
      <x v="2"/>
      <x v="4"/>
      <x v="10"/>
    </i>
    <i t="grand">
      <x/>
    </i>
  </rowItems>
  <colFields count="1">
    <field x="-2"/>
  </colFields>
  <colItems count="2">
    <i>
      <x/>
    </i>
    <i i="1">
      <x v="1"/>
    </i>
  </colItems>
  <dataFields count="2">
    <dataField name="Actual " fld="9" baseField="5" baseItem="2" numFmtId="3"/>
    <dataField name="Budget " fld="8" baseField="5" baseItem="6" numFmtId="3"/>
  </dataFields>
  <formats count="13">
    <format dxfId="50">
      <pivotArea field="7" type="button" dataOnly="0" labelOnly="1" outline="0" axis="axisRow" fieldPosition="6"/>
    </format>
    <format dxfId="49">
      <pivotArea dataOnly="0" labelOnly="1" outline="0" fieldPosition="0">
        <references count="1">
          <reference field="7" count="0"/>
        </references>
      </pivotArea>
    </format>
    <format dxfId="48">
      <pivotArea outline="0" fieldPosition="0">
        <references count="1">
          <reference field="4294967294" count="1">
            <x v="1"/>
          </reference>
        </references>
      </pivotArea>
    </format>
    <format dxfId="47">
      <pivotArea outline="0" fieldPosition="0">
        <references count="1">
          <reference field="4294967294" count="1">
            <x v="0"/>
          </reference>
        </references>
      </pivotArea>
    </format>
    <format dxfId="41">
      <pivotArea field="0" type="button" dataOnly="0" labelOnly="1" outline="0" axis="axisRow" fieldPosition="0"/>
    </format>
    <format dxfId="40">
      <pivotArea field="2" type="button" dataOnly="0" labelOnly="1" outline="0" axis="axisRow" fieldPosition="1"/>
    </format>
    <format dxfId="39">
      <pivotArea field="1" type="button" dataOnly="0" labelOnly="1" outline="0" axis="axisRow" fieldPosition="2"/>
    </format>
    <format dxfId="38">
      <pivotArea field="3" type="button" dataOnly="0" labelOnly="1" outline="0" axis="axisRow" fieldPosition="3"/>
    </format>
    <format dxfId="37">
      <pivotArea field="4" type="button" dataOnly="0" labelOnly="1" outline="0" axis="axisRow" fieldPosition="4"/>
    </format>
    <format dxfId="36">
      <pivotArea field="6" type="button" dataOnly="0" labelOnly="1" outline="0" axis="axisRow" fieldPosition="5"/>
    </format>
    <format dxfId="35">
      <pivotArea field="7" type="button" dataOnly="0" labelOnly="1" outline="0" axis="axisRow" fieldPosition="6"/>
    </format>
    <format dxfId="34">
      <pivotArea field="5" type="button" dataOnly="0" labelOnly="1" outline="0" axis="axisRow" fieldPosition="7"/>
    </format>
    <format dxfId="3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F3C91-810B-4AC8-AF38-7CBA2338771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C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showAll="0"/>
    <pivotField showAll="0"/>
    <pivotField dataField="1" showAll="0"/>
    <pivotField dataField="1" showAll="0">
      <items count="38">
        <item x="5"/>
        <item x="35"/>
        <item x="16"/>
        <item x="2"/>
        <item x="30"/>
        <item x="14"/>
        <item x="25"/>
        <item x="11"/>
        <item x="18"/>
        <item x="8"/>
        <item x="6"/>
        <item x="0"/>
        <item x="4"/>
        <item x="23"/>
        <item x="15"/>
        <item x="34"/>
        <item x="9"/>
        <item x="1"/>
        <item x="7"/>
        <item x="26"/>
        <item x="31"/>
        <item x="3"/>
        <item x="36"/>
        <item x="10"/>
        <item x="17"/>
        <item x="22"/>
        <item x="21"/>
        <item x="27"/>
        <item x="28"/>
        <item x="13"/>
        <item x="12"/>
        <item x="32"/>
        <item x="19"/>
        <item x="29"/>
        <item x="20"/>
        <item x="24"/>
        <item x="33"/>
        <item t="default"/>
      </items>
    </pivotField>
  </pivotFields>
  <rowItems count="1">
    <i/>
  </rowItems>
  <colFields count="1">
    <field x="-2"/>
  </colFields>
  <colItems count="2">
    <i>
      <x/>
    </i>
    <i i="1">
      <x v="1"/>
    </i>
  </colItems>
  <dataFields count="2">
    <dataField name="Sum of Actual" fld="9" baseField="0" baseItem="1" numFmtId="164"/>
    <dataField name="Sum of Budget" fld="8" baseField="0" baseItem="1" numFmtId="164"/>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D4D66D-DCBE-45CE-99E5-8B7754C9392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8:E9"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items count="9">
        <item x="7"/>
        <item x="4"/>
        <item x="0"/>
        <item x="1"/>
        <item x="5"/>
        <item x="6"/>
        <item x="3"/>
        <item x="2"/>
        <item t="default"/>
      </items>
    </pivotField>
    <pivotField numFmtId="14" showAll="0"/>
    <pivotField dataField="1" showAll="0">
      <items count="9">
        <item x="4"/>
        <item x="3"/>
        <item x="0"/>
        <item x="1"/>
        <item x="2"/>
        <item x="6"/>
        <item x="5"/>
        <item x="7"/>
        <item t="default"/>
      </items>
    </pivotField>
    <pivotField showAll="0"/>
    <pivotField showAll="0"/>
    <pivotField showAll="0"/>
  </pivotFields>
  <rowItems count="1">
    <i/>
  </rowItems>
  <colFields count="1">
    <field x="-2"/>
  </colFields>
  <colItems count="2">
    <i>
      <x/>
    </i>
    <i i="1">
      <x v="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466065-1525-476F-8573-59C350247A13}" autoFormatId="16" applyNumberFormats="0" applyBorderFormats="0" applyFontFormats="0" applyPatternFormats="0" applyAlignmentFormats="0" applyWidthHeightFormats="0">
  <queryTableRefresh nextId="11">
    <queryTableFields count="10">
      <queryTableField id="1" name="Project" tableColumnId="1"/>
      <queryTableField id="2" name="Task" tableColumnId="2"/>
      <queryTableField id="3" name="Manager" tableColumnId="3"/>
      <queryTableField id="4" name="Start Date" tableColumnId="4"/>
      <queryTableField id="5" name="Duration" tableColumnId="5"/>
      <queryTableField id="6" name="End Date" tableColumnId="6"/>
      <queryTableField id="7" name="Days completed" tableColumnId="7"/>
      <queryTableField id="8" name="Progress" tableColumnId="8"/>
      <queryTableField id="9" name="Budget" tableColumnId="9"/>
      <queryTableField id="10" name="Actual"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BA21415-7089-4F92-B0A1-81C3CCB62B09}" sourceName="Project">
  <pivotTables>
    <pivotTable tabId="7" name="PivotTable2"/>
    <pivotTable tabId="3" name="PivotTable1"/>
    <pivotTable tabId="6" name="PivotTable1"/>
  </pivotTables>
  <data>
    <tabular pivotCacheId="1355814330">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6B4E2029-F172-4F14-B557-9512F7BC27FB}" sourceName="Manager">
  <pivotTables>
    <pivotTable tabId="7" name="PivotTable2"/>
    <pivotTable tabId="3" name="PivotTable1"/>
    <pivotTable tabId="6" name="PivotTable1"/>
  </pivotTables>
  <data>
    <tabular pivotCacheId="1355814330">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602DBA14-C88D-49D8-82F6-45E7E4C0795E}" cache="Slicer_Project" caption="Project" columnCount="5" rowHeight="234950"/>
  <slicer name="Manager" xr10:uid="{DD6A89A5-19C8-469F-B9BC-CF70190A5886}" cache="Slicer_Manager" caption="Manager" columnCoun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703EA5-78A6-40C9-9B63-A1FA7FA42913}" name="PROJECT_TABLE" displayName="PROJECT_TABLE" ref="A1:J41" tableType="queryTable" totalsRowShown="0">
  <autoFilter ref="A1:J41" xr:uid="{A8703EA5-78A6-40C9-9B63-A1FA7FA42913}"/>
  <tableColumns count="10">
    <tableColumn id="1" xr3:uid="{C9D702F8-996D-4579-90CF-E68D7DDA743F}" uniqueName="1" name="Project" queryTableFieldId="1" dataDxfId="46"/>
    <tableColumn id="2" xr3:uid="{E7005639-7F56-47AF-8BDE-4CEA82D62D18}" uniqueName="2" name="Task" queryTableFieldId="2" dataDxfId="45"/>
    <tableColumn id="3" xr3:uid="{11144BF9-CC29-4CE1-A817-B2E697BBC6BC}" uniqueName="3" name="Manager" queryTableFieldId="3" dataDxfId="44"/>
    <tableColumn id="4" xr3:uid="{AC54BFA1-F29E-419F-AB4D-1578327D3ECB}" uniqueName="4" name="Start Date" queryTableFieldId="4" dataDxfId="43"/>
    <tableColumn id="5" xr3:uid="{F68D6ED5-3056-4E87-965D-186B621ABC7F}" uniqueName="5" name="Duration" queryTableFieldId="5"/>
    <tableColumn id="6" xr3:uid="{34CAEDBD-28D4-4A81-B7AF-9B7D8FC0AB4F}" uniqueName="6" name="End Date" queryTableFieldId="6" dataDxfId="42"/>
    <tableColumn id="7" xr3:uid="{7EFB4736-895C-4780-8513-63309F55AD89}" uniqueName="7" name="Days completed" queryTableFieldId="7"/>
    <tableColumn id="8" xr3:uid="{7FCB22A6-CE8E-4A18-8A74-097D0EB945B6}" uniqueName="8" name="Progress" queryTableFieldId="8"/>
    <tableColumn id="9" xr3:uid="{59873913-EAB4-4AD6-A89C-CD8AA8FF281D}" uniqueName="9" name="Budget" queryTableFieldId="9"/>
    <tableColumn id="10" xr3:uid="{DAD2A4E4-8DFE-489A-BF6D-58ADE47060CC}" uniqueName="10" name="Actual"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BF263-F77C-4035-9835-E441F60B9C2E}">
  <dimension ref="A1:AK47"/>
  <sheetViews>
    <sheetView tabSelected="1" zoomScale="90" zoomScaleNormal="90" workbookViewId="0">
      <pane ySplit="6" topLeftCell="A7" activePane="bottomLeft" state="frozen"/>
      <selection pane="bottomLeft" activeCell="K18" sqref="K18"/>
    </sheetView>
  </sheetViews>
  <sheetFormatPr defaultRowHeight="14.4" x14ac:dyDescent="0.3"/>
  <cols>
    <col min="4" max="4" width="11.5546875" bestFit="1" customWidth="1"/>
    <col min="7" max="7" width="12" style="2" bestFit="1" customWidth="1"/>
    <col min="8" max="8" width="12.88671875" customWidth="1"/>
    <col min="9" max="9" width="12.77734375" bestFit="1" customWidth="1"/>
    <col min="10" max="10" width="13.5546875" bestFit="1" customWidth="1"/>
  </cols>
  <sheetData>
    <row r="1" spans="1:37" ht="28.2" customHeight="1" x14ac:dyDescent="0.3">
      <c r="A1" s="14" t="s">
        <v>46</v>
      </c>
      <c r="B1" s="5"/>
      <c r="C1" s="5"/>
      <c r="D1" s="5"/>
      <c r="E1" s="5"/>
      <c r="F1" s="8"/>
      <c r="G1" s="15" t="str">
        <f>TEXT(MIN(D7:D75),"D-MMM-YYYY")&amp;" TO "&amp;TEXT(MAX(H7:H75),"D-MMM-YYYY")</f>
        <v>17-Feb-2020 TO 13-Mar-2020</v>
      </c>
      <c r="H1" s="5"/>
      <c r="I1" s="5"/>
      <c r="J1" s="5"/>
      <c r="K1" s="5"/>
      <c r="L1" s="5"/>
      <c r="M1" s="5"/>
      <c r="N1" s="5"/>
      <c r="O1" s="5"/>
      <c r="P1" s="5"/>
      <c r="Q1" s="5"/>
      <c r="R1" s="5"/>
      <c r="S1" s="5"/>
      <c r="T1" s="5"/>
      <c r="U1" s="5"/>
      <c r="V1" s="5"/>
      <c r="W1" s="5"/>
      <c r="X1" s="5"/>
      <c r="Y1" s="5"/>
      <c r="Z1" s="5"/>
      <c r="AA1" s="5"/>
      <c r="AB1" s="5"/>
      <c r="AC1" s="5"/>
    </row>
    <row r="2" spans="1:37" ht="24.6" customHeight="1" x14ac:dyDescent="0.3"/>
    <row r="3" spans="1:37" ht="23.4" customHeight="1" x14ac:dyDescent="0.3"/>
    <row r="4" spans="1:37" ht="20.399999999999999" customHeight="1" x14ac:dyDescent="0.3"/>
    <row r="6" spans="1:37" x14ac:dyDescent="0.3">
      <c r="A6" s="11" t="s">
        <v>0</v>
      </c>
      <c r="B6" s="11" t="s">
        <v>2</v>
      </c>
      <c r="C6" s="11" t="s">
        <v>1</v>
      </c>
      <c r="D6" s="11" t="s">
        <v>3</v>
      </c>
      <c r="E6" s="11" t="s">
        <v>4</v>
      </c>
      <c r="F6" s="11" t="s">
        <v>6</v>
      </c>
      <c r="G6" s="12" t="s">
        <v>7</v>
      </c>
      <c r="H6" s="11" t="s">
        <v>5</v>
      </c>
      <c r="I6" s="13" t="s">
        <v>31</v>
      </c>
      <c r="J6" s="13" t="s">
        <v>32</v>
      </c>
      <c r="K6" s="10" cm="1">
        <f t="array" ref="K6:AJ6">_xlfn.SEQUENCE(1,26,MIN(D7:D75)+Sheet1!F5,1)</f>
        <v>43878</v>
      </c>
      <c r="L6" s="10">
        <v>43879</v>
      </c>
      <c r="M6" s="10">
        <v>43880</v>
      </c>
      <c r="N6" s="10">
        <v>43881</v>
      </c>
      <c r="O6" s="10">
        <v>43882</v>
      </c>
      <c r="P6" s="10">
        <v>43883</v>
      </c>
      <c r="Q6" s="10">
        <v>43884</v>
      </c>
      <c r="R6" s="10">
        <v>43885</v>
      </c>
      <c r="S6" s="10">
        <v>43886</v>
      </c>
      <c r="T6" s="10">
        <v>43887</v>
      </c>
      <c r="U6" s="10">
        <v>43888</v>
      </c>
      <c r="V6" s="10">
        <v>43889</v>
      </c>
      <c r="W6" s="10">
        <v>43890</v>
      </c>
      <c r="X6" s="10">
        <v>43891</v>
      </c>
      <c r="Y6" s="10">
        <v>43892</v>
      </c>
      <c r="Z6" s="10">
        <v>43893</v>
      </c>
      <c r="AA6" s="10">
        <v>43894</v>
      </c>
      <c r="AB6" s="10">
        <v>43895</v>
      </c>
      <c r="AC6" s="10">
        <v>43896</v>
      </c>
      <c r="AD6" s="10">
        <v>43897</v>
      </c>
      <c r="AE6" s="10">
        <v>43898</v>
      </c>
      <c r="AF6" s="10">
        <v>43899</v>
      </c>
      <c r="AG6" s="10">
        <v>43900</v>
      </c>
      <c r="AH6" s="10">
        <v>43901</v>
      </c>
      <c r="AI6" s="10">
        <v>43902</v>
      </c>
      <c r="AJ6" s="10">
        <v>43903</v>
      </c>
      <c r="AK6" s="10"/>
    </row>
    <row r="7" spans="1:37" x14ac:dyDescent="0.3">
      <c r="A7" t="s">
        <v>29</v>
      </c>
      <c r="B7" t="s">
        <v>12</v>
      </c>
      <c r="C7" t="s">
        <v>17</v>
      </c>
      <c r="D7" s="1">
        <v>43880</v>
      </c>
      <c r="E7">
        <v>3</v>
      </c>
      <c r="F7">
        <v>3</v>
      </c>
      <c r="G7" s="3">
        <v>1</v>
      </c>
      <c r="H7" s="1">
        <v>43882</v>
      </c>
      <c r="I7" s="4">
        <v>807069</v>
      </c>
      <c r="J7" s="4">
        <v>817000</v>
      </c>
    </row>
    <row r="8" spans="1:37" x14ac:dyDescent="0.3">
      <c r="B8" t="s">
        <v>20</v>
      </c>
      <c r="C8" t="s">
        <v>15</v>
      </c>
      <c r="D8" s="1">
        <v>43881</v>
      </c>
      <c r="E8">
        <v>5</v>
      </c>
      <c r="F8">
        <v>3</v>
      </c>
      <c r="G8" s="3">
        <v>0.6</v>
      </c>
      <c r="H8" s="1">
        <v>43887</v>
      </c>
      <c r="I8" s="4">
        <v>401579</v>
      </c>
      <c r="J8" s="4">
        <v>616000</v>
      </c>
    </row>
    <row r="9" spans="1:37" x14ac:dyDescent="0.3">
      <c r="C9" t="s">
        <v>23</v>
      </c>
      <c r="D9" s="1">
        <v>43885</v>
      </c>
      <c r="E9">
        <v>3</v>
      </c>
      <c r="F9">
        <v>0</v>
      </c>
      <c r="G9" s="3">
        <v>0</v>
      </c>
      <c r="H9" s="1">
        <v>43887</v>
      </c>
      <c r="I9" s="4">
        <v>0</v>
      </c>
      <c r="J9" s="4">
        <v>691000</v>
      </c>
    </row>
    <row r="10" spans="1:37" x14ac:dyDescent="0.3">
      <c r="B10" t="s">
        <v>16</v>
      </c>
      <c r="C10" t="s">
        <v>11</v>
      </c>
      <c r="D10" s="1">
        <v>43889</v>
      </c>
      <c r="E10">
        <v>8</v>
      </c>
      <c r="F10">
        <v>3</v>
      </c>
      <c r="G10" s="3">
        <v>0.375</v>
      </c>
      <c r="H10" s="1">
        <v>43900</v>
      </c>
      <c r="I10" s="4">
        <v>32256</v>
      </c>
      <c r="J10" s="4">
        <v>96000</v>
      </c>
    </row>
    <row r="11" spans="1:37" x14ac:dyDescent="0.3">
      <c r="C11" t="s">
        <v>21</v>
      </c>
      <c r="D11" s="1">
        <v>43885</v>
      </c>
      <c r="E11">
        <v>10</v>
      </c>
      <c r="F11">
        <v>2</v>
      </c>
      <c r="G11" s="3">
        <v>0.2</v>
      </c>
      <c r="H11" s="1">
        <v>43896</v>
      </c>
      <c r="I11" s="4">
        <v>8400</v>
      </c>
      <c r="J11" s="4">
        <v>50000</v>
      </c>
    </row>
    <row r="12" spans="1:37" x14ac:dyDescent="0.3">
      <c r="B12" t="s">
        <v>14</v>
      </c>
      <c r="C12" t="s">
        <v>19</v>
      </c>
      <c r="D12" s="1">
        <v>43882</v>
      </c>
      <c r="E12">
        <v>7</v>
      </c>
      <c r="F12">
        <v>3</v>
      </c>
      <c r="G12" s="3">
        <v>0.42857142857142855</v>
      </c>
      <c r="H12" s="1">
        <v>43892</v>
      </c>
      <c r="I12" s="4">
        <v>173166</v>
      </c>
      <c r="J12" s="4">
        <v>372000</v>
      </c>
    </row>
    <row r="13" spans="1:37" x14ac:dyDescent="0.3">
      <c r="B13" t="s">
        <v>18</v>
      </c>
      <c r="C13" t="s">
        <v>13</v>
      </c>
      <c r="D13" s="1">
        <v>43892</v>
      </c>
      <c r="E13">
        <v>9</v>
      </c>
      <c r="F13">
        <v>4</v>
      </c>
      <c r="G13" s="3">
        <v>0.44444444444444442</v>
      </c>
      <c r="H13" s="1">
        <v>43902</v>
      </c>
      <c r="I13" s="4">
        <v>226233</v>
      </c>
      <c r="J13" s="4">
        <v>513000</v>
      </c>
    </row>
    <row r="14" spans="1:37" x14ac:dyDescent="0.3">
      <c r="C14" t="s">
        <v>22</v>
      </c>
      <c r="D14" s="1">
        <v>43885</v>
      </c>
      <c r="E14">
        <v>10</v>
      </c>
      <c r="F14">
        <v>3</v>
      </c>
      <c r="G14" s="3">
        <v>0.3</v>
      </c>
      <c r="H14" s="1">
        <v>43896</v>
      </c>
      <c r="I14" s="4">
        <v>262679</v>
      </c>
      <c r="J14" s="4">
        <v>807000</v>
      </c>
    </row>
    <row r="15" spans="1:37" x14ac:dyDescent="0.3">
      <c r="A15" t="s">
        <v>28</v>
      </c>
      <c r="B15" t="s">
        <v>12</v>
      </c>
      <c r="C15" t="s">
        <v>11</v>
      </c>
      <c r="D15" s="1">
        <v>43892</v>
      </c>
      <c r="E15">
        <v>9</v>
      </c>
      <c r="F15">
        <v>8</v>
      </c>
      <c r="G15" s="3">
        <v>0.88888888888888884</v>
      </c>
      <c r="H15" s="1">
        <v>43902</v>
      </c>
      <c r="I15" s="4">
        <v>727188</v>
      </c>
      <c r="J15" s="4">
        <v>787000</v>
      </c>
    </row>
    <row r="16" spans="1:37" x14ac:dyDescent="0.3">
      <c r="C16" t="s">
        <v>21</v>
      </c>
      <c r="D16" s="1">
        <v>43886</v>
      </c>
      <c r="E16">
        <v>6</v>
      </c>
      <c r="F16">
        <v>3</v>
      </c>
      <c r="G16" s="3">
        <v>0.5</v>
      </c>
      <c r="H16" s="1">
        <v>43893</v>
      </c>
      <c r="I16" s="4">
        <v>322371</v>
      </c>
      <c r="J16" s="4">
        <v>602000</v>
      </c>
    </row>
    <row r="17" spans="1:10" x14ac:dyDescent="0.3">
      <c r="B17" t="s">
        <v>20</v>
      </c>
      <c r="C17" t="s">
        <v>19</v>
      </c>
      <c r="D17" s="1">
        <v>43885</v>
      </c>
      <c r="E17">
        <v>10</v>
      </c>
      <c r="F17">
        <v>3</v>
      </c>
      <c r="G17" s="3">
        <v>0.3</v>
      </c>
      <c r="H17" s="1">
        <v>43896</v>
      </c>
      <c r="I17" s="4">
        <v>305949</v>
      </c>
      <c r="J17" s="4">
        <v>857000</v>
      </c>
    </row>
    <row r="18" spans="1:10" x14ac:dyDescent="0.3">
      <c r="B18" t="s">
        <v>16</v>
      </c>
      <c r="C18" t="s">
        <v>15</v>
      </c>
      <c r="D18" s="1">
        <v>43878</v>
      </c>
      <c r="E18">
        <v>4</v>
      </c>
      <c r="F18">
        <v>0</v>
      </c>
      <c r="G18" s="3">
        <v>0</v>
      </c>
      <c r="H18" s="1">
        <v>43881</v>
      </c>
      <c r="I18" s="4">
        <v>0</v>
      </c>
      <c r="J18" s="4">
        <v>147000</v>
      </c>
    </row>
    <row r="19" spans="1:10" x14ac:dyDescent="0.3">
      <c r="B19" t="s">
        <v>14</v>
      </c>
      <c r="C19" t="s">
        <v>13</v>
      </c>
      <c r="D19" s="1">
        <v>43892</v>
      </c>
      <c r="E19">
        <v>10</v>
      </c>
      <c r="F19">
        <v>2</v>
      </c>
      <c r="G19" s="3">
        <v>0.2</v>
      </c>
      <c r="H19" s="1">
        <v>43903</v>
      </c>
      <c r="I19" s="4">
        <v>47880</v>
      </c>
      <c r="J19" s="4">
        <v>228000</v>
      </c>
    </row>
    <row r="20" spans="1:10" x14ac:dyDescent="0.3">
      <c r="C20" t="s">
        <v>22</v>
      </c>
      <c r="D20" s="1">
        <v>43886</v>
      </c>
      <c r="E20">
        <v>4</v>
      </c>
      <c r="F20">
        <v>2</v>
      </c>
      <c r="G20" s="3">
        <v>0.5</v>
      </c>
      <c r="H20" s="1">
        <v>43889</v>
      </c>
      <c r="I20" s="4">
        <v>451440</v>
      </c>
      <c r="J20" s="4">
        <v>990000</v>
      </c>
    </row>
    <row r="21" spans="1:10" x14ac:dyDescent="0.3">
      <c r="B21" t="s">
        <v>18</v>
      </c>
      <c r="C21" t="s">
        <v>17</v>
      </c>
      <c r="D21" s="1">
        <v>43880</v>
      </c>
      <c r="E21">
        <v>8</v>
      </c>
      <c r="F21">
        <v>5</v>
      </c>
      <c r="G21" s="3">
        <v>0.625</v>
      </c>
      <c r="H21" s="1">
        <v>43889</v>
      </c>
      <c r="I21" s="4">
        <v>205123</v>
      </c>
      <c r="J21" s="4">
        <v>338000</v>
      </c>
    </row>
    <row r="22" spans="1:10" x14ac:dyDescent="0.3">
      <c r="A22" t="s">
        <v>10</v>
      </c>
      <c r="B22" t="s">
        <v>12</v>
      </c>
      <c r="C22" t="s">
        <v>11</v>
      </c>
      <c r="D22" s="1">
        <v>43878</v>
      </c>
      <c r="E22">
        <v>5</v>
      </c>
      <c r="F22">
        <v>2</v>
      </c>
      <c r="G22" s="3">
        <v>0.4</v>
      </c>
      <c r="H22" s="1">
        <v>43882</v>
      </c>
      <c r="I22" s="4">
        <v>97337</v>
      </c>
      <c r="J22" s="4">
        <v>218000</v>
      </c>
    </row>
    <row r="23" spans="1:10" x14ac:dyDescent="0.3">
      <c r="C23" t="s">
        <v>21</v>
      </c>
      <c r="D23" s="1">
        <v>43881</v>
      </c>
      <c r="E23">
        <v>6</v>
      </c>
      <c r="F23">
        <v>0</v>
      </c>
      <c r="G23" s="3">
        <v>0</v>
      </c>
      <c r="H23" s="1">
        <v>43888</v>
      </c>
      <c r="I23" s="4">
        <v>0</v>
      </c>
      <c r="J23" s="4">
        <v>188000</v>
      </c>
    </row>
    <row r="24" spans="1:10" x14ac:dyDescent="0.3">
      <c r="B24" t="s">
        <v>20</v>
      </c>
      <c r="C24" t="s">
        <v>25</v>
      </c>
      <c r="D24" s="1">
        <v>43885</v>
      </c>
      <c r="E24">
        <v>6</v>
      </c>
      <c r="F24">
        <v>3</v>
      </c>
      <c r="G24" s="3">
        <v>0.5</v>
      </c>
      <c r="H24" s="1">
        <v>43892</v>
      </c>
      <c r="I24" s="4">
        <v>175015</v>
      </c>
      <c r="J24" s="4">
        <v>416000</v>
      </c>
    </row>
    <row r="25" spans="1:10" x14ac:dyDescent="0.3">
      <c r="C25" t="s">
        <v>19</v>
      </c>
      <c r="D25" s="1">
        <v>43878</v>
      </c>
      <c r="E25">
        <v>4</v>
      </c>
      <c r="F25">
        <v>1</v>
      </c>
      <c r="G25" s="3">
        <v>0.25</v>
      </c>
      <c r="H25" s="1">
        <v>43881</v>
      </c>
      <c r="I25" s="4">
        <v>116850</v>
      </c>
      <c r="J25" s="4">
        <v>492000</v>
      </c>
    </row>
    <row r="26" spans="1:10" x14ac:dyDescent="0.3">
      <c r="B26" t="s">
        <v>16</v>
      </c>
      <c r="C26" t="s">
        <v>15</v>
      </c>
      <c r="D26" s="1">
        <v>43879</v>
      </c>
      <c r="E26">
        <v>10</v>
      </c>
      <c r="F26">
        <v>4</v>
      </c>
      <c r="G26" s="3">
        <v>0.4</v>
      </c>
      <c r="H26" s="1">
        <v>43892</v>
      </c>
      <c r="I26" s="4">
        <v>31046</v>
      </c>
      <c r="J26" s="4">
        <v>86000</v>
      </c>
    </row>
    <row r="27" spans="1:10" x14ac:dyDescent="0.3">
      <c r="C27" t="s">
        <v>23</v>
      </c>
      <c r="D27" s="1">
        <v>43885</v>
      </c>
      <c r="E27">
        <v>5</v>
      </c>
      <c r="F27">
        <v>2</v>
      </c>
      <c r="G27" s="3">
        <v>0.4</v>
      </c>
      <c r="H27" s="1">
        <v>43889</v>
      </c>
      <c r="I27" s="4">
        <v>195231</v>
      </c>
      <c r="J27" s="4">
        <v>582000</v>
      </c>
    </row>
    <row r="28" spans="1:10" x14ac:dyDescent="0.3">
      <c r="B28" t="s">
        <v>14</v>
      </c>
      <c r="C28" t="s">
        <v>13</v>
      </c>
      <c r="D28" s="1">
        <v>43878</v>
      </c>
      <c r="E28">
        <v>6</v>
      </c>
      <c r="F28">
        <v>3</v>
      </c>
      <c r="G28" s="3">
        <v>0.5</v>
      </c>
      <c r="H28" s="1">
        <v>43885</v>
      </c>
      <c r="I28" s="4">
        <v>177440</v>
      </c>
      <c r="J28" s="4">
        <v>393000</v>
      </c>
    </row>
    <row r="29" spans="1:10" x14ac:dyDescent="0.3">
      <c r="C29" t="s">
        <v>22</v>
      </c>
      <c r="D29" s="1">
        <v>43881</v>
      </c>
      <c r="E29">
        <v>7</v>
      </c>
      <c r="F29">
        <v>3</v>
      </c>
      <c r="G29" s="3">
        <v>0.42857142857142855</v>
      </c>
      <c r="H29" s="1">
        <v>43889</v>
      </c>
      <c r="I29" s="4">
        <v>79380</v>
      </c>
      <c r="J29" s="4">
        <v>180000</v>
      </c>
    </row>
    <row r="30" spans="1:10" x14ac:dyDescent="0.3">
      <c r="B30" t="s">
        <v>18</v>
      </c>
      <c r="C30" t="s">
        <v>17</v>
      </c>
      <c r="D30" s="1">
        <v>43882</v>
      </c>
      <c r="E30">
        <v>9</v>
      </c>
      <c r="F30">
        <v>3</v>
      </c>
      <c r="G30" s="3">
        <v>0.33333333333333331</v>
      </c>
      <c r="H30" s="1">
        <v>43894</v>
      </c>
      <c r="I30" s="4">
        <v>261324</v>
      </c>
      <c r="J30" s="4">
        <v>732000</v>
      </c>
    </row>
    <row r="31" spans="1:10" x14ac:dyDescent="0.3">
      <c r="C31" t="s">
        <v>24</v>
      </c>
      <c r="D31" s="1">
        <v>43885</v>
      </c>
      <c r="E31">
        <v>9</v>
      </c>
      <c r="F31">
        <v>1</v>
      </c>
      <c r="G31" s="3">
        <v>0.1111111111111111</v>
      </c>
      <c r="H31" s="1">
        <v>43895</v>
      </c>
      <c r="I31" s="4">
        <v>74746</v>
      </c>
      <c r="J31" s="4">
        <v>562000</v>
      </c>
    </row>
    <row r="32" spans="1:10" x14ac:dyDescent="0.3">
      <c r="A32" t="s">
        <v>26</v>
      </c>
      <c r="B32" t="s">
        <v>12</v>
      </c>
      <c r="C32" t="s">
        <v>11</v>
      </c>
      <c r="D32" s="1">
        <v>43879</v>
      </c>
      <c r="E32">
        <v>7</v>
      </c>
      <c r="F32">
        <v>7</v>
      </c>
      <c r="G32" s="3">
        <v>1</v>
      </c>
      <c r="H32" s="1">
        <v>43887</v>
      </c>
      <c r="I32" s="4">
        <v>273001</v>
      </c>
      <c r="J32" s="4">
        <v>293000</v>
      </c>
    </row>
    <row r="33" spans="1:10" x14ac:dyDescent="0.3">
      <c r="C33" t="s">
        <v>21</v>
      </c>
      <c r="D33" s="1">
        <v>43882</v>
      </c>
      <c r="E33">
        <v>6</v>
      </c>
      <c r="F33">
        <v>3</v>
      </c>
      <c r="G33" s="3">
        <v>0.5</v>
      </c>
      <c r="H33" s="1">
        <v>43889</v>
      </c>
      <c r="I33" s="4">
        <v>38461</v>
      </c>
      <c r="J33" s="4">
        <v>81000</v>
      </c>
    </row>
    <row r="34" spans="1:10" x14ac:dyDescent="0.3">
      <c r="B34" t="s">
        <v>20</v>
      </c>
      <c r="C34" t="s">
        <v>25</v>
      </c>
      <c r="D34" s="1">
        <v>43878</v>
      </c>
      <c r="E34">
        <v>3</v>
      </c>
      <c r="F34">
        <v>3</v>
      </c>
      <c r="G34" s="3">
        <v>1</v>
      </c>
      <c r="H34" s="1">
        <v>43880</v>
      </c>
      <c r="I34" s="4">
        <v>64987</v>
      </c>
      <c r="J34" s="4">
        <v>68000</v>
      </c>
    </row>
    <row r="35" spans="1:10" x14ac:dyDescent="0.3">
      <c r="C35" t="s">
        <v>19</v>
      </c>
      <c r="D35" s="1">
        <v>43882</v>
      </c>
      <c r="E35">
        <v>4</v>
      </c>
      <c r="F35">
        <v>1</v>
      </c>
      <c r="G35" s="3">
        <v>0.25</v>
      </c>
      <c r="H35" s="1">
        <v>43887</v>
      </c>
      <c r="I35" s="4">
        <v>322812</v>
      </c>
      <c r="J35" s="4">
        <v>854000</v>
      </c>
    </row>
    <row r="36" spans="1:10" x14ac:dyDescent="0.3">
      <c r="B36" t="s">
        <v>16</v>
      </c>
      <c r="C36" t="s">
        <v>15</v>
      </c>
      <c r="D36" s="1">
        <v>43879</v>
      </c>
      <c r="E36">
        <v>8</v>
      </c>
      <c r="F36">
        <v>0</v>
      </c>
      <c r="G36" s="3">
        <v>0</v>
      </c>
      <c r="H36" s="1">
        <v>43888</v>
      </c>
      <c r="I36" s="4">
        <v>0</v>
      </c>
      <c r="J36" s="4">
        <v>978000</v>
      </c>
    </row>
    <row r="37" spans="1:10" x14ac:dyDescent="0.3">
      <c r="C37" t="s">
        <v>23</v>
      </c>
      <c r="D37" s="1">
        <v>43886</v>
      </c>
      <c r="E37">
        <v>4</v>
      </c>
      <c r="F37">
        <v>1</v>
      </c>
      <c r="G37" s="3">
        <v>0.25</v>
      </c>
      <c r="H37" s="1">
        <v>43889</v>
      </c>
      <c r="I37" s="4">
        <v>12078</v>
      </c>
      <c r="J37" s="4">
        <v>61000</v>
      </c>
    </row>
    <row r="38" spans="1:10" x14ac:dyDescent="0.3">
      <c r="B38" t="s">
        <v>14</v>
      </c>
      <c r="C38" t="s">
        <v>13</v>
      </c>
      <c r="D38" s="1">
        <v>43878</v>
      </c>
      <c r="E38">
        <v>9</v>
      </c>
      <c r="F38">
        <v>4</v>
      </c>
      <c r="G38" s="3">
        <v>0.44444444444444442</v>
      </c>
      <c r="H38" s="1">
        <v>43888</v>
      </c>
      <c r="I38" s="4">
        <v>57910</v>
      </c>
      <c r="J38" s="4">
        <v>224000</v>
      </c>
    </row>
    <row r="39" spans="1:10" x14ac:dyDescent="0.3">
      <c r="C39" t="s">
        <v>22</v>
      </c>
      <c r="D39" s="1">
        <v>43885</v>
      </c>
      <c r="E39">
        <v>6</v>
      </c>
      <c r="F39">
        <v>5</v>
      </c>
      <c r="G39" s="3">
        <v>0.83333333333333337</v>
      </c>
      <c r="H39" s="1">
        <v>43892</v>
      </c>
      <c r="I39" s="4">
        <v>136468</v>
      </c>
      <c r="J39" s="4">
        <v>169000</v>
      </c>
    </row>
    <row r="40" spans="1:10" x14ac:dyDescent="0.3">
      <c r="B40" t="s">
        <v>18</v>
      </c>
      <c r="C40" t="s">
        <v>17</v>
      </c>
      <c r="D40" s="1">
        <v>43881</v>
      </c>
      <c r="E40">
        <v>7</v>
      </c>
      <c r="F40">
        <v>3</v>
      </c>
      <c r="G40" s="3">
        <v>0.42857142857142855</v>
      </c>
      <c r="H40" s="1">
        <v>43889</v>
      </c>
      <c r="I40" s="4">
        <v>379157</v>
      </c>
      <c r="J40" s="4">
        <v>932000</v>
      </c>
    </row>
    <row r="41" spans="1:10" x14ac:dyDescent="0.3">
      <c r="C41" t="s">
        <v>24</v>
      </c>
      <c r="D41" s="1">
        <v>43888</v>
      </c>
      <c r="E41">
        <v>7</v>
      </c>
      <c r="F41">
        <v>3</v>
      </c>
      <c r="G41" s="3">
        <v>0.42857142857142855</v>
      </c>
      <c r="H41" s="1">
        <v>43896</v>
      </c>
      <c r="I41" s="4">
        <v>273048</v>
      </c>
      <c r="J41" s="4">
        <v>645000</v>
      </c>
    </row>
    <row r="42" spans="1:10" x14ac:dyDescent="0.3">
      <c r="A42" t="s">
        <v>27</v>
      </c>
      <c r="B42" t="s">
        <v>12</v>
      </c>
      <c r="C42" t="s">
        <v>11</v>
      </c>
      <c r="D42" s="1">
        <v>43878</v>
      </c>
      <c r="E42">
        <v>10</v>
      </c>
      <c r="F42">
        <v>5</v>
      </c>
      <c r="G42" s="3">
        <v>0.5</v>
      </c>
      <c r="H42" s="1">
        <v>43889</v>
      </c>
      <c r="I42" s="4">
        <v>406974</v>
      </c>
      <c r="J42" s="4">
        <v>839000</v>
      </c>
    </row>
    <row r="43" spans="1:10" x14ac:dyDescent="0.3">
      <c r="B43" t="s">
        <v>20</v>
      </c>
      <c r="C43" t="s">
        <v>19</v>
      </c>
      <c r="D43" s="1">
        <v>43889</v>
      </c>
      <c r="E43">
        <v>3</v>
      </c>
      <c r="F43">
        <v>2</v>
      </c>
      <c r="G43" s="3">
        <v>0.66666666666666663</v>
      </c>
      <c r="H43" s="1">
        <v>43893</v>
      </c>
      <c r="I43" s="4">
        <v>129785</v>
      </c>
      <c r="J43" s="4">
        <v>341000</v>
      </c>
    </row>
    <row r="44" spans="1:10" x14ac:dyDescent="0.3">
      <c r="B44" t="s">
        <v>16</v>
      </c>
      <c r="C44" t="s">
        <v>15</v>
      </c>
      <c r="D44" s="1">
        <v>43885</v>
      </c>
      <c r="E44">
        <v>7</v>
      </c>
      <c r="F44">
        <v>3</v>
      </c>
      <c r="G44" s="3">
        <v>0.42857142857142855</v>
      </c>
      <c r="H44" s="1">
        <v>43893</v>
      </c>
      <c r="I44" s="4">
        <v>298186</v>
      </c>
      <c r="J44" s="4">
        <v>826000</v>
      </c>
    </row>
    <row r="45" spans="1:10" x14ac:dyDescent="0.3">
      <c r="B45" t="s">
        <v>14</v>
      </c>
      <c r="C45" t="s">
        <v>13</v>
      </c>
      <c r="D45" s="1">
        <v>43882</v>
      </c>
      <c r="E45">
        <v>5</v>
      </c>
      <c r="F45">
        <v>4</v>
      </c>
      <c r="G45" s="3">
        <v>0.8</v>
      </c>
      <c r="H45" s="1">
        <v>43888</v>
      </c>
      <c r="I45" s="4">
        <v>487139</v>
      </c>
      <c r="J45" s="4">
        <v>729000</v>
      </c>
    </row>
    <row r="46" spans="1:10" x14ac:dyDescent="0.3">
      <c r="B46" t="s">
        <v>18</v>
      </c>
      <c r="C46" t="s">
        <v>17</v>
      </c>
      <c r="D46" s="1">
        <v>43887</v>
      </c>
      <c r="E46">
        <v>7</v>
      </c>
      <c r="F46">
        <v>2</v>
      </c>
      <c r="G46" s="3">
        <v>0.2857142857142857</v>
      </c>
      <c r="H46" s="1">
        <v>43895</v>
      </c>
      <c r="I46" s="4">
        <v>280583</v>
      </c>
      <c r="J46" s="4">
        <v>895000</v>
      </c>
    </row>
    <row r="47" spans="1:10" x14ac:dyDescent="0.3">
      <c r="A47" t="s">
        <v>30</v>
      </c>
      <c r="G47"/>
      <c r="I47" s="4">
        <v>8340291</v>
      </c>
      <c r="J47" s="4">
        <v>19695000</v>
      </c>
    </row>
  </sheetData>
  <conditionalFormatting sqref="G7:G46">
    <cfRule type="dataBar" priority="10">
      <dataBar>
        <cfvo type="min"/>
        <cfvo type="max"/>
        <color rgb="FF638EC6"/>
      </dataBar>
      <extLst>
        <ext xmlns:x14="http://schemas.microsoft.com/office/spreadsheetml/2009/9/main" uri="{B025F937-C7B1-47D3-B67F-A62EFF666E3E}">
          <x14:id>{5F23137C-9B73-44F9-A2E5-F9B3A32C466B}</x14:id>
        </ext>
      </extLst>
    </cfRule>
    <cfRule type="dataBar" priority="9">
      <dataBar>
        <cfvo type="min"/>
        <cfvo type="max"/>
        <color theme="3" tint="0.39997558519241921"/>
      </dataBar>
      <extLst>
        <ext xmlns:x14="http://schemas.microsoft.com/office/spreadsheetml/2009/9/main" uri="{B025F937-C7B1-47D3-B67F-A62EFF666E3E}">
          <x14:id>{6E04F7C9-1A20-4D1E-A26F-D67AFE860F9E}</x14:id>
        </ext>
      </extLst>
    </cfRule>
  </conditionalFormatting>
  <conditionalFormatting sqref="K6:AJ6">
    <cfRule type="expression" dxfId="11" priority="8">
      <formula>K$6&lt;&gt;""</formula>
    </cfRule>
  </conditionalFormatting>
  <conditionalFormatting sqref="K7:AJ81">
    <cfRule type="expression" dxfId="10" priority="2" stopIfTrue="1">
      <formula>AND(WEEKDAY(K$6,2)&gt;5,$C7&lt;&gt;"")</formula>
    </cfRule>
    <cfRule type="expression" dxfId="9" priority="6">
      <formula>AND(K$6&gt;=$D7,WORKDAY.INTL($D7,$F7,1)-1&gt;=K$6)</formula>
    </cfRule>
    <cfRule type="expression" dxfId="8" priority="5">
      <formula>AND(K$6&gt;=WORKDAY.INTL($D7,$F7,1),$G7&lt;&gt;1,K$6&lt;=$H7)</formula>
    </cfRule>
    <cfRule type="expression" dxfId="7" priority="4" stopIfTrue="1">
      <formula>AND($K6&gt;=WORKDAY.INTL($D7,$F7,1),$G7=0,K$6&lt;=$H7)</formula>
    </cfRule>
    <cfRule type="expression" dxfId="6" priority="1">
      <formula>$A7="Grand Total"</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027" r:id="rId4" name="Scroll Bar 3">
              <controlPr defaultSize="0" autoPict="0">
                <anchor moveWithCells="1">
                  <from>
                    <xdr:col>8</xdr:col>
                    <xdr:colOff>784860</xdr:colOff>
                    <xdr:row>0</xdr:row>
                    <xdr:rowOff>129540</xdr:rowOff>
                  </from>
                  <to>
                    <xdr:col>9</xdr:col>
                    <xdr:colOff>914400</xdr:colOff>
                    <xdr:row>0</xdr:row>
                    <xdr:rowOff>304800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F23137C-9B73-44F9-A2E5-F9B3A32C466B}">
            <x14:dataBar minLength="0" maxLength="100" gradient="0">
              <x14:cfvo type="autoMin"/>
              <x14:cfvo type="autoMax"/>
              <x14:negativeFillColor rgb="FFFF0000"/>
              <x14:axisColor rgb="FF000000"/>
            </x14:dataBar>
          </x14:cfRule>
          <x14:cfRule type="dataBar" id="{6E04F7C9-1A20-4D1E-A26F-D67AFE860F9E}">
            <x14:dataBar minLength="0" maxLength="100" gradient="0">
              <x14:cfvo type="autoMin"/>
              <x14:cfvo type="autoMax"/>
              <x14:negativeFillColor rgb="FFFF0000"/>
              <x14:axisColor rgb="FF000000"/>
            </x14:dataBar>
          </x14:cfRule>
          <xm:sqref>G7:G46</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EDC3C-07FD-41D0-94A6-0F6A07C2BB2E}">
  <dimension ref="A3:F5"/>
  <sheetViews>
    <sheetView workbookViewId="0">
      <selection activeCell="F18" sqref="F18"/>
    </sheetView>
  </sheetViews>
  <sheetFormatPr defaultRowHeight="14.4" x14ac:dyDescent="0.3"/>
  <cols>
    <col min="2" max="2" width="12.77734375" bestFit="1" customWidth="1"/>
    <col min="3" max="3" width="13.5546875" bestFit="1" customWidth="1"/>
    <col min="4" max="38" width="15.5546875" bestFit="1" customWidth="1"/>
    <col min="39" max="39" width="10.77734375" bestFit="1" customWidth="1"/>
  </cols>
  <sheetData>
    <row r="3" spans="1:6" x14ac:dyDescent="0.3">
      <c r="B3" t="s">
        <v>42</v>
      </c>
      <c r="C3" t="s">
        <v>43</v>
      </c>
    </row>
    <row r="4" spans="1:6" x14ac:dyDescent="0.3">
      <c r="A4" t="s">
        <v>44</v>
      </c>
      <c r="B4" s="7">
        <v>8340291</v>
      </c>
      <c r="C4" s="7">
        <v>19695000</v>
      </c>
      <c r="F4" t="s">
        <v>47</v>
      </c>
    </row>
    <row r="5" spans="1:6" x14ac:dyDescent="0.3">
      <c r="A5" t="s">
        <v>45</v>
      </c>
      <c r="B5" s="6">
        <f>GETPIVOTDATA("Sum of Actual",$B$3)/GETPIVOTDATA("Sum of Budget",$B$3)</f>
        <v>0.42347250571210965</v>
      </c>
      <c r="C5" s="3">
        <f>1-B5</f>
        <v>0.57652749428789041</v>
      </c>
      <c r="F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69878-EA2D-4B68-85B7-D8C28AB9C57F}">
  <dimension ref="A1:J41"/>
  <sheetViews>
    <sheetView topLeftCell="A2" workbookViewId="0">
      <selection activeCell="F7" sqref="F7"/>
    </sheetView>
  </sheetViews>
  <sheetFormatPr defaultRowHeight="14.4" x14ac:dyDescent="0.3"/>
  <cols>
    <col min="1" max="1" width="9.21875" bestFit="1" customWidth="1"/>
    <col min="2" max="2" width="7.109375" bestFit="1" customWidth="1"/>
    <col min="3" max="3" width="10.77734375" bestFit="1" customWidth="1"/>
    <col min="4" max="4" width="11.5546875" bestFit="1" customWidth="1"/>
    <col min="5" max="5" width="10.5546875" bestFit="1" customWidth="1"/>
    <col min="6" max="6" width="10.77734375" bestFit="1" customWidth="1"/>
    <col min="7" max="7" width="16.77734375" bestFit="1" customWidth="1"/>
    <col min="8" max="8" width="12" bestFit="1" customWidth="1"/>
    <col min="9" max="9" width="9.21875" bestFit="1" customWidth="1"/>
    <col min="10" max="10" width="8.5546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s="1">
        <v>43878</v>
      </c>
      <c r="E2">
        <v>5</v>
      </c>
      <c r="F2" s="1">
        <v>43882</v>
      </c>
      <c r="G2">
        <v>2</v>
      </c>
      <c r="H2">
        <v>0.4</v>
      </c>
      <c r="I2">
        <v>218000</v>
      </c>
      <c r="J2">
        <v>97337</v>
      </c>
    </row>
    <row r="3" spans="1:10" x14ac:dyDescent="0.3">
      <c r="A3" t="s">
        <v>10</v>
      </c>
      <c r="B3" t="s">
        <v>13</v>
      </c>
      <c r="C3" t="s">
        <v>14</v>
      </c>
      <c r="D3" s="1">
        <v>43878</v>
      </c>
      <c r="E3">
        <v>6</v>
      </c>
      <c r="F3" s="1">
        <v>43885</v>
      </c>
      <c r="G3">
        <v>3</v>
      </c>
      <c r="H3">
        <v>0.5</v>
      </c>
      <c r="I3">
        <v>393000</v>
      </c>
      <c r="J3">
        <v>177440</v>
      </c>
    </row>
    <row r="4" spans="1:10" x14ac:dyDescent="0.3">
      <c r="A4" t="s">
        <v>10</v>
      </c>
      <c r="B4" t="s">
        <v>15</v>
      </c>
      <c r="C4" t="s">
        <v>16</v>
      </c>
      <c r="D4" s="1">
        <v>43879</v>
      </c>
      <c r="E4">
        <v>10</v>
      </c>
      <c r="F4" s="1">
        <v>43892</v>
      </c>
      <c r="G4">
        <v>4</v>
      </c>
      <c r="H4">
        <v>0.4</v>
      </c>
      <c r="I4">
        <v>86000</v>
      </c>
      <c r="J4">
        <v>31046</v>
      </c>
    </row>
    <row r="5" spans="1:10" x14ac:dyDescent="0.3">
      <c r="A5" t="s">
        <v>10</v>
      </c>
      <c r="B5" t="s">
        <v>17</v>
      </c>
      <c r="C5" t="s">
        <v>18</v>
      </c>
      <c r="D5" s="1">
        <v>43882</v>
      </c>
      <c r="E5">
        <v>9</v>
      </c>
      <c r="F5" s="1">
        <v>43894</v>
      </c>
      <c r="G5">
        <v>3</v>
      </c>
      <c r="H5">
        <v>0.33333333333333331</v>
      </c>
      <c r="I5">
        <v>732000</v>
      </c>
      <c r="J5">
        <v>261324</v>
      </c>
    </row>
    <row r="6" spans="1:10" x14ac:dyDescent="0.3">
      <c r="A6" t="s">
        <v>10</v>
      </c>
      <c r="B6" t="s">
        <v>19</v>
      </c>
      <c r="C6" t="s">
        <v>20</v>
      </c>
      <c r="D6" s="1">
        <v>43878</v>
      </c>
      <c r="E6">
        <v>4</v>
      </c>
      <c r="F6" s="1">
        <v>43881</v>
      </c>
      <c r="G6">
        <v>1</v>
      </c>
      <c r="H6">
        <v>0.25</v>
      </c>
      <c r="I6">
        <v>492000</v>
      </c>
      <c r="J6">
        <v>116850</v>
      </c>
    </row>
    <row r="7" spans="1:10" x14ac:dyDescent="0.3">
      <c r="A7" t="s">
        <v>10</v>
      </c>
      <c r="B7" t="s">
        <v>21</v>
      </c>
      <c r="C7" t="s">
        <v>12</v>
      </c>
      <c r="D7" s="1">
        <v>43881</v>
      </c>
      <c r="E7">
        <v>6</v>
      </c>
      <c r="F7" s="1">
        <v>43888</v>
      </c>
      <c r="G7">
        <v>0</v>
      </c>
      <c r="H7">
        <v>0</v>
      </c>
      <c r="I7">
        <v>188000</v>
      </c>
      <c r="J7">
        <v>0</v>
      </c>
    </row>
    <row r="8" spans="1:10" x14ac:dyDescent="0.3">
      <c r="A8" t="s">
        <v>10</v>
      </c>
      <c r="B8" t="s">
        <v>22</v>
      </c>
      <c r="C8" t="s">
        <v>14</v>
      </c>
      <c r="D8" s="1">
        <v>43881</v>
      </c>
      <c r="E8">
        <v>7</v>
      </c>
      <c r="F8" s="1">
        <v>43889</v>
      </c>
      <c r="G8">
        <v>3</v>
      </c>
      <c r="H8">
        <v>0.42857142857142855</v>
      </c>
      <c r="I8">
        <v>180000</v>
      </c>
      <c r="J8">
        <v>79380</v>
      </c>
    </row>
    <row r="9" spans="1:10" x14ac:dyDescent="0.3">
      <c r="A9" t="s">
        <v>10</v>
      </c>
      <c r="B9" t="s">
        <v>23</v>
      </c>
      <c r="C9" t="s">
        <v>16</v>
      </c>
      <c r="D9" s="1">
        <v>43885</v>
      </c>
      <c r="E9">
        <v>5</v>
      </c>
      <c r="F9" s="1">
        <v>43889</v>
      </c>
      <c r="G9">
        <v>2</v>
      </c>
      <c r="H9">
        <v>0.4</v>
      </c>
      <c r="I9">
        <v>582000</v>
      </c>
      <c r="J9">
        <v>195231</v>
      </c>
    </row>
    <row r="10" spans="1:10" x14ac:dyDescent="0.3">
      <c r="A10" t="s">
        <v>10</v>
      </c>
      <c r="B10" t="s">
        <v>24</v>
      </c>
      <c r="C10" t="s">
        <v>18</v>
      </c>
      <c r="D10" s="1">
        <v>43885</v>
      </c>
      <c r="E10">
        <v>9</v>
      </c>
      <c r="F10" s="1">
        <v>43895</v>
      </c>
      <c r="G10">
        <v>1</v>
      </c>
      <c r="H10">
        <v>0.1111111111111111</v>
      </c>
      <c r="I10">
        <v>562000</v>
      </c>
      <c r="J10">
        <v>74746</v>
      </c>
    </row>
    <row r="11" spans="1:10" x14ac:dyDescent="0.3">
      <c r="A11" t="s">
        <v>10</v>
      </c>
      <c r="B11" t="s">
        <v>25</v>
      </c>
      <c r="C11" t="s">
        <v>20</v>
      </c>
      <c r="D11" s="1">
        <v>43885</v>
      </c>
      <c r="E11">
        <v>6</v>
      </c>
      <c r="F11" s="1">
        <v>43892</v>
      </c>
      <c r="G11">
        <v>3</v>
      </c>
      <c r="H11">
        <v>0.5</v>
      </c>
      <c r="I11">
        <v>416000</v>
      </c>
      <c r="J11">
        <v>175015</v>
      </c>
    </row>
    <row r="12" spans="1:10" x14ac:dyDescent="0.3">
      <c r="A12" t="s">
        <v>26</v>
      </c>
      <c r="B12" t="s">
        <v>11</v>
      </c>
      <c r="C12" t="s">
        <v>12</v>
      </c>
      <c r="D12" s="1">
        <v>43879</v>
      </c>
      <c r="E12">
        <v>7</v>
      </c>
      <c r="F12" s="1">
        <v>43887</v>
      </c>
      <c r="G12">
        <v>7</v>
      </c>
      <c r="H12">
        <v>1</v>
      </c>
      <c r="I12">
        <v>293000</v>
      </c>
      <c r="J12">
        <v>273001</v>
      </c>
    </row>
    <row r="13" spans="1:10" x14ac:dyDescent="0.3">
      <c r="A13" t="s">
        <v>26</v>
      </c>
      <c r="B13" t="s">
        <v>13</v>
      </c>
      <c r="C13" t="s">
        <v>14</v>
      </c>
      <c r="D13" s="1">
        <v>43878</v>
      </c>
      <c r="E13">
        <v>9</v>
      </c>
      <c r="F13" s="1">
        <v>43888</v>
      </c>
      <c r="G13">
        <v>4</v>
      </c>
      <c r="H13">
        <v>0.44444444444444442</v>
      </c>
      <c r="I13">
        <v>224000</v>
      </c>
      <c r="J13">
        <v>57910</v>
      </c>
    </row>
    <row r="14" spans="1:10" x14ac:dyDescent="0.3">
      <c r="A14" t="s">
        <v>26</v>
      </c>
      <c r="B14" t="s">
        <v>15</v>
      </c>
      <c r="C14" t="s">
        <v>16</v>
      </c>
      <c r="D14" s="1">
        <v>43879</v>
      </c>
      <c r="E14">
        <v>8</v>
      </c>
      <c r="F14" s="1">
        <v>43888</v>
      </c>
      <c r="G14">
        <v>0</v>
      </c>
      <c r="H14">
        <v>0</v>
      </c>
      <c r="I14">
        <v>978000</v>
      </c>
      <c r="J14">
        <v>0</v>
      </c>
    </row>
    <row r="15" spans="1:10" x14ac:dyDescent="0.3">
      <c r="A15" t="s">
        <v>26</v>
      </c>
      <c r="B15" t="s">
        <v>17</v>
      </c>
      <c r="C15" t="s">
        <v>18</v>
      </c>
      <c r="D15" s="1">
        <v>43881</v>
      </c>
      <c r="E15">
        <v>7</v>
      </c>
      <c r="F15" s="1">
        <v>43889</v>
      </c>
      <c r="G15">
        <v>3</v>
      </c>
      <c r="H15">
        <v>0.42857142857142855</v>
      </c>
      <c r="I15">
        <v>932000</v>
      </c>
      <c r="J15">
        <v>379157</v>
      </c>
    </row>
    <row r="16" spans="1:10" x14ac:dyDescent="0.3">
      <c r="A16" t="s">
        <v>26</v>
      </c>
      <c r="B16" t="s">
        <v>19</v>
      </c>
      <c r="C16" t="s">
        <v>20</v>
      </c>
      <c r="D16" s="1">
        <v>43882</v>
      </c>
      <c r="E16">
        <v>4</v>
      </c>
      <c r="F16" s="1">
        <v>43887</v>
      </c>
      <c r="G16">
        <v>1</v>
      </c>
      <c r="H16">
        <v>0.25</v>
      </c>
      <c r="I16">
        <v>854000</v>
      </c>
      <c r="J16">
        <v>322812</v>
      </c>
    </row>
    <row r="17" spans="1:10" x14ac:dyDescent="0.3">
      <c r="A17" t="s">
        <v>26</v>
      </c>
      <c r="B17" t="s">
        <v>21</v>
      </c>
      <c r="C17" t="s">
        <v>12</v>
      </c>
      <c r="D17" s="1">
        <v>43882</v>
      </c>
      <c r="E17">
        <v>6</v>
      </c>
      <c r="F17" s="1">
        <v>43889</v>
      </c>
      <c r="G17">
        <v>3</v>
      </c>
      <c r="H17">
        <v>0.5</v>
      </c>
      <c r="I17">
        <v>81000</v>
      </c>
      <c r="J17">
        <v>38461</v>
      </c>
    </row>
    <row r="18" spans="1:10" x14ac:dyDescent="0.3">
      <c r="A18" t="s">
        <v>26</v>
      </c>
      <c r="B18" t="s">
        <v>22</v>
      </c>
      <c r="C18" t="s">
        <v>14</v>
      </c>
      <c r="D18" s="1">
        <v>43885</v>
      </c>
      <c r="E18">
        <v>6</v>
      </c>
      <c r="F18" s="1">
        <v>43892</v>
      </c>
      <c r="G18">
        <v>5</v>
      </c>
      <c r="H18">
        <v>0.83333333333333337</v>
      </c>
      <c r="I18">
        <v>169000</v>
      </c>
      <c r="J18">
        <v>136468</v>
      </c>
    </row>
    <row r="19" spans="1:10" x14ac:dyDescent="0.3">
      <c r="A19" t="s">
        <v>26</v>
      </c>
      <c r="B19" t="s">
        <v>23</v>
      </c>
      <c r="C19" t="s">
        <v>16</v>
      </c>
      <c r="D19" s="1">
        <v>43886</v>
      </c>
      <c r="E19">
        <v>4</v>
      </c>
      <c r="F19" s="1">
        <v>43889</v>
      </c>
      <c r="G19">
        <v>1</v>
      </c>
      <c r="H19">
        <v>0.25</v>
      </c>
      <c r="I19">
        <v>61000</v>
      </c>
      <c r="J19">
        <v>12078</v>
      </c>
    </row>
    <row r="20" spans="1:10" x14ac:dyDescent="0.3">
      <c r="A20" t="s">
        <v>26</v>
      </c>
      <c r="B20" t="s">
        <v>24</v>
      </c>
      <c r="C20" t="s">
        <v>18</v>
      </c>
      <c r="D20" s="1">
        <v>43888</v>
      </c>
      <c r="E20">
        <v>7</v>
      </c>
      <c r="F20" s="1">
        <v>43896</v>
      </c>
      <c r="G20">
        <v>3</v>
      </c>
      <c r="H20">
        <v>0.42857142857142855</v>
      </c>
      <c r="I20">
        <v>645000</v>
      </c>
      <c r="J20">
        <v>273048</v>
      </c>
    </row>
    <row r="21" spans="1:10" x14ac:dyDescent="0.3">
      <c r="A21" t="s">
        <v>26</v>
      </c>
      <c r="B21" t="s">
        <v>25</v>
      </c>
      <c r="C21" t="s">
        <v>20</v>
      </c>
      <c r="D21" s="1">
        <v>43878</v>
      </c>
      <c r="E21">
        <v>3</v>
      </c>
      <c r="F21" s="1">
        <v>43880</v>
      </c>
      <c r="G21">
        <v>3</v>
      </c>
      <c r="H21">
        <v>1</v>
      </c>
      <c r="I21">
        <v>68000</v>
      </c>
      <c r="J21">
        <v>64987</v>
      </c>
    </row>
    <row r="22" spans="1:10" x14ac:dyDescent="0.3">
      <c r="A22" t="s">
        <v>27</v>
      </c>
      <c r="B22" t="s">
        <v>11</v>
      </c>
      <c r="C22" t="s">
        <v>12</v>
      </c>
      <c r="D22" s="1">
        <v>43878</v>
      </c>
      <c r="E22">
        <v>10</v>
      </c>
      <c r="F22" s="1">
        <v>43889</v>
      </c>
      <c r="G22">
        <v>5</v>
      </c>
      <c r="H22">
        <v>0.5</v>
      </c>
      <c r="I22">
        <v>839000</v>
      </c>
      <c r="J22">
        <v>406974</v>
      </c>
    </row>
    <row r="23" spans="1:10" x14ac:dyDescent="0.3">
      <c r="A23" t="s">
        <v>27</v>
      </c>
      <c r="B23" t="s">
        <v>13</v>
      </c>
      <c r="C23" t="s">
        <v>14</v>
      </c>
      <c r="D23" s="1">
        <v>43882</v>
      </c>
      <c r="E23">
        <v>5</v>
      </c>
      <c r="F23" s="1">
        <v>43888</v>
      </c>
      <c r="G23">
        <v>4</v>
      </c>
      <c r="H23">
        <v>0.8</v>
      </c>
      <c r="I23">
        <v>729000</v>
      </c>
      <c r="J23">
        <v>487139</v>
      </c>
    </row>
    <row r="24" spans="1:10" x14ac:dyDescent="0.3">
      <c r="A24" t="s">
        <v>27</v>
      </c>
      <c r="B24" t="s">
        <v>15</v>
      </c>
      <c r="C24" t="s">
        <v>16</v>
      </c>
      <c r="D24" s="1">
        <v>43885</v>
      </c>
      <c r="E24">
        <v>7</v>
      </c>
      <c r="F24" s="1">
        <v>43893</v>
      </c>
      <c r="G24">
        <v>3</v>
      </c>
      <c r="H24">
        <v>0.42857142857142855</v>
      </c>
      <c r="I24">
        <v>826000</v>
      </c>
      <c r="J24">
        <v>298186</v>
      </c>
    </row>
    <row r="25" spans="1:10" x14ac:dyDescent="0.3">
      <c r="A25" t="s">
        <v>27</v>
      </c>
      <c r="B25" t="s">
        <v>17</v>
      </c>
      <c r="C25" t="s">
        <v>18</v>
      </c>
      <c r="D25" s="1">
        <v>43887</v>
      </c>
      <c r="E25">
        <v>7</v>
      </c>
      <c r="F25" s="1">
        <v>43895</v>
      </c>
      <c r="G25">
        <v>2</v>
      </c>
      <c r="H25">
        <v>0.2857142857142857</v>
      </c>
      <c r="I25">
        <v>895000</v>
      </c>
      <c r="J25">
        <v>280583</v>
      </c>
    </row>
    <row r="26" spans="1:10" x14ac:dyDescent="0.3">
      <c r="A26" t="s">
        <v>27</v>
      </c>
      <c r="B26" t="s">
        <v>19</v>
      </c>
      <c r="C26" t="s">
        <v>20</v>
      </c>
      <c r="D26" s="1">
        <v>43889</v>
      </c>
      <c r="E26">
        <v>3</v>
      </c>
      <c r="F26" s="1">
        <v>43893</v>
      </c>
      <c r="G26">
        <v>2</v>
      </c>
      <c r="H26">
        <v>0.66666666666666663</v>
      </c>
      <c r="I26">
        <v>341000</v>
      </c>
      <c r="J26">
        <v>129785</v>
      </c>
    </row>
    <row r="27" spans="1:10" x14ac:dyDescent="0.3">
      <c r="A27" t="s">
        <v>28</v>
      </c>
      <c r="B27" t="s">
        <v>11</v>
      </c>
      <c r="C27" t="s">
        <v>12</v>
      </c>
      <c r="D27" s="1">
        <v>43892</v>
      </c>
      <c r="E27">
        <v>9</v>
      </c>
      <c r="F27" s="1">
        <v>43902</v>
      </c>
      <c r="G27">
        <v>8</v>
      </c>
      <c r="H27">
        <v>0.88888888888888884</v>
      </c>
      <c r="I27">
        <v>787000</v>
      </c>
      <c r="J27">
        <v>727188</v>
      </c>
    </row>
    <row r="28" spans="1:10" x14ac:dyDescent="0.3">
      <c r="A28" t="s">
        <v>28</v>
      </c>
      <c r="B28" t="s">
        <v>13</v>
      </c>
      <c r="C28" t="s">
        <v>14</v>
      </c>
      <c r="D28" s="1">
        <v>43892</v>
      </c>
      <c r="E28">
        <v>10</v>
      </c>
      <c r="F28" s="1">
        <v>43903</v>
      </c>
      <c r="G28">
        <v>2</v>
      </c>
      <c r="H28">
        <v>0.2</v>
      </c>
      <c r="I28">
        <v>228000</v>
      </c>
      <c r="J28">
        <v>47880</v>
      </c>
    </row>
    <row r="29" spans="1:10" x14ac:dyDescent="0.3">
      <c r="A29" t="s">
        <v>28</v>
      </c>
      <c r="B29" t="s">
        <v>15</v>
      </c>
      <c r="C29" t="s">
        <v>16</v>
      </c>
      <c r="D29" s="1">
        <v>43878</v>
      </c>
      <c r="E29">
        <v>4</v>
      </c>
      <c r="F29" s="1">
        <v>43881</v>
      </c>
      <c r="G29">
        <v>0</v>
      </c>
      <c r="H29">
        <v>0</v>
      </c>
      <c r="I29">
        <v>147000</v>
      </c>
      <c r="J29">
        <v>0</v>
      </c>
    </row>
    <row r="30" spans="1:10" x14ac:dyDescent="0.3">
      <c r="A30" t="s">
        <v>28</v>
      </c>
      <c r="B30" t="s">
        <v>17</v>
      </c>
      <c r="C30" t="s">
        <v>18</v>
      </c>
      <c r="D30" s="1">
        <v>43880</v>
      </c>
      <c r="E30">
        <v>8</v>
      </c>
      <c r="F30" s="1">
        <v>43889</v>
      </c>
      <c r="G30">
        <v>5</v>
      </c>
      <c r="H30">
        <v>0.625</v>
      </c>
      <c r="I30">
        <v>338000</v>
      </c>
      <c r="J30">
        <v>205123</v>
      </c>
    </row>
    <row r="31" spans="1:10" x14ac:dyDescent="0.3">
      <c r="A31" t="s">
        <v>28</v>
      </c>
      <c r="B31" t="s">
        <v>19</v>
      </c>
      <c r="C31" t="s">
        <v>20</v>
      </c>
      <c r="D31" s="1">
        <v>43885</v>
      </c>
      <c r="E31">
        <v>10</v>
      </c>
      <c r="F31" s="1">
        <v>43896</v>
      </c>
      <c r="G31">
        <v>3</v>
      </c>
      <c r="H31">
        <v>0.3</v>
      </c>
      <c r="I31">
        <v>857000</v>
      </c>
      <c r="J31">
        <v>305949</v>
      </c>
    </row>
    <row r="32" spans="1:10" x14ac:dyDescent="0.3">
      <c r="A32" t="s">
        <v>28</v>
      </c>
      <c r="B32" t="s">
        <v>21</v>
      </c>
      <c r="C32" t="s">
        <v>12</v>
      </c>
      <c r="D32" s="1">
        <v>43886</v>
      </c>
      <c r="E32">
        <v>6</v>
      </c>
      <c r="F32" s="1">
        <v>43893</v>
      </c>
      <c r="G32">
        <v>3</v>
      </c>
      <c r="H32">
        <v>0.5</v>
      </c>
      <c r="I32">
        <v>602000</v>
      </c>
      <c r="J32">
        <v>322371</v>
      </c>
    </row>
    <row r="33" spans="1:10" x14ac:dyDescent="0.3">
      <c r="A33" t="s">
        <v>28</v>
      </c>
      <c r="B33" t="s">
        <v>22</v>
      </c>
      <c r="C33" t="s">
        <v>14</v>
      </c>
      <c r="D33" s="1">
        <v>43886</v>
      </c>
      <c r="E33">
        <v>4</v>
      </c>
      <c r="F33" s="1">
        <v>43889</v>
      </c>
      <c r="G33">
        <v>2</v>
      </c>
      <c r="H33">
        <v>0.5</v>
      </c>
      <c r="I33">
        <v>990000</v>
      </c>
      <c r="J33">
        <v>451440</v>
      </c>
    </row>
    <row r="34" spans="1:10" x14ac:dyDescent="0.3">
      <c r="A34" t="s">
        <v>29</v>
      </c>
      <c r="B34" t="s">
        <v>11</v>
      </c>
      <c r="C34" t="s">
        <v>16</v>
      </c>
      <c r="D34" s="1">
        <v>43889</v>
      </c>
      <c r="E34">
        <v>8</v>
      </c>
      <c r="F34" s="1">
        <v>43900</v>
      </c>
      <c r="G34">
        <v>3</v>
      </c>
      <c r="H34">
        <v>0.375</v>
      </c>
      <c r="I34">
        <v>96000</v>
      </c>
      <c r="J34">
        <v>32256</v>
      </c>
    </row>
    <row r="35" spans="1:10" x14ac:dyDescent="0.3">
      <c r="A35" t="s">
        <v>29</v>
      </c>
      <c r="B35" t="s">
        <v>13</v>
      </c>
      <c r="C35" t="s">
        <v>18</v>
      </c>
      <c r="D35" s="1">
        <v>43892</v>
      </c>
      <c r="E35">
        <v>9</v>
      </c>
      <c r="F35" s="1">
        <v>43902</v>
      </c>
      <c r="G35">
        <v>4</v>
      </c>
      <c r="H35">
        <v>0.44444444444444442</v>
      </c>
      <c r="I35">
        <v>513000</v>
      </c>
      <c r="J35">
        <v>226233</v>
      </c>
    </row>
    <row r="36" spans="1:10" x14ac:dyDescent="0.3">
      <c r="A36" t="s">
        <v>29</v>
      </c>
      <c r="B36" t="s">
        <v>15</v>
      </c>
      <c r="C36" t="s">
        <v>20</v>
      </c>
      <c r="D36" s="1">
        <v>43881</v>
      </c>
      <c r="E36">
        <v>5</v>
      </c>
      <c r="F36" s="1">
        <v>43887</v>
      </c>
      <c r="G36">
        <v>3</v>
      </c>
      <c r="H36">
        <v>0.6</v>
      </c>
      <c r="I36">
        <v>616000</v>
      </c>
      <c r="J36">
        <v>401579</v>
      </c>
    </row>
    <row r="37" spans="1:10" x14ac:dyDescent="0.3">
      <c r="A37" t="s">
        <v>29</v>
      </c>
      <c r="B37" t="s">
        <v>17</v>
      </c>
      <c r="C37" t="s">
        <v>12</v>
      </c>
      <c r="D37" s="1">
        <v>43880</v>
      </c>
      <c r="E37">
        <v>3</v>
      </c>
      <c r="F37" s="1">
        <v>43882</v>
      </c>
      <c r="G37">
        <v>3</v>
      </c>
      <c r="H37">
        <v>1</v>
      </c>
      <c r="I37">
        <v>817000</v>
      </c>
      <c r="J37">
        <v>807069</v>
      </c>
    </row>
    <row r="38" spans="1:10" x14ac:dyDescent="0.3">
      <c r="A38" t="s">
        <v>29</v>
      </c>
      <c r="B38" t="s">
        <v>19</v>
      </c>
      <c r="C38" t="s">
        <v>14</v>
      </c>
      <c r="D38" s="1">
        <v>43882</v>
      </c>
      <c r="E38">
        <v>7</v>
      </c>
      <c r="F38" s="1">
        <v>43892</v>
      </c>
      <c r="G38">
        <v>3</v>
      </c>
      <c r="H38">
        <v>0.42857142857142855</v>
      </c>
      <c r="I38">
        <v>372000</v>
      </c>
      <c r="J38">
        <v>173166</v>
      </c>
    </row>
    <row r="39" spans="1:10" x14ac:dyDescent="0.3">
      <c r="A39" t="s">
        <v>29</v>
      </c>
      <c r="B39" t="s">
        <v>21</v>
      </c>
      <c r="C39" t="s">
        <v>16</v>
      </c>
      <c r="D39" s="1">
        <v>43885</v>
      </c>
      <c r="E39">
        <v>10</v>
      </c>
      <c r="F39" s="1">
        <v>43896</v>
      </c>
      <c r="G39">
        <v>2</v>
      </c>
      <c r="H39">
        <v>0.2</v>
      </c>
      <c r="I39">
        <v>50000</v>
      </c>
      <c r="J39">
        <v>8400</v>
      </c>
    </row>
    <row r="40" spans="1:10" x14ac:dyDescent="0.3">
      <c r="A40" t="s">
        <v>29</v>
      </c>
      <c r="B40" t="s">
        <v>22</v>
      </c>
      <c r="C40" t="s">
        <v>18</v>
      </c>
      <c r="D40" s="1">
        <v>43885</v>
      </c>
      <c r="E40">
        <v>10</v>
      </c>
      <c r="F40" s="1">
        <v>43896</v>
      </c>
      <c r="G40">
        <v>3</v>
      </c>
      <c r="H40">
        <v>0.3</v>
      </c>
      <c r="I40">
        <v>807000</v>
      </c>
      <c r="J40">
        <v>262679</v>
      </c>
    </row>
    <row r="41" spans="1:10" x14ac:dyDescent="0.3">
      <c r="A41" t="s">
        <v>29</v>
      </c>
      <c r="B41" t="s">
        <v>23</v>
      </c>
      <c r="C41" t="s">
        <v>20</v>
      </c>
      <c r="D41" s="1">
        <v>43885</v>
      </c>
      <c r="E41">
        <v>3</v>
      </c>
      <c r="F41" s="1">
        <v>43887</v>
      </c>
      <c r="G41">
        <v>0</v>
      </c>
      <c r="H41">
        <v>0</v>
      </c>
      <c r="I41">
        <v>691000</v>
      </c>
      <c r="J41">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9A12B-1AC1-4008-BC5B-17DFD8F6A2BC}">
  <dimension ref="A3:G9"/>
  <sheetViews>
    <sheetView topLeftCell="B1" workbookViewId="0">
      <selection activeCell="D19" sqref="D19"/>
    </sheetView>
  </sheetViews>
  <sheetFormatPr defaultRowHeight="14.4" x14ac:dyDescent="0.3"/>
  <cols>
    <col min="1" max="1" width="10.33203125" bestFit="1" customWidth="1"/>
    <col min="2" max="2" width="3" bestFit="1" customWidth="1"/>
    <col min="4" max="4" width="21.109375" bestFit="1" customWidth="1"/>
    <col min="5" max="5" width="14.88671875" bestFit="1" customWidth="1"/>
    <col min="6" max="6" width="14.33203125" bestFit="1" customWidth="1"/>
    <col min="7" max="7" width="12" bestFit="1" customWidth="1"/>
    <col min="8" max="9" width="3" bestFit="1" customWidth="1"/>
    <col min="10" max="10" width="2" bestFit="1" customWidth="1"/>
    <col min="11" max="12" width="3" bestFit="1" customWidth="1"/>
    <col min="13" max="13" width="10.77734375" bestFit="1" customWidth="1"/>
    <col min="14" max="14" width="4" bestFit="1" customWidth="1"/>
    <col min="15" max="15" width="6.6640625" bestFit="1" customWidth="1"/>
    <col min="16" max="18" width="4" bestFit="1" customWidth="1"/>
    <col min="19" max="19" width="6.6640625" bestFit="1" customWidth="1"/>
    <col min="20" max="22" width="4" bestFit="1" customWidth="1"/>
    <col min="23" max="23" width="6.6640625" bestFit="1" customWidth="1"/>
    <col min="24" max="26" width="4" bestFit="1" customWidth="1"/>
    <col min="27" max="27" width="6.6640625" bestFit="1" customWidth="1"/>
    <col min="28" max="31" width="4" bestFit="1" customWidth="1"/>
    <col min="32" max="32" width="6.6640625" bestFit="1" customWidth="1"/>
    <col min="33" max="36" width="5" bestFit="1" customWidth="1"/>
    <col min="37" max="37" width="7.6640625" bestFit="1" customWidth="1"/>
    <col min="38" max="38" width="10.77734375" bestFit="1" customWidth="1"/>
  </cols>
  <sheetData>
    <row r="3" spans="1:7" x14ac:dyDescent="0.3">
      <c r="F3" t="s">
        <v>40</v>
      </c>
      <c r="G3" s="6">
        <f>GETPIVOTDATA("Sum of Days completed",$D$8)/GETPIVOTDATA("Sum of Duration",$D$8)</f>
        <v>0.42105263157894735</v>
      </c>
    </row>
    <row r="4" spans="1:7" x14ac:dyDescent="0.3">
      <c r="A4" t="s">
        <v>33</v>
      </c>
      <c r="B4">
        <f>COUNTIF(DASHBOARD!G7:G80,"="&amp;0)</f>
        <v>4</v>
      </c>
      <c r="F4" t="s">
        <v>41</v>
      </c>
      <c r="G4" s="6">
        <f>1-G3</f>
        <v>0.57894736842105265</v>
      </c>
    </row>
    <row r="5" spans="1:7" x14ac:dyDescent="0.3">
      <c r="A5" t="s">
        <v>34</v>
      </c>
      <c r="B5">
        <f>COUNTIFS(DASHBOARD!G7:G80,"&lt;&gt;"&amp;0,DASHBOARD!G7:G80,"&lt;"&amp;1)</f>
        <v>33</v>
      </c>
    </row>
    <row r="6" spans="1:7" x14ac:dyDescent="0.3">
      <c r="A6" t="s">
        <v>35</v>
      </c>
      <c r="B6">
        <f>COUNTIF(DASHBOARD!G7:G80,"="&amp;0)</f>
        <v>4</v>
      </c>
    </row>
    <row r="7" spans="1:7" x14ac:dyDescent="0.3">
      <c r="A7" t="s">
        <v>36</v>
      </c>
      <c r="B7">
        <f>B4+B5</f>
        <v>37</v>
      </c>
    </row>
    <row r="8" spans="1:7" x14ac:dyDescent="0.3">
      <c r="A8" t="s">
        <v>37</v>
      </c>
      <c r="B8">
        <f>SUM(B4:B6)</f>
        <v>41</v>
      </c>
      <c r="D8" t="s">
        <v>38</v>
      </c>
      <c r="E8" t="s">
        <v>39</v>
      </c>
    </row>
    <row r="9" spans="1:7" x14ac:dyDescent="0.3">
      <c r="D9" s="9">
        <v>112</v>
      </c>
      <c r="E9" s="9">
        <v>266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9107E6-4A1A-457F-9290-1DF318F37F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Sheet1</vt:lpstr>
      <vt:lpstr>Table1</vt:lpstr>
      <vt:lpstr>working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dc:creator>
  <cp:lastModifiedBy>Subhash Godghate</cp:lastModifiedBy>
  <dcterms:created xsi:type="dcterms:W3CDTF">2015-06-05T18:17:20Z</dcterms:created>
  <dcterms:modified xsi:type="dcterms:W3CDTF">2024-06-16T14:57:23Z</dcterms:modified>
</cp:coreProperties>
</file>