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Documents\Falguni Documents\DA\EXCEL\"/>
    </mc:Choice>
  </mc:AlternateContent>
  <xr:revisionPtr revIDLastSave="0" documentId="13_ncr:1_{63C01969-89B0-410E-90CF-3EDE34CF931E}" xr6:coauthVersionLast="47" xr6:coauthVersionMax="47" xr10:uidLastSave="{00000000-0000-0000-0000-000000000000}"/>
  <bookViews>
    <workbookView xWindow="-108" yWindow="-108" windowWidth="23256" windowHeight="12456" xr2:uid="{94848D6C-835E-4F24-ACA2-CA0E026E40F6}"/>
  </bookViews>
  <sheets>
    <sheet name="Dashboard" sheetId="5" r:id="rId1"/>
    <sheet name="Products" sheetId="2" r:id="rId2"/>
    <sheet name="Calculations" sheetId="3" r:id="rId3"/>
    <sheet name="Transactions" sheetId="1" r:id="rId4"/>
  </sheets>
  <definedNames>
    <definedName name="_xlcn.WorksheetConnection_ASimpleInventoryManagementDashboard_start.xlsxProducts1" hidden="1">Products[]</definedName>
    <definedName name="_xlcn.WorksheetConnection_ASimpleInventoryManagementDashboard_start.xlsxTransactions1" hidden="1">Transactions[]</definedName>
    <definedName name="Slicer_Product_Name">#N/A</definedName>
    <definedName name="Slicer_Shelf">#N/A</definedName>
  </definedNames>
  <calcPr calcId="191029"/>
  <pivotCaches>
    <pivotCache cacheId="573" r:id="rId5"/>
    <pivotCache cacheId="666" r:id="rId6"/>
    <pivotCache cacheId="669" r:id="rId7"/>
    <pivotCache cacheId="672" r:id="rId8"/>
    <pivotCache cacheId="675" r:id="rId9"/>
    <pivotCache cacheId="681" r:id="rId10"/>
  </pivotCaches>
  <extLst>
    <ext xmlns:x14="http://schemas.microsoft.com/office/spreadsheetml/2009/9/main" uri="{876F7934-8845-4945-9796-88D515C7AA90}">
      <x14:pivotCaches>
        <pivotCache cacheId="9"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 name="Transactions" connection="WorksheetConnection_A Simple Inventory Management Dashboard_start.xlsx!Transactions"/>
          <x15:modelTable id="Products" name="Products" connection="WorksheetConnection_A Simple Inventory Management Dashboard_start.xlsx!Products"/>
          <x15:modelTable id="Calendar" name="Calendar" connection="Connection"/>
        </x15:modelTables>
        <x15:modelRelationships>
          <x15:modelRelationship fromTable="Transactions" fromColumn="Product Id" toTable="Products" toColumn="Product Id"/>
          <x15:modelRelationship fromTable="Transactions" fromColumn="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 i="5" l="1"/>
  <c r="L15" i="5"/>
  <c r="L16" i="5"/>
  <c r="L17" i="5"/>
  <c r="L18" i="5"/>
  <c r="L19" i="5"/>
  <c r="L20" i="5"/>
  <c r="L21" i="5"/>
  <c r="L22" i="5"/>
  <c r="L23" i="5"/>
  <c r="L13" i="5"/>
  <c r="F14" i="5"/>
  <c r="F15" i="5"/>
  <c r="F16" i="5"/>
  <c r="F17" i="5"/>
  <c r="F18" i="5"/>
  <c r="F19" i="5"/>
  <c r="F20" i="5"/>
  <c r="F21" i="5"/>
  <c r="F22" i="5"/>
  <c r="F23" i="5"/>
  <c r="H14" i="5"/>
  <c r="H15" i="5"/>
  <c r="H16" i="5"/>
  <c r="H17" i="5"/>
  <c r="H18" i="5"/>
  <c r="H19" i="5"/>
  <c r="H20" i="5"/>
  <c r="H21" i="5"/>
  <c r="H22" i="5"/>
  <c r="H23" i="5"/>
  <c r="J14" i="5"/>
  <c r="J15" i="5"/>
  <c r="J16" i="5"/>
  <c r="J17" i="5"/>
  <c r="J18" i="5"/>
  <c r="J19" i="5"/>
  <c r="J20" i="5"/>
  <c r="J21" i="5"/>
  <c r="J22" i="5"/>
  <c r="J23" i="5"/>
  <c r="D14" i="5"/>
  <c r="D15" i="5"/>
  <c r="D16" i="5"/>
  <c r="D17" i="5"/>
  <c r="D18" i="5"/>
  <c r="D19" i="5"/>
  <c r="D20" i="5"/>
  <c r="D21" i="5"/>
  <c r="D22" i="5"/>
  <c r="D23" i="5"/>
  <c r="D13" i="5"/>
  <c r="J13" i="5"/>
  <c r="H13" i="5"/>
  <c r="F13" i="5"/>
  <c r="B8" i="3"/>
  <c r="B7" i="3" s="1"/>
  <c r="Q15" i="3"/>
  <c r="Q11" i="3"/>
  <c r="Q7" i="3"/>
  <c r="Q9" i="3"/>
  <c r="Q6" i="3"/>
  <c r="Q14" i="3"/>
  <c r="Q13" i="3"/>
  <c r="Q10" i="3"/>
  <c r="Q5" i="3"/>
  <c r="Q8" i="3"/>
  <c r="Q4" i="3"/>
  <c r="Q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E1DAD5-9050-428F-9C61-A767E66621FF}" name="Connection" type="104" refreshedVersion="0" background="1">
    <extLst>
      <ext xmlns:x15="http://schemas.microsoft.com/office/spreadsheetml/2010/11/main" uri="{DE250136-89BD-433C-8126-D09CA5730AF9}">
        <x15:connection id="Calendar"/>
      </ext>
    </extLst>
  </connection>
  <connection id="2" xr16:uid="{572AC81F-0332-4304-9348-A84A0094860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EC104DD1-AA15-4419-B109-B5B277F1F30B}" name="WorksheetConnection_A Simple Inventory Management Dashboard_start.xlsx!Products" type="102" refreshedVersion="8" minRefreshableVersion="5">
    <extLst>
      <ext xmlns:x15="http://schemas.microsoft.com/office/spreadsheetml/2010/11/main" uri="{DE250136-89BD-433C-8126-D09CA5730AF9}">
        <x15:connection id="Products">
          <x15:rangePr sourceName="_xlcn.WorksheetConnection_ASimpleInventoryManagementDashboard_start.xlsxProducts1"/>
        </x15:connection>
      </ext>
    </extLst>
  </connection>
  <connection id="4" xr16:uid="{5891F1A0-3D08-480F-AC00-68BD89024DC7}" name="WorksheetConnection_A Simple Inventory Management Dashboard_start.xlsx!Transactions" type="102" refreshedVersion="8" minRefreshableVersion="5">
    <extLst>
      <ext xmlns:x15="http://schemas.microsoft.com/office/spreadsheetml/2010/11/main" uri="{DE250136-89BD-433C-8126-D09CA5730AF9}">
        <x15:connection id="Transactions">
          <x15:rangePr sourceName="_xlcn.WorksheetConnection_ASimpleInventoryManagementDashboard_start.xlsxTransactions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4">
    <s v="ThisWorkbookDataModel"/>
    <s v="{[Transactions].[Transaction Type].&amp;[Receipt]}"/>
    <s v="{[Transactions].[Transaction Type].&amp;[Dispatch]}"/>
    <s v="{[Products].[Product Name].[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<sst xmlns="http://schemas.openxmlformats.org/spreadsheetml/2006/main" count="400" uniqueCount="91">
  <si>
    <t>Date</t>
  </si>
  <si>
    <t>Product Id</t>
  </si>
  <si>
    <t>Transaction Type</t>
  </si>
  <si>
    <t>Quantity</t>
  </si>
  <si>
    <t>P-001</t>
  </si>
  <si>
    <t>Receipt</t>
  </si>
  <si>
    <t>P-002</t>
  </si>
  <si>
    <t>P-003</t>
  </si>
  <si>
    <t>P-004</t>
  </si>
  <si>
    <t>P-005</t>
  </si>
  <si>
    <t>P-006</t>
  </si>
  <si>
    <t>P-007</t>
  </si>
  <si>
    <t>P-008</t>
  </si>
  <si>
    <t>P-009</t>
  </si>
  <si>
    <t>P-010</t>
  </si>
  <si>
    <t>P-011</t>
  </si>
  <si>
    <t>P-012</t>
  </si>
  <si>
    <t>P-013</t>
  </si>
  <si>
    <t>P-014</t>
  </si>
  <si>
    <t>P-015</t>
  </si>
  <si>
    <t>P-016</t>
  </si>
  <si>
    <t>P-017</t>
  </si>
  <si>
    <t>P-018</t>
  </si>
  <si>
    <t>P-019</t>
  </si>
  <si>
    <t>P-020</t>
  </si>
  <si>
    <t>Dispatch</t>
  </si>
  <si>
    <t>Product Name</t>
  </si>
  <si>
    <t>Re-Order Level</t>
  </si>
  <si>
    <t>Re-Order Quantity</t>
  </si>
  <si>
    <t>Product 1</t>
  </si>
  <si>
    <t>Shelf 1</t>
  </si>
  <si>
    <t>Product 2</t>
  </si>
  <si>
    <t>Shelf 2</t>
  </si>
  <si>
    <t>Product 3</t>
  </si>
  <si>
    <t>Shelf 3</t>
  </si>
  <si>
    <t>Product 4</t>
  </si>
  <si>
    <t>Shelf 4</t>
  </si>
  <si>
    <t>Product 5</t>
  </si>
  <si>
    <t>Shelf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</si>
  <si>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</si>
  <si>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</si>
  <si>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</si>
  <si>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</si>
  <si>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</si>
  <si>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</si>
  <si>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</si>
  <si>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</si>
  <si>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</si>
  <si>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</si>
  <si>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</si>
  <si>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</si>
  <si>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</si>
  <si>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</si>
  <si>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</si>
  <si>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Shelf</t>
  </si>
  <si>
    <t>Sum of Quantity</t>
  </si>
  <si>
    <t>January</t>
  </si>
  <si>
    <t>February</t>
  </si>
  <si>
    <t>March</t>
  </si>
  <si>
    <t>April</t>
  </si>
  <si>
    <t>May</t>
  </si>
  <si>
    <t>June</t>
  </si>
  <si>
    <t>July</t>
  </si>
  <si>
    <t>August</t>
  </si>
  <si>
    <t>September</t>
  </si>
  <si>
    <t>October</t>
  </si>
  <si>
    <t>November</t>
  </si>
  <si>
    <t>December</t>
  </si>
  <si>
    <t>Row Labels</t>
  </si>
  <si>
    <t>o</t>
  </si>
  <si>
    <t>J</t>
  </si>
  <si>
    <t>F</t>
  </si>
  <si>
    <t>M</t>
  </si>
  <si>
    <t>A</t>
  </si>
  <si>
    <t>S</t>
  </si>
  <si>
    <t>O</t>
  </si>
  <si>
    <t>N</t>
  </si>
  <si>
    <t>D</t>
  </si>
  <si>
    <t>Sum of Re-Order Level</t>
  </si>
  <si>
    <t>Availability</t>
  </si>
  <si>
    <t>All</t>
  </si>
  <si>
    <t>Total Received</t>
  </si>
  <si>
    <t>Total Dispatched</t>
  </si>
  <si>
    <t>Quantity Available</t>
  </si>
  <si>
    <t>Product Selector</t>
  </si>
  <si>
    <t xml:space="preserve">Bottom 10 Stock Quantity </t>
  </si>
  <si>
    <t>Stock Availability Trend</t>
  </si>
  <si>
    <t>Percentage of Stock Availability</t>
  </si>
  <si>
    <t>Location</t>
  </si>
  <si>
    <t xml:space="preserve"> </t>
  </si>
  <si>
    <t>Re-order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</si>
</sst>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6" formatCode="_ * #,##0_ ;_ * \-#,##0_ ;_ * &quot;-&quot;??_ ;_ @_ "/>
    <numFmt numFmtId="167" formatCode="#;\-#;;@"/>
  </numFmts>
  <fonts count="4" x14ac:knownFonts="1">
    <font>
      <sz val="11"/>
      <color theme="1"/>
      <name val="Aptos Narrow"/>
      <family val="2"/>
      <scheme val="minor"/>
    </font>
    <font>
      <b/>
      <sz val="11"/>
      <color theme="1"/>
      <name val="Aptos Narrow"/>
      <family val="2"/>
      <scheme val="minor"/>
    </font>
    <font>
      <sz val="11"/>
      <name val="Aptos Narrow"/>
      <family val="2"/>
      <scheme val="minor"/>
    </font>
    <font>
      <b/>
      <sz val="10"/>
      <color theme="1"/>
      <name val="Aptos Narrow"/>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DF5BB"/>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bottom style="thin">
        <color indexed="64"/>
      </bottom>
      <diagonal/>
    </border>
  </borders>
  <cellStyleXfs count="1">
    <xf numFmtId="0" fontId="0" fillId="0" borderId="0"/>
  </cellStyleXfs>
  <cellXfs count="22">
    <xf numFmtId="0" fontId="0" fillId="0" borderId="0" xfId="0"/>
    <xf numFmtId="1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2" borderId="0" xfId="0" applyFill="1"/>
    <xf numFmtId="164" fontId="0" fillId="0" borderId="0" xfId="0" applyNumberFormat="1"/>
    <xf numFmtId="166" fontId="0" fillId="0" borderId="0" xfId="0" applyNumberFormat="1"/>
    <xf numFmtId="0" fontId="2" fillId="2" borderId="0" xfId="0" applyFont="1" applyFill="1"/>
    <xf numFmtId="0" fontId="0" fillId="0" borderId="0" xfId="0" applyNumberFormat="1"/>
    <xf numFmtId="167" fontId="2" fillId="3" borderId="1" xfId="0" applyNumberFormat="1" applyFont="1" applyFill="1" applyBorder="1" applyAlignment="1">
      <alignment horizontal="center"/>
    </xf>
    <xf numFmtId="167" fontId="0" fillId="2" borderId="0" xfId="0" applyNumberFormat="1" applyFill="1"/>
    <xf numFmtId="167" fontId="2" fillId="5" borderId="1" xfId="0" applyNumberFormat="1" applyFont="1" applyFill="1" applyBorder="1" applyAlignment="1">
      <alignment horizontal="center"/>
    </xf>
    <xf numFmtId="167" fontId="2" fillId="4" borderId="1" xfId="0" applyNumberFormat="1" applyFont="1" applyFill="1" applyBorder="1" applyAlignment="1">
      <alignment horizontal="center"/>
    </xf>
    <xf numFmtId="167" fontId="2" fillId="6" borderId="1" xfId="0" applyNumberFormat="1" applyFont="1" applyFill="1" applyBorder="1" applyAlignment="1">
      <alignment horizontal="center"/>
    </xf>
    <xf numFmtId="167" fontId="2" fillId="7" borderId="1" xfId="0" applyNumberFormat="1" applyFont="1" applyFill="1" applyBorder="1" applyAlignment="1">
      <alignment horizontal="center"/>
    </xf>
    <xf numFmtId="0" fontId="3" fillId="2" borderId="2" xfId="0" applyFont="1" applyFill="1" applyBorder="1"/>
    <xf numFmtId="0" fontId="0" fillId="2" borderId="2" xfId="0" applyFill="1" applyBorder="1"/>
    <xf numFmtId="0" fontId="0" fillId="2" borderId="0" xfId="0" applyFill="1" applyAlignment="1">
      <alignment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Alignment="1">
      <alignment horizontal="center" vertical="top"/>
    </xf>
  </cellXfs>
  <cellStyles count="1">
    <cellStyle name="Normal" xfId="0" builtinId="0"/>
  </cellStyles>
  <dxfs count="33">
    <dxf>
      <numFmt numFmtId="166" formatCode="_ * #,##0_ ;_ * \-#,##0_ ;_ * &quot;-&quot;??_ ;_ @_ "/>
    </dxf>
    <dxf>
      <numFmt numFmtId="166" formatCode="_ * #,##0_ ;_ * \-#,##0_ ;_ * &quot;-&quot;??_ ;_ @_ "/>
    </dxf>
    <dxf>
      <numFmt numFmtId="164" formatCode="#,##0;#,##0;"/>
    </dxf>
    <dxf>
      <numFmt numFmtId="166" formatCode="_ * #,##0_ ;_ * \-#,##0_ ;_ * &quot;-&quot;??_ ;_ @_ "/>
    </dxf>
    <dxf>
      <numFmt numFmtId="166" formatCode="_ * #,##0_ ;_ * \-#,##0_ ;_ * &quot;-&quot;??_ ;_ @_ "/>
    </dxf>
    <dxf>
      <numFmt numFmtId="164" formatCode="#,##0;#,##0;"/>
    </dxf>
    <dxf>
      <numFmt numFmtId="166" formatCode="_ * #,##0_ ;_ * \-#,##0_ ;_ * &quot;-&quot;??_ ;_ @_ "/>
    </dxf>
    <dxf>
      <numFmt numFmtId="166" formatCode="_ * #,##0_ ;_ * \-#,##0_ ;_ * &quot;-&quot;??_ ;_ @_ "/>
    </dxf>
    <dxf>
      <numFmt numFmtId="164" formatCode="#,##0;#,##0;"/>
    </dxf>
    <dxf>
      <numFmt numFmtId="166" formatCode="_ * #,##0_ ;_ * \-#,##0_ ;_ * &quot;-&quot;??_ ;_ @_ "/>
    </dxf>
    <dxf>
      <numFmt numFmtId="166" formatCode="_ * #,##0_ ;_ * \-#,##0_ ;_ * &quot;-&quot;??_ ;_ @_ "/>
    </dxf>
    <dxf>
      <numFmt numFmtId="164" formatCode="#,##0;#,##0;"/>
    </dxf>
    <dxf>
      <numFmt numFmtId="166" formatCode="_ * #,##0_ ;_ * \-#,##0_ ;_ * &quot;-&quot;??_ ;_ @_ "/>
    </dxf>
    <dxf>
      <numFmt numFmtId="166" formatCode="_ * #,##0_ ;_ * \-#,##0_ ;_ * &quot;-&quot;??_ ;_ @_ "/>
    </dxf>
    <dxf>
      <numFmt numFmtId="164" formatCode="#,##0;#,##0;"/>
    </dxf>
    <dxf>
      <numFmt numFmtId="166" formatCode="_ * #,##0_ ;_ * \-#,##0_ ;_ * &quot;-&quot;??_ ;_ @_ "/>
    </dxf>
    <dxf>
      <numFmt numFmtId="166" formatCode="_ * #,##0_ ;_ * \-#,##0_ ;_ * &quot;-&quot;??_ ;_ @_ "/>
    </dxf>
    <dxf>
      <numFmt numFmtId="164" formatCode="#,##0;#,##0;"/>
    </dxf>
    <dxf>
      <numFmt numFmtId="166" formatCode="_ * #,##0_ ;_ * \-#,##0_ ;_ * &quot;-&quot;??_ ;_ @_ "/>
    </dxf>
    <dxf>
      <numFmt numFmtId="166" formatCode="_ * #,##0_ ;_ * \-#,##0_ ;_ * &quot;-&quot;??_ ;_ @_ "/>
    </dxf>
    <dxf>
      <numFmt numFmtId="164" formatCode="#,##0;#,##0;"/>
    </dxf>
    <dxf>
      <numFmt numFmtId="166" formatCode="_ * #,##0_ ;_ * \-#,##0_ ;_ * &quot;-&quot;??_ ;_ @_ "/>
    </dxf>
    <dxf>
      <numFmt numFmtId="166" formatCode="_ * #,##0_ ;_ * \-#,##0_ ;_ * &quot;-&quot;??_ ;_ @_ "/>
    </dxf>
    <dxf>
      <numFmt numFmtId="164" formatCode="#,##0;#,##0;"/>
    </dxf>
    <dxf>
      <numFmt numFmtId="166" formatCode="_ * #,##0_ ;_ * \-#,##0_ ;_ * &quot;-&quot;??_ ;_ @_ "/>
    </dxf>
    <dxf>
      <numFmt numFmtId="166" formatCode="_ * #,##0_ ;_ * \-#,##0_ ;_ * &quot;-&quot;??_ ;_ @_ "/>
    </dxf>
    <dxf>
      <numFmt numFmtId="164" formatCode="#,##0;#,##0;"/>
    </dxf>
    <dxf>
      <font>
        <b/>
        <color theme="1"/>
      </font>
      <border>
        <bottom style="thin">
          <color theme="0" tint="-0.499984740745262"/>
        </bottom>
        <vertical/>
        <horizontal/>
      </border>
    </dxf>
    <dxf>
      <font>
        <color theme="1"/>
      </font>
      <fill>
        <patternFill>
          <bgColor theme="0" tint="-4.9989318521683403E-2"/>
        </patternFill>
      </fill>
      <border diagonalUp="0" diagonalDown="0">
        <left/>
        <right/>
        <top/>
        <bottom/>
        <vertical/>
        <horizontal/>
      </border>
    </dxf>
    <dxf>
      <numFmt numFmtId="166" formatCode="_ * #,##0_ ;_ * \-#,##0_ ;_ * &quot;-&quot;??_ ;_ @_ "/>
    </dxf>
    <dxf>
      <numFmt numFmtId="166" formatCode="_ * #,##0_ ;_ * \-#,##0_ ;_ * &quot;-&quot;??_ ;_ @_ "/>
    </dxf>
    <dxf>
      <numFmt numFmtId="164" formatCode="#,##0;#,##0;"/>
    </dxf>
    <dxf>
      <numFmt numFmtId="20" formatCode="dd/mmm/yy"/>
    </dxf>
  </dxfs>
  <tableStyles count="1" defaultTableStyle="TableStyleMedium2" defaultPivotStyle="PivotStyleLight16">
    <tableStyle name="Shelf" pivot="0" table="0" count="10" xr9:uid="{93DCC4C9-F779-4960-8CA1-2CCE683505C1}">
      <tableStyleElement type="wholeTable" dxfId="28"/>
      <tableStyleElement type="headerRow" dxfId="27"/>
    </tableStyle>
  </tableStyles>
  <colors>
    <mruColors>
      <color rgb="FFFDF5B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none">
              <fgColor indexed="64"/>
              <bgColor auto="1"/>
            </patternFill>
          </fill>
          <border diagonalUp="0" diagonalDown="0">
            <left/>
            <right/>
            <top/>
            <bottom/>
            <vertical/>
            <horizontal/>
          </border>
        </dxf>
        <dxf>
          <font>
            <color rgb="FF000000"/>
          </font>
          <fill>
            <patternFill patternType="solid">
              <fgColor theme="0" tint="-0.14996795556505021"/>
              <bgColor theme="0" tint="-0.1499374370555742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helf">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eetMetadata" Target="metadata.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2.4691358024691357E-2"/>
          <c:w val="1"/>
          <c:h val="0.75162632448721689"/>
        </c:manualLayout>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cat>
            <c:strRef>
              <c:f>Calculations!$P$4:$P$15</c:f>
              <c:strCache>
                <c:ptCount val="12"/>
                <c:pt idx="0">
                  <c:v>J</c:v>
                </c:pt>
                <c:pt idx="1">
                  <c:v>F</c:v>
                </c:pt>
                <c:pt idx="2">
                  <c:v>M</c:v>
                </c:pt>
                <c:pt idx="3">
                  <c:v>A</c:v>
                </c:pt>
                <c:pt idx="4">
                  <c:v>M</c:v>
                </c:pt>
                <c:pt idx="5">
                  <c:v>J</c:v>
                </c:pt>
                <c:pt idx="6">
                  <c:v>J</c:v>
                </c:pt>
                <c:pt idx="7">
                  <c:v>A</c:v>
                </c:pt>
                <c:pt idx="8">
                  <c:v>S</c:v>
                </c:pt>
                <c:pt idx="9">
                  <c:v>O</c:v>
                </c:pt>
                <c:pt idx="10">
                  <c:v>N</c:v>
                </c:pt>
                <c:pt idx="11">
                  <c:v>D</c:v>
                </c:pt>
              </c:strCache>
            </c:strRef>
          </c:cat>
          <c:val>
            <c:numRef>
              <c:f>Calculations!$Q$4:$Q$15</c:f>
              <c:numCache>
                <c:formatCode>General</c:formatCode>
                <c:ptCount val="12"/>
                <c:pt idx="0">
                  <c:v>1275</c:v>
                </c:pt>
                <c:pt idx="1">
                  <c:v>2575</c:v>
                </c:pt>
                <c:pt idx="2">
                  <c:v>2124</c:v>
                </c:pt>
                <c:pt idx="3">
                  <c:v>1801</c:v>
                </c:pt>
                <c:pt idx="4">
                  <c:v>1801</c:v>
                </c:pt>
                <c:pt idx="5">
                  <c:v>1797</c:v>
                </c:pt>
                <c:pt idx="6">
                  <c:v>1839</c:v>
                </c:pt>
                <c:pt idx="7">
                  <c:v>1801</c:v>
                </c:pt>
                <c:pt idx="8">
                  <c:v>2020</c:v>
                </c:pt>
                <c:pt idx="9">
                  <c:v>2019</c:v>
                </c:pt>
                <c:pt idx="10">
                  <c:v>2034</c:v>
                </c:pt>
                <c:pt idx="11">
                  <c:v>1713</c:v>
                </c:pt>
              </c:numCache>
            </c:numRef>
          </c:val>
          <c:smooth val="0"/>
          <c:extLst>
            <c:ext xmlns:c16="http://schemas.microsoft.com/office/drawing/2014/chart" uri="{C3380CC4-5D6E-409C-BE32-E72D297353CC}">
              <c16:uniqueId val="{00000000-0C76-4F4C-85E4-2935FDDA0EB3}"/>
            </c:ext>
          </c:extLst>
        </c:ser>
        <c:dLbls>
          <c:showLegendKey val="0"/>
          <c:showVal val="0"/>
          <c:showCatName val="0"/>
          <c:showSerName val="0"/>
          <c:showPercent val="0"/>
          <c:showBubbleSize val="0"/>
        </c:dLbls>
        <c:marker val="1"/>
        <c:smooth val="0"/>
        <c:axId val="2060373967"/>
        <c:axId val="2060372047"/>
      </c:lineChart>
      <c:catAx>
        <c:axId val="206037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372047"/>
        <c:crosses val="autoZero"/>
        <c:auto val="1"/>
        <c:lblAlgn val="ctr"/>
        <c:lblOffset val="100"/>
        <c:noMultiLvlLbl val="0"/>
      </c:catAx>
      <c:valAx>
        <c:axId val="2060372047"/>
        <c:scaling>
          <c:orientation val="minMax"/>
        </c:scaling>
        <c:delete val="1"/>
        <c:axPos val="l"/>
        <c:numFmt formatCode="General" sourceLinked="1"/>
        <c:majorTickMark val="none"/>
        <c:minorTickMark val="none"/>
        <c:tickLblPos val="nextTo"/>
        <c:crossAx val="206037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93955094991364"/>
          <c:y val="1.3227513227513227E-2"/>
          <c:w val="0.65284974093264236"/>
          <c:h val="0.98677248677248675"/>
        </c:manualLayout>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EE5D-481B-8CED-1E41DAC6F6AB}"/>
              </c:ext>
            </c:extLst>
          </c:dPt>
          <c:dPt>
            <c:idx val="1"/>
            <c:bubble3D val="0"/>
            <c:spPr>
              <a:solidFill>
                <a:srgbClr val="00B050"/>
              </a:solidFill>
              <a:ln w="19050">
                <a:solidFill>
                  <a:srgbClr val="00B050"/>
                </a:solidFill>
              </a:ln>
              <a:effectLst/>
            </c:spPr>
            <c:extLst>
              <c:ext xmlns:c16="http://schemas.microsoft.com/office/drawing/2014/chart" uri="{C3380CC4-5D6E-409C-BE32-E72D297353CC}">
                <c16:uniqueId val="{00000003-EE5D-481B-8CED-1E41DAC6F6AB}"/>
              </c:ext>
            </c:extLst>
          </c:dPt>
          <c:val>
            <c:numRef>
              <c:f>(Calculations!$B$7,Calculations!$B$8)</c:f>
              <c:numCache>
                <c:formatCode>0%</c:formatCode>
                <c:ptCount val="2"/>
                <c:pt idx="0">
                  <c:v>0.62268722466960358</c:v>
                </c:pt>
                <c:pt idx="1">
                  <c:v>0.37731277533039648</c:v>
                </c:pt>
              </c:numCache>
            </c:numRef>
          </c:val>
          <c:extLst>
            <c:ext xmlns:c16="http://schemas.microsoft.com/office/drawing/2014/chart" uri="{C3380CC4-5D6E-409C-BE32-E72D297353CC}">
              <c16:uniqueId val="{00000004-EE5D-481B-8CED-1E41DAC6F6AB}"/>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0</xdr:rowOff>
    </xdr:from>
    <xdr:to>
      <xdr:col>4</xdr:col>
      <xdr:colOff>0</xdr:colOff>
      <xdr:row>8</xdr:row>
      <xdr:rowOff>0</xdr:rowOff>
    </xdr:to>
    <xdr:sp macro="" textlink="Calculations!B4">
      <xdr:nvSpPr>
        <xdr:cNvPr id="3" name="Rectangle: Rounded Corners 2">
          <a:extLst>
            <a:ext uri="{FF2B5EF4-FFF2-40B4-BE49-F238E27FC236}">
              <a16:creationId xmlns:a16="http://schemas.microsoft.com/office/drawing/2014/main" id="{0D600FCB-297C-4540-8D06-3F13FD623977}"/>
            </a:ext>
          </a:extLst>
        </xdr:cNvPr>
        <xdr:cNvSpPr/>
      </xdr:nvSpPr>
      <xdr:spPr>
        <a:xfrm>
          <a:off x="1737360" y="548640"/>
          <a:ext cx="1356360" cy="914400"/>
        </a:xfrm>
        <a:prstGeom prst="roundRect">
          <a:avLst>
            <a:gd name="adj" fmla="val 770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C175176-0CFE-427C-8AF7-E4D85DE8EB65}" type="TxLink">
            <a:rPr lang="en-US" sz="2800" b="0" i="0" u="none" strike="noStrike">
              <a:solidFill>
                <a:srgbClr val="000000"/>
              </a:solidFill>
              <a:latin typeface="Berlin Sans FB" panose="020E0602020502020306" pitchFamily="34" charset="0"/>
            </a:rPr>
            <a:pPr algn="ctr"/>
            <a:t> 4,540 </a:t>
          </a:fld>
          <a:endParaRPr lang="en-IN" sz="2800">
            <a:solidFill>
              <a:schemeClr val="tx1"/>
            </a:solidFill>
            <a:latin typeface="Berlin Sans FB" panose="020E0602020502020306" pitchFamily="34" charset="0"/>
          </a:endParaRPr>
        </a:p>
      </xdr:txBody>
    </xdr:sp>
    <xdr:clientData/>
  </xdr:twoCellAnchor>
  <xdr:twoCellAnchor>
    <xdr:from>
      <xdr:col>7</xdr:col>
      <xdr:colOff>0</xdr:colOff>
      <xdr:row>3</xdr:row>
      <xdr:rowOff>0</xdr:rowOff>
    </xdr:from>
    <xdr:to>
      <xdr:col>8</xdr:col>
      <xdr:colOff>0</xdr:colOff>
      <xdr:row>8</xdr:row>
      <xdr:rowOff>0</xdr:rowOff>
    </xdr:to>
    <xdr:sp macro="" textlink="Calculations!J4">
      <xdr:nvSpPr>
        <xdr:cNvPr id="4" name="Rectangle: Rounded Corners 3">
          <a:extLst>
            <a:ext uri="{FF2B5EF4-FFF2-40B4-BE49-F238E27FC236}">
              <a16:creationId xmlns:a16="http://schemas.microsoft.com/office/drawing/2014/main" id="{3B6C2197-A297-AB65-DF02-E864307E5CDB}"/>
            </a:ext>
          </a:extLst>
        </xdr:cNvPr>
        <xdr:cNvSpPr/>
      </xdr:nvSpPr>
      <xdr:spPr>
        <a:xfrm>
          <a:off x="4831080" y="548640"/>
          <a:ext cx="1356360" cy="914400"/>
        </a:xfrm>
        <a:prstGeom prst="roundRect">
          <a:avLst>
            <a:gd name="adj" fmla="val 701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7BE43C5-3BB8-48C1-83DB-1C650B694BF1}" type="TxLink">
            <a:rPr lang="en-US" sz="2800" b="0" i="0" u="none" strike="noStrike">
              <a:solidFill>
                <a:srgbClr val="000000"/>
              </a:solidFill>
              <a:latin typeface="Berlin Sans FB" panose="020E0602020502020306" pitchFamily="34" charset="0"/>
            </a:rPr>
            <a:pPr algn="ctr"/>
            <a:t> 1,713 </a:t>
          </a:fld>
          <a:endParaRPr lang="en-IN" sz="2800">
            <a:latin typeface="Berlin Sans FB" panose="020E0602020502020306" pitchFamily="34" charset="0"/>
          </a:endParaRPr>
        </a:p>
      </xdr:txBody>
    </xdr:sp>
    <xdr:clientData/>
  </xdr:twoCellAnchor>
  <xdr:twoCellAnchor>
    <xdr:from>
      <xdr:col>5</xdr:col>
      <xdr:colOff>0</xdr:colOff>
      <xdr:row>3</xdr:row>
      <xdr:rowOff>0</xdr:rowOff>
    </xdr:from>
    <xdr:to>
      <xdr:col>6</xdr:col>
      <xdr:colOff>0</xdr:colOff>
      <xdr:row>8</xdr:row>
      <xdr:rowOff>0</xdr:rowOff>
    </xdr:to>
    <xdr:sp macro="" textlink="Calculations!F4">
      <xdr:nvSpPr>
        <xdr:cNvPr id="5" name="Rectangle: Rounded Corners 4">
          <a:extLst>
            <a:ext uri="{FF2B5EF4-FFF2-40B4-BE49-F238E27FC236}">
              <a16:creationId xmlns:a16="http://schemas.microsoft.com/office/drawing/2014/main" id="{D163BBFA-9BE9-A8EB-CE56-A8445EBE207F}"/>
            </a:ext>
          </a:extLst>
        </xdr:cNvPr>
        <xdr:cNvSpPr/>
      </xdr:nvSpPr>
      <xdr:spPr>
        <a:xfrm>
          <a:off x="3284220" y="548640"/>
          <a:ext cx="1356360" cy="914400"/>
        </a:xfrm>
        <a:prstGeom prst="roundRect">
          <a:avLst>
            <a:gd name="adj" fmla="val 770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FA6933-8588-415B-BC21-6AB41A4B9FA6}" type="TxLink">
            <a:rPr lang="en-US" sz="2800" b="0" i="0" u="none" strike="noStrike">
              <a:solidFill>
                <a:srgbClr val="000000"/>
              </a:solidFill>
              <a:latin typeface="Berlin Sans FB" panose="020E0602020502020306" pitchFamily="34" charset="0"/>
            </a:rPr>
            <a:pPr algn="ctr"/>
            <a:t>2,827</a:t>
          </a:fld>
          <a:endParaRPr lang="en-IN" sz="2800">
            <a:latin typeface="Berlin Sans FB" panose="020E0602020502020306" pitchFamily="34" charset="0"/>
          </a:endParaRPr>
        </a:p>
      </xdr:txBody>
    </xdr:sp>
    <xdr:clientData/>
  </xdr:twoCellAnchor>
  <xdr:twoCellAnchor>
    <xdr:from>
      <xdr:col>9</xdr:col>
      <xdr:colOff>0</xdr:colOff>
      <xdr:row>3</xdr:row>
      <xdr:rowOff>0</xdr:rowOff>
    </xdr:from>
    <xdr:to>
      <xdr:col>12</xdr:col>
      <xdr:colOff>0</xdr:colOff>
      <xdr:row>8</xdr:row>
      <xdr:rowOff>0</xdr:rowOff>
    </xdr:to>
    <xdr:sp macro="" textlink="">
      <xdr:nvSpPr>
        <xdr:cNvPr id="6" name="Rectangle: Rounded Corners 5">
          <a:extLst>
            <a:ext uri="{FF2B5EF4-FFF2-40B4-BE49-F238E27FC236}">
              <a16:creationId xmlns:a16="http://schemas.microsoft.com/office/drawing/2014/main" id="{79FAB16F-256D-CD9D-9A5D-21A637BC9409}"/>
            </a:ext>
          </a:extLst>
        </xdr:cNvPr>
        <xdr:cNvSpPr/>
      </xdr:nvSpPr>
      <xdr:spPr>
        <a:xfrm>
          <a:off x="6377940" y="548640"/>
          <a:ext cx="2903220" cy="914400"/>
        </a:xfrm>
        <a:prstGeom prst="roundRect">
          <a:avLst>
            <a:gd name="adj" fmla="val 701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12</xdr:row>
      <xdr:rowOff>0</xdr:rowOff>
    </xdr:from>
    <xdr:to>
      <xdr:col>15</xdr:col>
      <xdr:colOff>342900</xdr:colOff>
      <xdr:row>23</xdr:row>
      <xdr:rowOff>0</xdr:rowOff>
    </xdr:to>
    <xdr:sp macro="" textlink="">
      <xdr:nvSpPr>
        <xdr:cNvPr id="7" name="Rectangle: Rounded Corners 6">
          <a:extLst>
            <a:ext uri="{FF2B5EF4-FFF2-40B4-BE49-F238E27FC236}">
              <a16:creationId xmlns:a16="http://schemas.microsoft.com/office/drawing/2014/main" id="{1C49084A-DC47-F578-0C12-C65F454EEF94}"/>
            </a:ext>
          </a:extLst>
        </xdr:cNvPr>
        <xdr:cNvSpPr/>
      </xdr:nvSpPr>
      <xdr:spPr>
        <a:xfrm>
          <a:off x="9471660" y="2194560"/>
          <a:ext cx="3055620" cy="2011680"/>
        </a:xfrm>
        <a:prstGeom prst="roundRect">
          <a:avLst>
            <a:gd name="adj" fmla="val 701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xdr:colOff>
      <xdr:row>3</xdr:row>
      <xdr:rowOff>30480</xdr:rowOff>
    </xdr:from>
    <xdr:to>
      <xdr:col>11</xdr:col>
      <xdr:colOff>1287780</xdr:colOff>
      <xdr:row>7</xdr:row>
      <xdr:rowOff>129540</xdr:rowOff>
    </xdr:to>
    <xdr:graphicFrame macro="">
      <xdr:nvGraphicFramePr>
        <xdr:cNvPr id="2" name="Chart 1">
          <a:extLst>
            <a:ext uri="{FF2B5EF4-FFF2-40B4-BE49-F238E27FC236}">
              <a16:creationId xmlns:a16="http://schemas.microsoft.com/office/drawing/2014/main" id="{764C0E2F-A46B-4203-8530-18D70CF36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53340</xdr:colOff>
      <xdr:row>12</xdr:row>
      <xdr:rowOff>38100</xdr:rowOff>
    </xdr:from>
    <xdr:to>
      <xdr:col>15</xdr:col>
      <xdr:colOff>281940</xdr:colOff>
      <xdr:row>22</xdr:row>
      <xdr:rowOff>129540</xdr:rowOff>
    </xdr:to>
    <xdr:graphicFrame macro="">
      <xdr:nvGraphicFramePr>
        <xdr:cNvPr id="8" name="Chart 7">
          <a:extLst>
            <a:ext uri="{FF2B5EF4-FFF2-40B4-BE49-F238E27FC236}">
              <a16:creationId xmlns:a16="http://schemas.microsoft.com/office/drawing/2014/main" id="{D2C33074-0FA8-4F62-9CCA-518EF3283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1021080</xdr:colOff>
      <xdr:row>16</xdr:row>
      <xdr:rowOff>83820</xdr:rowOff>
    </xdr:from>
    <xdr:to>
      <xdr:col>14</xdr:col>
      <xdr:colOff>678180</xdr:colOff>
      <xdr:row>18</xdr:row>
      <xdr:rowOff>99060</xdr:rowOff>
    </xdr:to>
    <xdr:sp macro="" textlink="Calculations!B8">
      <xdr:nvSpPr>
        <xdr:cNvPr id="9" name="TextBox 8">
          <a:extLst>
            <a:ext uri="{FF2B5EF4-FFF2-40B4-BE49-F238E27FC236}">
              <a16:creationId xmlns:a16="http://schemas.microsoft.com/office/drawing/2014/main" id="{4B8A0335-1771-4EE8-BAD0-0479533F53ED}"/>
            </a:ext>
          </a:extLst>
        </xdr:cNvPr>
        <xdr:cNvSpPr txBox="1"/>
      </xdr:nvSpPr>
      <xdr:spPr>
        <a:xfrm>
          <a:off x="10492740" y="3009900"/>
          <a:ext cx="10134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C5C046-6EA4-4FD6-89A2-E34495F3A433}" type="TxLink">
            <a:rPr lang="en-US" sz="2800" b="0" i="0" u="none" strike="noStrike">
              <a:solidFill>
                <a:srgbClr val="000000"/>
              </a:solidFill>
              <a:latin typeface="Berlin Sans FB" panose="020E0602020502020306" pitchFamily="34" charset="0"/>
            </a:rPr>
            <a:pPr algn="ctr"/>
            <a:t>38%</a:t>
          </a:fld>
          <a:endParaRPr lang="en-IN" sz="2800">
            <a:latin typeface="Berlin Sans FB" panose="020E0602020502020306" pitchFamily="34" charset="0"/>
          </a:endParaRPr>
        </a:p>
      </xdr:txBody>
    </xdr:sp>
    <xdr:clientData/>
  </xdr:twoCellAnchor>
  <xdr:twoCellAnchor editAs="oneCell">
    <xdr:from>
      <xdr:col>1</xdr:col>
      <xdr:colOff>0</xdr:colOff>
      <xdr:row>3</xdr:row>
      <xdr:rowOff>0</xdr:rowOff>
    </xdr:from>
    <xdr:to>
      <xdr:col>2</xdr:col>
      <xdr:colOff>0</xdr:colOff>
      <xdr:row>23</xdr:row>
      <xdr:rowOff>0</xdr:rowOff>
    </xdr:to>
    <mc:AlternateContent xmlns:mc="http://schemas.openxmlformats.org/markup-compatibility/2006">
      <mc:Choice xmlns:a14="http://schemas.microsoft.com/office/drawing/2010/main" Requires="a14">
        <xdr:graphicFrame macro="">
          <xdr:nvGraphicFramePr>
            <xdr:cNvPr id="10" name="Shelf">
              <a:extLst>
                <a:ext uri="{FF2B5EF4-FFF2-40B4-BE49-F238E27FC236}">
                  <a16:creationId xmlns:a16="http://schemas.microsoft.com/office/drawing/2014/main" id="{D1194A24-9F54-6E0C-AA9A-DDEC916C952E}"/>
                </a:ext>
              </a:extLst>
            </xdr:cNvPr>
            <xdr:cNvGraphicFramePr/>
          </xdr:nvGraphicFramePr>
          <xdr:xfrm>
            <a:off x="0" y="0"/>
            <a:ext cx="0" cy="0"/>
          </xdr:xfrm>
          <a:graphic>
            <a:graphicData uri="http://schemas.microsoft.com/office/drawing/2010/slicer">
              <sle:slicer xmlns:sle="http://schemas.microsoft.com/office/drawing/2010/slicer" name="Shelf"/>
            </a:graphicData>
          </a:graphic>
        </xdr:graphicFrame>
      </mc:Choice>
      <mc:Fallback>
        <xdr:sp macro="" textlink="">
          <xdr:nvSpPr>
            <xdr:cNvPr id="0" name=""/>
            <xdr:cNvSpPr>
              <a:spLocks noTextEdit="1"/>
            </xdr:cNvSpPr>
          </xdr:nvSpPr>
          <xdr:spPr>
            <a:xfrm>
              <a:off x="190500" y="548640"/>
              <a:ext cx="1356360" cy="365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53340</xdr:colOff>
      <xdr:row>11</xdr:row>
      <xdr:rowOff>30480</xdr:rowOff>
    </xdr:from>
    <xdr:to>
      <xdr:col>6</xdr:col>
      <xdr:colOff>274320</xdr:colOff>
      <xdr:row>25</xdr:row>
      <xdr:rowOff>51435</xdr:rowOff>
    </xdr:to>
    <mc:AlternateContent xmlns:mc="http://schemas.openxmlformats.org/markup-compatibility/2006">
      <mc:Choice xmlns:a14="http://schemas.microsoft.com/office/drawing/2010/main" Requires="a14">
        <xdr:graphicFrame macro="">
          <xdr:nvGraphicFramePr>
            <xdr:cNvPr id="4" name="Product Name">
              <a:extLst>
                <a:ext uri="{FF2B5EF4-FFF2-40B4-BE49-F238E27FC236}">
                  <a16:creationId xmlns:a16="http://schemas.microsoft.com/office/drawing/2014/main" id="{A6014845-A7EC-1D36-0503-4C4CD8532FEC}"/>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2948940" y="20421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82.88129675926" createdVersion="8" refreshedVersion="8" minRefreshableVersion="3" recordCount="0" supportSubquery="1" supportAdvancedDrill="1" xr:uid="{4296317B-1447-4F83-9044-1D7C9CEE40FD}">
  <cacheSource type="external" connectionId="2"/>
  <cacheFields count="1">
    <cacheField name="[Products].[Product Name].[Product Name]" caption="Product Name" numFmtId="0" hierarchy="9" level="1">
      <sharedItems containsSemiMixedTypes="0" containsNonDate="0" containsString="0"/>
    </cacheField>
  </cacheFields>
  <cacheHierarchies count="2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Shelf]" caption="Shelf" attribute="1" defaultMemberUniqueName="[Products].[Shelf].[All]" allUniqueName="[Products].[Shelf].[All]" dimensionUniqueName="[Products]" displayFolder="" count="2" memberValueDatatype="130" unbalanced="0"/>
    <cacheHierarchy uniqueName="[Products].[Re-Order Level]" caption="Re-Order Level" attribute="1" defaultMemberUniqueName="[Products].[Re-Order Level].[All]" allUniqueName="[Products].[Re-Order Level].[All]" dimensionUniqueName="[Products]" displayFolder="" count="2" memberValueDatatype="20" unbalanced="0"/>
    <cacheHierarchy uniqueName="[Products].[Re-Order Quantity]" caption="Re-Order Quantity" attribute="1" defaultMemberUniqueName="[Products].[Re-Order Quantity].[All]" allUniqueName="[Products].[Re-Order Quantity].[All]" dimensionUniqueName="[Products]" displayFolder="" count="2" memberValueDatatype="20" unbalanced="0"/>
    <cacheHierarchy uniqueName="[Transactions].[Date]" caption="Date" attribute="1" time="1" defaultMemberUniqueName="[Transactions].[Date].[All]" allUniqueName="[Transactions].[Date].[All]" dimensionUniqueName="[Transactions]" displayFolder="" count="2" memberValueDatatype="7" unbalanced="0"/>
    <cacheHierarchy uniqueName="[Transactions].[Product Id]" caption="Product Id" attribute="1" defaultMemberUniqueName="[Transactions].[Product Id].[All]" allUniqueName="[Transactions].[Product Id].[All]" dimensionUniqueName="[Transactions]" displayFolder="" count="2" memberValueDatatype="130" unbalanced="0"/>
    <cacheHierarchy uniqueName="[Transactions].[Transaction Type]" caption="Transaction Type" attribute="1" defaultMemberUniqueName="[Transactions].[Transaction Type].[All]" allUniqueName="[Transactions].[Transaction Type].[All]" dimensionUniqueName="[Transactions]" displayFolder="" count="2" memberValueDatatype="13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Measures].[__XL_Count Products]" caption="__XL_Count Products" measure="1" displayFolder="" measureGroup="Products" count="0" hidden="1"/>
    <cacheHierarchy uniqueName="[Measures].[__XL_Count Transactions]" caption="__XL_Count Transactions" measure="1" displayFolder="" measureGroup="Transac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Re-Order Level]" caption="Sum of Re-Order Level" measure="1" displayFolder="" measureGroup="Products" count="0" hidden="1">
      <extLst>
        <ext xmlns:x15="http://schemas.microsoft.com/office/spreadsheetml/2010/11/main" uri="{B97F6D7D-B522-45F9-BDA1-12C45D357490}">
          <x15:cacheHierarchy aggregatedColumn="11"/>
        </ext>
      </extLst>
    </cacheHierarchy>
  </cacheHierarchies>
  <kpis count="0"/>
  <dimensions count="4">
    <dimension name="Calendar" uniqueName="[Calendar]" caption="Calendar"/>
    <dimension measure="1" name="Measures" uniqueName="[Measures]" caption="Measures"/>
    <dimension name="Products" uniqueName="[Products]" caption="Products"/>
    <dimension name="Transactions" uniqueName="[Transactions]" caption="Transactions"/>
  </dimensions>
  <measureGroups count="3">
    <measureGroup name="Calendar" caption="Calendar"/>
    <measureGroup name="Products" caption="Products"/>
    <measureGroup name="Transactions" caption="Transaction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82.882157754633" createdVersion="5" refreshedVersion="8" minRefreshableVersion="3" recordCount="0" supportSubquery="1" supportAdvancedDrill="1" xr:uid="{CA6D5A95-DDB0-489F-ABF8-B02DDA0AB295}">
  <cacheSource type="external" connectionId="2"/>
  <cacheFields count="3">
    <cacheField name="[Measures].[Sum of Quantity]" caption="Sum of Quantity" numFmtId="0" hierarchy="21" level="32767"/>
    <cacheField name="[Transactions].[Transaction Type].[Transaction Type]" caption="Transaction Type" numFmtId="0" hierarchy="15" level="1">
      <sharedItems containsSemiMixedTypes="0" containsNonDate="0" containsString="0"/>
    </cacheField>
    <cacheField name="[Products].[Shelf].[Shelf]" caption="Shelf" numFmtId="0" hierarchy="10" level="1">
      <sharedItems containsSemiMixedTypes="0" containsNonDate="0" containsString="0"/>
    </cacheField>
  </cacheFields>
  <cacheHierarchies count="2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helf]" caption="Shelf" attribute="1" defaultMemberUniqueName="[Products].[Shelf].[All]" allUniqueName="[Products].[Shelf].[All]" dimensionUniqueName="[Products]" displayFolder="" count="2" memberValueDatatype="130" unbalanced="0">
      <fieldsUsage count="2">
        <fieldUsage x="-1"/>
        <fieldUsage x="2"/>
      </fieldsUsage>
    </cacheHierarchy>
    <cacheHierarchy uniqueName="[Products].[Re-Order Level]" caption="Re-Order Level" attribute="1" defaultMemberUniqueName="[Products].[Re-Order Level].[All]" allUniqueName="[Products].[Re-Order Level].[All]" dimensionUniqueName="[Products]" displayFolder="" count="0" memberValueDatatype="20" unbalanced="0"/>
    <cacheHierarchy uniqueName="[Products].[Re-Order Quantity]" caption="Re-Order Quantity" attribute="1" defaultMemberUniqueName="[Products].[Re-Order Quantity].[All]" allUniqueName="[Products].[Re-Order Quantity].[All]" dimensionUniqueName="[Products]" displayFolder="" count="0" memberValueDatatype="2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Product Id]" caption="Product Id" attribute="1" defaultMemberUniqueName="[Transactions].[Product Id].[All]" allUniqueName="[Transactions].[Product Id].[All]" dimensionUniqueName="[Transactions]" displayFolder="" count="0" memberValueDatatype="130" unbalanced="0"/>
    <cacheHierarchy uniqueName="[Transactions].[Transaction Type]" caption="Transaction Type" attribute="1" defaultMemberUniqueName="[Transactions].[Transaction Type].[All]" allUniqueName="[Transactions].[Transaction Type].[All]" dimensionUniqueName="[Transactions]" displayFolder="" count="2" memberValueDatatype="130" unbalanced="0">
      <fieldsUsage count="2">
        <fieldUsage x="-1"/>
        <fieldUsage x="1"/>
      </fieldsUsage>
    </cacheHierarchy>
    <cacheHierarchy uniqueName="[Transactions].[Quantity]" caption="Quantity" attribute="1" defaultMemberUniqueName="[Transactions].[Quantity].[All]" allUniqueName="[Transactions].[Quantity].[All]" dimensionUniqueName="[Transactions]" displayFolder="" count="0" memberValueDatatype="20" unbalanced="0"/>
    <cacheHierarchy uniqueName="[Measures].[__XL_Count Products]" caption="__XL_Count Products" measure="1" displayFolder="" measureGroup="Products" count="0" hidden="1"/>
    <cacheHierarchy uniqueName="[Measures].[__XL_Count Transactions]" caption="__XL_Count Transactions" measure="1" displayFolder="" measureGroup="Transac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Transaction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Re-Order Level]" caption="Sum of Re-Order Level" measure="1" displayFolder="" measureGroup="Products" count="0" hidden="1">
      <extLst>
        <ext xmlns:x15="http://schemas.microsoft.com/office/spreadsheetml/2010/11/main" uri="{B97F6D7D-B522-45F9-BDA1-12C45D357490}">
          <x15:cacheHierarchy aggregatedColumn="11"/>
        </ext>
      </extLst>
    </cacheHierarchy>
  </cacheHierarchies>
  <kpis count="0"/>
  <dimensions count="4">
    <dimension name="Calendar" uniqueName="[Calendar]" caption="Calendar"/>
    <dimension measure="1" name="Measures" uniqueName="[Measures]" caption="Measures"/>
    <dimension name="Products" uniqueName="[Products]" caption="Products"/>
    <dimension name="Transactions" uniqueName="[Transactions]" caption="Transactions"/>
  </dimensions>
  <measureGroups count="3">
    <measureGroup name="Calendar" caption="Calendar"/>
    <measureGroup name="Products" caption="Products"/>
    <measureGroup name="Transactions" caption="Transaction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82.882157986111" createdVersion="5" refreshedVersion="8" minRefreshableVersion="3" recordCount="0" supportSubquery="1" supportAdvancedDrill="1" xr:uid="{B4A96690-7A9A-4596-BF24-734701A84498}">
  <cacheSource type="external" connectionId="2"/>
  <cacheFields count="2">
    <cacheField name="[Measures].[Sum of Quantity]" caption="Sum of Quantity" numFmtId="0" hierarchy="21" level="32767"/>
    <cacheField name="[Products].[Shelf].[Shelf]" caption="Shelf" numFmtId="0" hierarchy="10" level="1">
      <sharedItems containsSemiMixedTypes="0" containsNonDate="0" containsString="0"/>
    </cacheField>
  </cacheFields>
  <cacheHierarchies count="2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helf]" caption="Shelf" attribute="1" defaultMemberUniqueName="[Products].[Shelf].[All]" allUniqueName="[Products].[Shelf].[All]" dimensionUniqueName="[Products]" displayFolder="" count="2" memberValueDatatype="130" unbalanced="0">
      <fieldsUsage count="2">
        <fieldUsage x="-1"/>
        <fieldUsage x="1"/>
      </fieldsUsage>
    </cacheHierarchy>
    <cacheHierarchy uniqueName="[Products].[Re-Order Level]" caption="Re-Order Level" attribute="1" defaultMemberUniqueName="[Products].[Re-Order Level].[All]" allUniqueName="[Products].[Re-Order Level].[All]" dimensionUniqueName="[Products]" displayFolder="" count="2" memberValueDatatype="20" unbalanced="0"/>
    <cacheHierarchy uniqueName="[Products].[Re-Order Quantity]" caption="Re-Order Quantity" attribute="1" defaultMemberUniqueName="[Products].[Re-Order Quantity].[All]" allUniqueName="[Products].[Re-Order Quantity].[All]" dimensionUniqueName="[Products]" displayFolder="" count="2" memberValueDatatype="20" unbalanced="0"/>
    <cacheHierarchy uniqueName="[Transactions].[Date]" caption="Date" attribute="1" time="1" defaultMemberUniqueName="[Transactions].[Date].[All]" allUniqueName="[Transactions].[Date].[All]" dimensionUniqueName="[Transactions]" displayFolder="" count="2" memberValueDatatype="7" unbalanced="0"/>
    <cacheHierarchy uniqueName="[Transactions].[Product Id]" caption="Product Id" attribute="1" defaultMemberUniqueName="[Transactions].[Product Id].[All]" allUniqueName="[Transactions].[Product Id].[All]" dimensionUniqueName="[Transactions]" displayFolder="" count="2" memberValueDatatype="130" unbalanced="0"/>
    <cacheHierarchy uniqueName="[Transactions].[Transaction Type]" caption="Transaction Type" attribute="1" defaultMemberUniqueName="[Transactions].[Transaction Type].[All]" allUniqueName="[Transactions].[Transaction Type].[All]" dimensionUniqueName="[Transactions]" displayFolder="" count="2" memberValueDatatype="13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Measures].[__XL_Count Products]" caption="__XL_Count Products" measure="1" displayFolder="" measureGroup="Products" count="0" hidden="1"/>
    <cacheHierarchy uniqueName="[Measures].[__XL_Count Transactions]" caption="__XL_Count Transactions" measure="1" displayFolder="" measureGroup="Transac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Transaction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Re-Order Level]" caption="Sum of Re-Order Level" measure="1" displayFolder="" measureGroup="Products" count="0" hidden="1">
      <extLst>
        <ext xmlns:x15="http://schemas.microsoft.com/office/spreadsheetml/2010/11/main" uri="{B97F6D7D-B522-45F9-BDA1-12C45D357490}">
          <x15:cacheHierarchy aggregatedColumn="11"/>
        </ext>
      </extLst>
    </cacheHierarchy>
  </cacheHierarchies>
  <kpis count="0"/>
  <dimensions count="4">
    <dimension name="Calendar" uniqueName="[Calendar]" caption="Calendar"/>
    <dimension measure="1" name="Measures" uniqueName="[Measures]" caption="Measures"/>
    <dimension name="Products" uniqueName="[Products]" caption="Products"/>
    <dimension name="Transactions" uniqueName="[Transactions]" caption="Transactions"/>
  </dimensions>
  <measureGroups count="3">
    <measureGroup name="Calendar" caption="Calendar"/>
    <measureGroup name="Products" caption="Products"/>
    <measureGroup name="Transactions" caption="Transaction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82.882158101849" createdVersion="5" refreshedVersion="8" minRefreshableVersion="3" recordCount="0" supportSubquery="1" supportAdvancedDrill="1" xr:uid="{4F7400CD-2CC4-41C9-B7EB-7176B973F161}">
  <cacheSource type="external" connectionId="2"/>
  <cacheFields count="3">
    <cacheField name="[Measures].[Sum of Quantity]" caption="Sum of Quantity" numFmtId="0" hierarchy="21" level="32767"/>
    <cacheField name="[Transactions].[Transaction Type].[Transaction Type]" caption="Transaction Type" numFmtId="0" hierarchy="15" level="1">
      <sharedItems containsSemiMixedTypes="0" containsNonDate="0" containsString="0"/>
    </cacheField>
    <cacheField name="[Products].[Shelf].[Shelf]" caption="Shelf" numFmtId="0" hierarchy="10" level="1">
      <sharedItems containsSemiMixedTypes="0" containsNonDate="0" containsString="0"/>
    </cacheField>
  </cacheFields>
  <cacheHierarchies count="2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helf]" caption="Shelf" attribute="1" defaultMemberUniqueName="[Products].[Shelf].[All]" allUniqueName="[Products].[Shelf].[All]" dimensionUniqueName="[Products]" displayFolder="" count="2" memberValueDatatype="130" unbalanced="0">
      <fieldsUsage count="2">
        <fieldUsage x="-1"/>
        <fieldUsage x="2"/>
      </fieldsUsage>
    </cacheHierarchy>
    <cacheHierarchy uniqueName="[Products].[Re-Order Level]" caption="Re-Order Level" attribute="1" defaultMemberUniqueName="[Products].[Re-Order Level].[All]" allUniqueName="[Products].[Re-Order Level].[All]" dimensionUniqueName="[Products]" displayFolder="" count="0" memberValueDatatype="20" unbalanced="0"/>
    <cacheHierarchy uniqueName="[Products].[Re-Order Quantity]" caption="Re-Order Quantity" attribute="1" defaultMemberUniqueName="[Products].[Re-Order Quantity].[All]" allUniqueName="[Products].[Re-Order Quantity].[All]" dimensionUniqueName="[Products]" displayFolder="" count="0" memberValueDatatype="2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Product Id]" caption="Product Id" attribute="1" defaultMemberUniqueName="[Transactions].[Product Id].[All]" allUniqueName="[Transactions].[Product Id].[All]" dimensionUniqueName="[Transactions]" displayFolder="" count="0" memberValueDatatype="130" unbalanced="0"/>
    <cacheHierarchy uniqueName="[Transactions].[Transaction Type]" caption="Transaction Type" attribute="1" defaultMemberUniqueName="[Transactions].[Transaction Type].[All]" allUniqueName="[Transactions].[Transaction Type].[All]" dimensionUniqueName="[Transactions]" displayFolder="" count="2" memberValueDatatype="130" unbalanced="0">
      <fieldsUsage count="2">
        <fieldUsage x="-1"/>
        <fieldUsage x="1"/>
      </fieldsUsage>
    </cacheHierarchy>
    <cacheHierarchy uniqueName="[Transactions].[Quantity]" caption="Quantity" attribute="1" defaultMemberUniqueName="[Transactions].[Quantity].[All]" allUniqueName="[Transactions].[Quantity].[All]" dimensionUniqueName="[Transactions]" displayFolder="" count="0" memberValueDatatype="20" unbalanced="0"/>
    <cacheHierarchy uniqueName="[Measures].[__XL_Count Products]" caption="__XL_Count Products" measure="1" displayFolder="" measureGroup="Products" count="0" hidden="1"/>
    <cacheHierarchy uniqueName="[Measures].[__XL_Count Transactions]" caption="__XL_Count Transactions" measure="1" displayFolder="" measureGroup="Transac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Transaction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Re-Order Level]" caption="Sum of Re-Order Level" measure="1" displayFolder="" measureGroup="Products" count="0" hidden="1">
      <extLst>
        <ext xmlns:x15="http://schemas.microsoft.com/office/spreadsheetml/2010/11/main" uri="{B97F6D7D-B522-45F9-BDA1-12C45D357490}">
          <x15:cacheHierarchy aggregatedColumn="11"/>
        </ext>
      </extLst>
    </cacheHierarchy>
  </cacheHierarchies>
  <kpis count="0"/>
  <dimensions count="4">
    <dimension name="Calendar" uniqueName="[Calendar]" caption="Calendar"/>
    <dimension measure="1" name="Measures" uniqueName="[Measures]" caption="Measures"/>
    <dimension name="Products" uniqueName="[Products]" caption="Products"/>
    <dimension name="Transactions" uniqueName="[Transactions]" caption="Transactions"/>
  </dimensions>
  <measureGroups count="3">
    <measureGroup name="Calendar" caption="Calendar"/>
    <measureGroup name="Products" caption="Products"/>
    <measureGroup name="Transactions" caption="Transaction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82.882158449072" createdVersion="5" refreshedVersion="8" minRefreshableVersion="3" recordCount="0" supportSubquery="1" supportAdvancedDrill="1" xr:uid="{4B5F64A9-0B68-4E5D-A4E8-19E5D95EBB1F}">
  <cacheSource type="external" connectionId="2"/>
  <cacheFields count="5">
    <cacheField name="[Measures].[Sum of Quantity]" caption="Sum of Quantity" numFmtId="0" hierarchy="21" level="32767"/>
    <cacheField name="[Products].[Product Id].[Product Id]" caption="Product Id" numFmtId="0" hierarchy="8" level="1">
      <sharedItems count="20">
        <s v="P-001"/>
        <s v="P-002"/>
        <s v="P-003"/>
        <s v="P-004"/>
        <s v="P-005"/>
        <s v="P-006"/>
        <s v="P-007"/>
        <s v="P-008"/>
        <s v="P-009"/>
        <s v="P-010"/>
        <s v="P-011"/>
        <s v="P-012"/>
        <s v="P-013"/>
        <s v="P-014"/>
        <s v="P-015"/>
        <s v="P-016"/>
        <s v="P-017"/>
        <s v="P-018"/>
        <s v="P-019"/>
        <s v="P-020"/>
      </sharedItems>
    </cacheField>
    <cacheField name="[Products].[Product Name].[Product Name]" caption="Product Name" numFmtId="0" hierarchy="9" level="1">
      <sharedItems count="20">
        <s v="Product 1"/>
        <s v="Product 2"/>
        <s v="Product 3"/>
        <s v="Product 4"/>
        <s v="Product 5"/>
        <s v="Product 6"/>
        <s v="Product 7"/>
        <s v="Product 8"/>
        <s v="Product 9"/>
        <s v="Product 10"/>
        <s v="Product 11"/>
        <s v="Product 12"/>
        <s v="Product 13"/>
        <s v="Product 14"/>
        <s v="Product 15"/>
        <s v="Product 16"/>
        <s v="Product 17"/>
        <s v="Product 18"/>
        <s v="Product 19"/>
        <s v="Product 20"/>
      </sharedItems>
    </cacheField>
    <cacheField name="[Products].[Shelf].[Shelf]" caption="Shelf" numFmtId="0" hierarchy="10" level="1">
      <sharedItems count="5">
        <s v="Shelf 1"/>
        <s v="Shelf 2"/>
        <s v="Shelf 3"/>
        <s v="Shelf 4"/>
        <s v="Shelf 5"/>
      </sharedItems>
    </cacheField>
    <cacheField name="[Measures].[Sum of Re-Order Level]" caption="Sum of Re-Order Level" numFmtId="0" hierarchy="22" level="32767"/>
  </cacheFields>
  <cacheHierarchies count="2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2" memberValueDatatype="130" unbalanced="0">
      <fieldsUsage count="2">
        <fieldUsage x="-1"/>
        <fieldUsage x="1"/>
      </fieldsUsage>
    </cacheHierarchy>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2"/>
      </fieldsUsage>
    </cacheHierarchy>
    <cacheHierarchy uniqueName="[Products].[Shelf]" caption="Shelf" attribute="1" defaultMemberUniqueName="[Products].[Shelf].[All]" allUniqueName="[Products].[Shelf].[All]" dimensionUniqueName="[Products]" displayFolder="" count="2" memberValueDatatype="130" unbalanced="0">
      <fieldsUsage count="2">
        <fieldUsage x="-1"/>
        <fieldUsage x="3"/>
      </fieldsUsage>
    </cacheHierarchy>
    <cacheHierarchy uniqueName="[Products].[Re-Order Level]" caption="Re-Order Level" attribute="1" defaultMemberUniqueName="[Products].[Re-Order Level].[All]" allUniqueName="[Products].[Re-Order Level].[All]" dimensionUniqueName="[Products]" displayFolder="" count="0" memberValueDatatype="20" unbalanced="0"/>
    <cacheHierarchy uniqueName="[Products].[Re-Order Quantity]" caption="Re-Order Quantity" attribute="1" defaultMemberUniqueName="[Products].[Re-Order Quantity].[All]" allUniqueName="[Products].[Re-Order Quantity].[All]" dimensionUniqueName="[Products]" displayFolder="" count="0" memberValueDatatype="2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Product Id]" caption="Product Id" attribute="1" defaultMemberUniqueName="[Transactions].[Product Id].[All]" allUniqueName="[Transactions].[Product Id].[All]" dimensionUniqueName="[Transactions]" displayFolder="" count="0" memberValueDatatype="130" unbalanced="0"/>
    <cacheHierarchy uniqueName="[Transactions].[Transaction Type]" caption="Transaction Type" attribute="1" defaultMemberUniqueName="[Transactions].[Transaction Type].[All]" allUniqueName="[Transactions].[Transaction Type].[All]" dimensionUniqueName="[Transactions]" displayFolder="" count="0" memberValueDatatype="13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__XL_Count Products]" caption="__XL_Count Products" measure="1" displayFolder="" measureGroup="Products" count="0" hidden="1"/>
    <cacheHierarchy uniqueName="[Measures].[__XL_Count Transactions]" caption="__XL_Count Transactions" measure="1" displayFolder="" measureGroup="Transac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Transaction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Re-Order Level]" caption="Sum of Re-Order Level" measure="1" displayFolder="" measureGroup="Products" count="0" oneField="1" hidden="1">
      <fieldsUsage count="1">
        <fieldUsage x="4"/>
      </fieldsUsage>
      <extLst>
        <ext xmlns:x15="http://schemas.microsoft.com/office/spreadsheetml/2010/11/main" uri="{B97F6D7D-B522-45F9-BDA1-12C45D357490}">
          <x15:cacheHierarchy aggregatedColumn="11"/>
        </ext>
      </extLst>
    </cacheHierarchy>
  </cacheHierarchies>
  <kpis count="0"/>
  <dimensions count="4">
    <dimension name="Calendar" uniqueName="[Calendar]" caption="Calendar"/>
    <dimension measure="1" name="Measures" uniqueName="[Measures]" caption="Measures"/>
    <dimension name="Products" uniqueName="[Products]" caption="Products"/>
    <dimension name="Transactions" uniqueName="[Transactions]" caption="Transactions"/>
  </dimensions>
  <measureGroups count="3">
    <measureGroup name="Calendar" caption="Calendar"/>
    <measureGroup name="Products" caption="Products"/>
    <measureGroup name="Transactions" caption="Transaction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82.890892708332" createdVersion="5" refreshedVersion="8" minRefreshableVersion="3" recordCount="0" supportSubquery="1" supportAdvancedDrill="1" xr:uid="{E7F86B2A-C11E-4DD8-A249-7494D5AE3F7E}">
  <cacheSource type="external" connectionId="2"/>
  <cacheFields count="2">
    <cacheField name="[Measures].[Sum of Quantity]" caption="Sum of Quantity" numFmtId="0" hierarchy="21" level="32767"/>
    <cacheField name="[Calendar].[Month].[Month]" caption="Month" numFmtId="0" hierarchy="4" level="1">
      <sharedItems count="12">
        <s v="January"/>
        <s v="February"/>
        <s v="March"/>
        <s v="April"/>
        <s v="May"/>
        <s v="June"/>
        <s v="July"/>
        <s v="August"/>
        <s v="September"/>
        <s v="October"/>
        <s v="November"/>
        <s v="December"/>
      </sharedItems>
    </cacheField>
  </cacheFields>
  <cacheHierarchies count="2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helf]" caption="Shelf" attribute="1" defaultMemberUniqueName="[Products].[Shelf].[All]" allUniqueName="[Products].[Shelf].[All]" dimensionUniqueName="[Products]" displayFolder="" count="2" memberValueDatatype="130" unbalanced="0"/>
    <cacheHierarchy uniqueName="[Products].[Re-Order Level]" caption="Re-Order Level" attribute="1" defaultMemberUniqueName="[Products].[Re-Order Level].[All]" allUniqueName="[Products].[Re-Order Level].[All]" dimensionUniqueName="[Products]" displayFolder="" count="0" memberValueDatatype="20" unbalanced="0"/>
    <cacheHierarchy uniqueName="[Products].[Re-Order Quantity]" caption="Re-Order Quantity" attribute="1" defaultMemberUniqueName="[Products].[Re-Order Quantity].[All]" allUniqueName="[Products].[Re-Order Quantity].[All]" dimensionUniqueName="[Products]" displayFolder="" count="0" memberValueDatatype="2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Product Id]" caption="Product Id" attribute="1" defaultMemberUniqueName="[Transactions].[Product Id].[All]" allUniqueName="[Transactions].[Product Id].[All]" dimensionUniqueName="[Transactions]" displayFolder="" count="0" memberValueDatatype="130" unbalanced="0"/>
    <cacheHierarchy uniqueName="[Transactions].[Transaction Type]" caption="Transaction Type" attribute="1" defaultMemberUniqueName="[Transactions].[Transaction Type].[All]" allUniqueName="[Transactions].[Transaction Type].[All]" dimensionUniqueName="[Transactions]" displayFolder="" count="0" memberValueDatatype="13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__XL_Count Products]" caption="__XL_Count Products" measure="1" displayFolder="" measureGroup="Products" count="0" hidden="1"/>
    <cacheHierarchy uniqueName="[Measures].[__XL_Count Transactions]" caption="__XL_Count Transactions" measure="1" displayFolder="" measureGroup="Transac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Transaction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Re-Order Level]" caption="Sum of Re-Order Level" measure="1" displayFolder="" measureGroup="Products" count="0" hidden="1">
      <extLst>
        <ext xmlns:x15="http://schemas.microsoft.com/office/spreadsheetml/2010/11/main" uri="{B97F6D7D-B522-45F9-BDA1-12C45D357490}">
          <x15:cacheHierarchy aggregatedColumn="11"/>
        </ext>
      </extLst>
    </cacheHierarchy>
  </cacheHierarchies>
  <kpis count="0"/>
  <dimensions count="4">
    <dimension name="Calendar" uniqueName="[Calendar]" caption="Calendar"/>
    <dimension measure="1" name="Measures" uniqueName="[Measures]" caption="Measures"/>
    <dimension name="Products" uniqueName="[Products]" caption="Products"/>
    <dimension name="Transactions" uniqueName="[Transactions]" caption="Transactions"/>
  </dimensions>
  <measureGroups count="3">
    <measureGroup name="Calendar" caption="Calendar"/>
    <measureGroup name="Products" caption="Products"/>
    <measureGroup name="Transactions" caption="Transaction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82.874635763888" createdVersion="3" refreshedVersion="8" minRefreshableVersion="3" recordCount="0" supportSubquery="1" supportAdvancedDrill="1" xr:uid="{6B358AB8-9192-486F-BD01-71475BD52504}">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helf]" caption="Shelf" attribute="1" defaultMemberUniqueName="[Products].[Shelf].[All]" allUniqueName="[Products].[Shelf].[All]" dimensionUniqueName="[Products]" displayFolder="" count="2" memberValueDatatype="130" unbalanced="0"/>
    <cacheHierarchy uniqueName="[Products].[Re-Order Level]" caption="Re-Order Level" attribute="1" defaultMemberUniqueName="[Products].[Re-Order Level].[All]" allUniqueName="[Products].[Re-Order Level].[All]" dimensionUniqueName="[Products]" displayFolder="" count="2" memberValueDatatype="20" unbalanced="0"/>
    <cacheHierarchy uniqueName="[Products].[Re-Order Quantity]" caption="Re-Order Quantity" attribute="1" defaultMemberUniqueName="[Products].[Re-Order Quantity].[All]" allUniqueName="[Products].[Re-Order Quantity].[All]" dimensionUniqueName="[Products]" displayFolder="" count="2" memberValueDatatype="20" unbalanced="0"/>
    <cacheHierarchy uniqueName="[Transactions].[Date]" caption="Date" attribute="1" time="1" defaultMemberUniqueName="[Transactions].[Date].[All]" allUniqueName="[Transactions].[Date].[All]" dimensionUniqueName="[Transactions]" displayFolder="" count="2" memberValueDatatype="7" unbalanced="0"/>
    <cacheHierarchy uniqueName="[Transactions].[Product Id]" caption="Product Id" attribute="1" defaultMemberUniqueName="[Transactions].[Product Id].[All]" allUniqueName="[Transactions].[Product Id].[All]" dimensionUniqueName="[Transactions]" displayFolder="" count="2" memberValueDatatype="130" unbalanced="0"/>
    <cacheHierarchy uniqueName="[Transactions].[Transaction Type]" caption="Transaction Type" attribute="1" defaultMemberUniqueName="[Transactions].[Transaction Type].[All]" allUniqueName="[Transactions].[Transaction Type].[All]" dimensionUniqueName="[Transactions]" displayFolder="" count="2" memberValueDatatype="13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Measures].[__XL_Count Products]" caption="__XL_Count Products" measure="1" displayFolder="" measureGroup="Products" count="0" hidden="1"/>
    <cacheHierarchy uniqueName="[Measures].[__XL_Count Transactions]" caption="__XL_Count Transactions" measure="1" displayFolder="" measureGroup="Transac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7"/>
        </ext>
      </extLst>
    </cacheHierarchy>
    <cacheHierarchy uniqueName="[Measures].[Sum of Re-Order Level]" caption="Sum of Re-Order Level" measure="1" displayFolder="" measureGroup="Products" count="0" hidden="1">
      <extLst>
        <ext xmlns:x15="http://schemas.microsoft.com/office/spreadsheetml/2010/11/main" uri="{B97F6D7D-B522-45F9-BDA1-12C45D357490}">
          <x15:cacheHierarchy aggregatedColumn="12"/>
        </ext>
      </extLst>
    </cacheHierarchy>
  </cacheHierarchies>
  <kpis count="0"/>
  <dimensions count="4">
    <dimension name="Calendar" uniqueName="[Calendar]" caption="Calendar"/>
    <dimension measure="1" name="Measures" uniqueName="[Measures]" caption="Measures"/>
    <dimension name="Products" uniqueName="[Products]" caption="Products"/>
    <dimension name="Transactions" uniqueName="[Transactions]" caption="Transactions"/>
  </dimensions>
  <measureGroups count="3">
    <measureGroup name="Calendar" caption="Calendar"/>
    <measureGroup name="Products" caption="Products"/>
    <measureGroup name="Transactions" caption="Transaction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licerData="1" pivotCacheId="20702538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6C1669-43E8-4880-9A5D-D77185308843}" name="PivotTable3" cacheId="573" applyNumberFormats="0" applyBorderFormats="0" applyFontFormats="0" applyPatternFormats="0" applyAlignmentFormats="0" applyWidthHeightFormats="1" dataCaption="Values" tag="57605054-62e6-4159-896e-326bb37f6ffa" updatedVersion="8" minRefreshableVersion="3" subtotalHiddenItems="1" itemPrintTitles="1" createdVersion="8" indent="0" outline="1" outlineData="1" multipleFieldFilters="0">
  <location ref="N6" firstHeaderRow="0" firstDataRow="0" firstDataCol="0" rowPageCount="1" colPageCount="1"/>
  <pivotFields count="1">
    <pivotField axis="axisPage" allDrilled="1" subtotalTop="0" showAll="0" dataSourceSort="1" defaultSubtotal="0" defaultAttributeDrillState="1"/>
  </pivotFields>
  <pageFields count="1">
    <pageField fld="0" hier="9" name="[Products].[Product Name].[All]" cap="All"/>
  </pageFields>
  <pivotHierarchies count="23">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26D76B-8CF0-4282-BA62-A1D33411AB7D}" name="Dispatch" cacheId="666" applyNumberFormats="0" applyBorderFormats="0" applyFontFormats="0" applyPatternFormats="0" applyAlignmentFormats="0" applyWidthHeightFormats="1" dataCaption="Values" tag="795e5753-714f-44dc-a15f-38de9d6cde29" updatedVersion="8" minRefreshableVersion="3" useAutoFormatting="1" itemPrintTitles="1" createdVersion="5" indent="0" outline="1" outlineData="1" multipleFieldFilters="0">
  <location ref="F3:F4"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15" name="[Transactions].[Transaction Type].&amp;[Dispatch]" cap="Dispatch"/>
  </pageFields>
  <dataFields count="1">
    <dataField name="Dispatch" fld="0" baseField="0" baseItem="0" numFmtId="164"/>
  </dataFields>
  <formats count="1">
    <format dxfId="31">
      <pivotArea outline="0" collapsedLevelsAreSubtotals="1" fieldPosition="0"/>
    </format>
  </formats>
  <pivotHierarchies count="23">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Dispatch"/>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AA6B5B-1A7A-4581-B0A6-D3959611ED8B}" name="Receipt" cacheId="672" applyNumberFormats="0" applyBorderFormats="0" applyFontFormats="0" applyPatternFormats="0" applyAlignmentFormats="0" applyWidthHeightFormats="1" dataCaption="Values" tag="c23e287f-fbc7-4cef-8b1d-4351ab4464d1" updatedVersion="8" minRefreshableVersion="3" useAutoFormatting="1" itemPrintTitles="1" createdVersion="5" indent="0" outline="1" outlineData="1" multipleFieldFilters="0">
  <location ref="B3:B4"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15" name="[Transactions].[Transaction Type].&amp;[Receipt]" cap="Receipt"/>
  </pageFields>
  <dataFields count="1">
    <dataField name="Receipt" fld="0" baseField="0" baseItem="0" numFmtId="166"/>
  </dataFields>
  <formats count="1">
    <format dxfId="30">
      <pivotArea outline="0" collapsedLevelsAreSubtotals="1" fieldPosition="0"/>
    </format>
  </formats>
  <pivotHierarchies count="23">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ceip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6E039A-F5E1-4F88-A775-8A48E035EDED}" name="Summary" cacheId="675" applyNumberFormats="0" applyBorderFormats="0" applyFontFormats="0" applyPatternFormats="0" applyAlignmentFormats="0" applyWidthHeightFormats="1" dataCaption="Values" tag="ed6338e3-e4a1-4c39-870d-2a9c0dace766" updatedVersion="8" minRefreshableVersion="3" useAutoFormatting="1" rowGrandTotals="0" colGrandTotals="0" itemPrintTitles="1" createdVersion="5" indent="0" compact="0" compactData="0" multipleFieldFilters="0">
  <location ref="T3:X23" firstHeaderRow="0" firstDataRow="1" firstDataCol="3"/>
  <pivotFields count="5">
    <pivotField dataField="1" compact="0" outline="0" subtotalTop="0" showAll="0" defaultSubtotal="0"/>
    <pivotField axis="axisRow" compact="0" allDrilled="1" outline="0"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s>
  <rowFields count="3">
    <field x="1"/>
    <field x="2"/>
    <field x="3"/>
  </rowFields>
  <rowItems count="20">
    <i>
      <x v="5"/>
      <x v="5"/>
      <x/>
    </i>
    <i>
      <x v="3"/>
      <x v="3"/>
      <x v="3"/>
    </i>
    <i>
      <x v="6"/>
      <x v="6"/>
      <x v="1"/>
    </i>
    <i>
      <x v="19"/>
      <x v="19"/>
      <x v="4"/>
    </i>
    <i>
      <x/>
      <x/>
      <x/>
    </i>
    <i>
      <x v="13"/>
      <x v="13"/>
      <x v="3"/>
    </i>
    <i>
      <x v="9"/>
      <x v="9"/>
      <x v="4"/>
    </i>
    <i>
      <x v="11"/>
      <x v="11"/>
      <x v="1"/>
    </i>
    <i>
      <x v="2"/>
      <x v="2"/>
      <x v="2"/>
    </i>
    <i>
      <x v="16"/>
      <x v="16"/>
      <x v="1"/>
    </i>
    <i>
      <x v="4"/>
      <x v="4"/>
      <x v="4"/>
    </i>
    <i>
      <x v="8"/>
      <x v="8"/>
      <x v="3"/>
    </i>
    <i>
      <x v="15"/>
      <x v="15"/>
      <x/>
    </i>
    <i>
      <x v="18"/>
      <x v="18"/>
      <x v="3"/>
    </i>
    <i>
      <x v="10"/>
      <x v="10"/>
      <x/>
    </i>
    <i>
      <x v="14"/>
      <x v="14"/>
      <x v="4"/>
    </i>
    <i>
      <x v="1"/>
      <x v="1"/>
      <x v="1"/>
    </i>
    <i>
      <x v="12"/>
      <x v="12"/>
      <x v="2"/>
    </i>
    <i>
      <x v="17"/>
      <x v="17"/>
      <x v="2"/>
    </i>
    <i>
      <x v="7"/>
      <x v="7"/>
      <x v="2"/>
    </i>
  </rowItems>
  <colFields count="1">
    <field x="-2"/>
  </colFields>
  <colItems count="2">
    <i>
      <x/>
    </i>
    <i i="1">
      <x v="1"/>
    </i>
  </colItems>
  <dataFields count="2">
    <dataField name="Sum of Quantity" fld="0" baseField="0" baseItem="0"/>
    <dataField name="Sum of Re-Order Level" fld="4" baseField="0" baseItem="0"/>
  </dataFields>
  <pivotHierarchies count="23">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8"/>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29AAFB-B076-43BD-AFC3-1C0FC1C7E18B}" name="Trend" cacheId="681" applyNumberFormats="0" applyBorderFormats="0" applyFontFormats="0" applyPatternFormats="0" applyAlignmentFormats="0" applyWidthHeightFormats="1" dataCaption="Values" tag="c6c17b13-b641-4b57-b547-3d0c9e7ac14f" updatedVersion="8" minRefreshableVersion="3" useAutoFormatting="1" rowGrandTotals="0" colGrandTotals="0" itemPrintTitles="1" createdVersion="5" indent="0" showEmptyRow="1" outline="1" outlineData="1" multipleFieldFilters="0">
  <location ref="M3:N15"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2">
    <i>
      <x/>
    </i>
    <i>
      <x v="1"/>
    </i>
    <i>
      <x v="2"/>
    </i>
    <i>
      <x v="3"/>
    </i>
    <i>
      <x v="4"/>
    </i>
    <i>
      <x v="5"/>
    </i>
    <i>
      <x v="6"/>
    </i>
    <i>
      <x v="7"/>
    </i>
    <i>
      <x v="8"/>
    </i>
    <i>
      <x v="9"/>
    </i>
    <i>
      <x v="10"/>
    </i>
    <i>
      <x v="11"/>
    </i>
  </rowItems>
  <colItems count="1">
    <i/>
  </colItems>
  <dataFields count="1">
    <dataField name="Sum of Quantity" fld="0" showDataAs="runTotal" baseField="1" baseItem="0"/>
  </dataFields>
  <pivotHierarchies count="23">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85C6FB-3381-4B66-96E5-05049D5E04AF}" name="Quantity" cacheId="669" applyNumberFormats="0" applyBorderFormats="0" applyFontFormats="0" applyPatternFormats="0" applyAlignmentFormats="0" applyWidthHeightFormats="1" dataCaption="Values" tag="34d0220f-dc25-4d64-ba45-f4a512f2b52d" updatedVersion="8" minRefreshableVersion="3" useAutoFormatting="1" itemPrintTitles="1" createdVersion="5" indent="0" outline="1" outlineData="1" multipleFieldFilters="0">
  <location ref="J3:J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Quantity" fld="0" baseField="0" baseItem="0" numFmtId="166"/>
  </dataFields>
  <formats count="1">
    <format dxfId="29">
      <pivotArea outline="0" collapsedLevelsAreSubtotals="1" fieldPosition="0"/>
    </format>
  </formats>
  <pivotHierarchies count="23">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Quantit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elf" xr10:uid="{8FC89E60-2887-490F-A48E-824E64CD5227}" sourceName="[Products].[Shelf]">
  <pivotTables>
    <pivotTable tabId="3" name="Dispatch"/>
    <pivotTable tabId="3" name="Quantity"/>
    <pivotTable tabId="3" name="Receipt"/>
    <pivotTable tabId="3" name="Summary"/>
    <pivotTable tabId="3" name="Trend"/>
  </pivotTables>
  <data>
    <olap pivotCacheId="2070253861">
      <levels count="2">
        <level uniqueName="[Products].[Shelf].[(All)]" sourceCaption="(All)" count="0"/>
        <level uniqueName="[Products].[Shelf].[Shelf]" sourceCaption="Shelf" count="5">
          <ranges>
            <range startItem="0">
              <i n="[Products].[Shelf].&amp;[Shelf 1]" c="Shelf 1"/>
              <i n="[Products].[Shelf].&amp;[Shelf 2]" c="Shelf 2"/>
              <i n="[Products].[Shelf].&amp;[Shelf 3]" c="Shelf 3"/>
              <i n="[Products].[Shelf].&amp;[Shelf 4]" c="Shelf 4"/>
              <i n="[Products].[Shelf].&amp;[Shelf 5]" c="Shelf 5"/>
            </range>
          </ranges>
        </level>
      </levels>
      <selections count="1">
        <selection n="[Products].[Shelf].[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D860929-784F-4BF6-B385-9F00E725A2F6}" sourceName="[Products].[Product Name]">
  <pivotTables>
    <pivotTable tabId="3" name="Dispatch"/>
    <pivotTable tabId="3" name="Quantity"/>
    <pivotTable tabId="3" name="Receipt"/>
    <pivotTable tabId="3" name="Summary"/>
    <pivotTable tabId="3" name="Trend"/>
    <pivotTable tabId="5" name="PivotTable3"/>
  </pivotTables>
  <data>
    <olap pivotCacheId="2070253861">
      <levels count="2">
        <level uniqueName="[Products].[Product Name].[(All)]" sourceCaption="(All)" count="0"/>
        <level uniqueName="[Products].[Product Name].[Product Name]" sourceCaption="Product Name" count="20">
          <ranges>
            <range startItem="0">
              <i n="[Products].[Product Name].&amp;[Product 1]" c="Product 1"/>
              <i n="[Products].[Product Name].&amp;[Product 10]" c="Product 10"/>
              <i n="[Products].[Product Name].&amp;[Product 11]" c="Product 11"/>
              <i n="[Products].[Product Name].&amp;[Product 12]" c="Product 12"/>
              <i n="[Products].[Product Name].&amp;[Product 13]" c="Product 13"/>
              <i n="[Products].[Product Name].&amp;[Product 14]" c="Product 14"/>
              <i n="[Products].[Product Name].&amp;[Product 15]" c="Product 15"/>
              <i n="[Products].[Product Name].&amp;[Product 16]" c="Product 16"/>
              <i n="[Products].[Product Name].&amp;[Product 17]" c="Product 17"/>
              <i n="[Products].[Product Name].&amp;[Product 18]" c="Product 18"/>
              <i n="[Products].[Product Name].&amp;[Product 19]" c="Product 19"/>
              <i n="[Products].[Product Name].&amp;[Product 2]" c="Product 2"/>
              <i n="[Products].[Product Name].&amp;[Product 20]" c="Product 20"/>
              <i n="[Products].[Product Name].&amp;[Product 3]" c="Product 3"/>
              <i n="[Products].[Product Name].&amp;[Product 4]" c="Product 4"/>
              <i n="[Products].[Product Name].&amp;[Product 5]" c="Product 5"/>
              <i n="[Products].[Product Name].&amp;[Product 6]" c="Product 6"/>
              <i n="[Products].[Product Name].&amp;[Product 7]" c="Product 7"/>
              <i n="[Products].[Product Name].&amp;[Product 8]" c="Product 8"/>
              <i n="[Products].[Product Name].&amp;[Product 9]" c="Product 9"/>
            </range>
          </ranges>
        </level>
      </levels>
      <selections count="1">
        <selection n="[Products].[Produc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elf" xr10:uid="{CC3430FA-B20B-4A1A-B117-50955B9D95EA}" cache="Slicer_Shelf" caption="Shelf" level="1" style="Shelf" rowHeight="61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ED102E3E-E76D-4892-978F-0D9012A66409}" cache="Slicer_Product_Name" caption="Product Name"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8A960C-B158-4701-A335-621256466CB7}" name="Products" displayName="Products" ref="A1:E21" totalsRowShown="0">
  <autoFilter ref="A1:E21" xr:uid="{A88A960C-B158-4701-A335-621256466CB7}"/>
  <tableColumns count="5">
    <tableColumn id="1" xr3:uid="{8E8819CB-4313-46CB-88C8-5BC077C55FFB}" name="Product Id"/>
    <tableColumn id="2" xr3:uid="{826570A5-AC7D-4BC2-A600-3855268903D0}" name="Product Name"/>
    <tableColumn id="3" xr3:uid="{14802FD7-97CE-4119-917A-4F263E8C0A54}" name="Shelf"/>
    <tableColumn id="4" xr3:uid="{ADA61469-A450-4314-8E17-6C03A6229589}" name="Re-Order Level"/>
    <tableColumn id="5" xr3:uid="{7222C39A-CC20-41DC-8DCB-28129A688162}" name="Re-Order Quant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14B36B-7858-4E80-8102-F763628819B6}" name="Transactions" displayName="Transactions" ref="A1:D103" totalsRowShown="0">
  <autoFilter ref="A1:D103" xr:uid="{1E14B36B-7858-4E80-8102-F763628819B6}"/>
  <tableColumns count="4">
    <tableColumn id="1" xr3:uid="{9828F2D3-CBC4-4A59-BDB8-FAAB66F0774C}" name="Date" dataDxfId="32"/>
    <tableColumn id="2" xr3:uid="{0CCC391A-E66A-4D6A-95C5-C6D89452FB78}" name="Product Id"/>
    <tableColumn id="3" xr3:uid="{F82E10FE-2B5D-439B-874A-9B17B70DE85D}" name="Transaction Type"/>
    <tableColumn id="4" xr3:uid="{DB02DFA6-DD3B-41CC-B30D-469F9ABD2242}" name="Quant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BFF8-85C9-4A8A-9271-20B8DEEF1403}">
  <dimension ref="D2:O24"/>
  <sheetViews>
    <sheetView tabSelected="1" workbookViewId="0">
      <selection activeCell="B2" sqref="B2"/>
    </sheetView>
  </sheetViews>
  <sheetFormatPr defaultRowHeight="14.4" x14ac:dyDescent="0.3"/>
  <cols>
    <col min="1" max="1" width="2.77734375" style="5" customWidth="1"/>
    <col min="2" max="2" width="19.77734375" style="5" customWidth="1"/>
    <col min="3" max="3" width="2.77734375" style="5" customWidth="1"/>
    <col min="4" max="4" width="19.77734375" style="5" customWidth="1"/>
    <col min="5" max="5" width="2.77734375" style="5" customWidth="1"/>
    <col min="6" max="6" width="19.77734375" style="5" customWidth="1"/>
    <col min="7" max="7" width="2.77734375" style="5" customWidth="1"/>
    <col min="8" max="8" width="19.77734375" style="5" customWidth="1"/>
    <col min="9" max="9" width="2.77734375" style="5" customWidth="1"/>
    <col min="10" max="10" width="19.77734375" style="5" customWidth="1"/>
    <col min="11" max="11" width="2.77734375" style="5" customWidth="1"/>
    <col min="12" max="12" width="19.77734375" style="5" customWidth="1"/>
    <col min="13" max="13" width="2.77734375" style="5" customWidth="1"/>
    <col min="14" max="17" width="19.77734375" style="5" customWidth="1"/>
    <col min="18" max="16384" width="8.88671875" style="5"/>
  </cols>
  <sheetData>
    <row r="2" spans="4:15" x14ac:dyDescent="0.3">
      <c r="D2" s="19" t="s">
        <v>81</v>
      </c>
      <c r="F2" s="19" t="s">
        <v>82</v>
      </c>
      <c r="H2" s="19" t="s">
        <v>83</v>
      </c>
      <c r="J2" s="20" t="s">
        <v>86</v>
      </c>
      <c r="K2" s="20"/>
      <c r="L2" s="20"/>
      <c r="N2" s="20" t="s">
        <v>84</v>
      </c>
      <c r="O2" s="20"/>
    </row>
    <row r="4" spans="4:15" x14ac:dyDescent="0.3">
      <c r="N4" s="2" t="s">
        <v>26</v>
      </c>
      <c r="O4" t="s" vm="3">
        <v>80</v>
      </c>
    </row>
    <row r="10" spans="4:15" x14ac:dyDescent="0.3">
      <c r="D10" s="16" t="s">
        <v>85</v>
      </c>
      <c r="E10" s="17"/>
      <c r="F10" s="17"/>
      <c r="G10" s="17"/>
      <c r="H10" s="17"/>
      <c r="I10" s="17"/>
      <c r="J10" s="17"/>
      <c r="K10" s="17"/>
      <c r="L10" s="17"/>
      <c r="M10" s="18"/>
      <c r="N10" s="20" t="s">
        <v>87</v>
      </c>
      <c r="O10" s="20"/>
    </row>
    <row r="12" spans="4:15" x14ac:dyDescent="0.3">
      <c r="D12" s="21" t="s">
        <v>1</v>
      </c>
      <c r="F12" s="21" t="s">
        <v>26</v>
      </c>
      <c r="H12" s="21" t="s">
        <v>88</v>
      </c>
      <c r="I12" s="5" t="s">
        <v>89</v>
      </c>
      <c r="J12" s="21" t="s">
        <v>83</v>
      </c>
      <c r="L12" s="21" t="s">
        <v>90</v>
      </c>
    </row>
    <row r="13" spans="4:15" x14ac:dyDescent="0.3">
      <c r="D13" s="10" t="str">
        <f>Calculations!T4</f>
        <v>P-006</v>
      </c>
      <c r="E13" s="11"/>
      <c r="F13" s="12" t="str">
        <f>Calculations!U4</f>
        <v>Product 6</v>
      </c>
      <c r="G13" s="11"/>
      <c r="H13" s="13" t="str">
        <f>Calculations!V4</f>
        <v>Shelf 1</v>
      </c>
      <c r="I13" s="11"/>
      <c r="J13" s="14">
        <f>Calculations!W4</f>
        <v>10</v>
      </c>
      <c r="K13" s="11"/>
      <c r="L13" s="15">
        <f>Calculations!X4</f>
        <v>40</v>
      </c>
    </row>
    <row r="14" spans="4:15" x14ac:dyDescent="0.3">
      <c r="D14" s="10" t="str">
        <f>Calculations!T5</f>
        <v>P-004</v>
      </c>
      <c r="E14" s="11"/>
      <c r="F14" s="12" t="str">
        <f>Calculations!U5</f>
        <v>Product 4</v>
      </c>
      <c r="G14" s="11"/>
      <c r="H14" s="13" t="str">
        <f>Calculations!V5</f>
        <v>Shelf 4</v>
      </c>
      <c r="I14" s="11"/>
      <c r="J14" s="14">
        <f>Calculations!W5</f>
        <v>13</v>
      </c>
      <c r="K14" s="11"/>
      <c r="L14" s="15">
        <f>Calculations!X5</f>
        <v>32</v>
      </c>
    </row>
    <row r="15" spans="4:15" x14ac:dyDescent="0.3">
      <c r="D15" s="10" t="str">
        <f>Calculations!T6</f>
        <v>P-007</v>
      </c>
      <c r="E15" s="11"/>
      <c r="F15" s="12" t="str">
        <f>Calculations!U6</f>
        <v>Product 7</v>
      </c>
      <c r="G15" s="11"/>
      <c r="H15" s="13" t="str">
        <f>Calculations!V6</f>
        <v>Shelf 2</v>
      </c>
      <c r="I15" s="11"/>
      <c r="J15" s="14">
        <f>Calculations!W6</f>
        <v>28</v>
      </c>
      <c r="K15" s="11"/>
      <c r="L15" s="15">
        <f>Calculations!X6</f>
        <v>46</v>
      </c>
    </row>
    <row r="16" spans="4:15" x14ac:dyDescent="0.3">
      <c r="D16" s="10" t="str">
        <f>Calculations!T7</f>
        <v>P-020</v>
      </c>
      <c r="E16" s="11"/>
      <c r="F16" s="12" t="str">
        <f>Calculations!U7</f>
        <v>Product 20</v>
      </c>
      <c r="G16" s="11"/>
      <c r="H16" s="13" t="str">
        <f>Calculations!V7</f>
        <v>Shelf 5</v>
      </c>
      <c r="I16" s="11"/>
      <c r="J16" s="14">
        <f>Calculations!W7</f>
        <v>28</v>
      </c>
      <c r="K16" s="11"/>
      <c r="L16" s="15">
        <f>Calculations!X7</f>
        <v>32</v>
      </c>
    </row>
    <row r="17" spans="4:12" x14ac:dyDescent="0.3">
      <c r="D17" s="10" t="str">
        <f>Calculations!T8</f>
        <v>P-001</v>
      </c>
      <c r="E17" s="11"/>
      <c r="F17" s="12" t="str">
        <f>Calculations!U8</f>
        <v>Product 1</v>
      </c>
      <c r="G17" s="11"/>
      <c r="H17" s="13" t="str">
        <f>Calculations!V8</f>
        <v>Shelf 1</v>
      </c>
      <c r="I17" s="11"/>
      <c r="J17" s="14">
        <f>Calculations!W8</f>
        <v>42</v>
      </c>
      <c r="K17" s="11"/>
      <c r="L17" s="15">
        <f>Calculations!X8</f>
        <v>48</v>
      </c>
    </row>
    <row r="18" spans="4:12" x14ac:dyDescent="0.3">
      <c r="D18" s="10" t="str">
        <f>Calculations!T9</f>
        <v>P-014</v>
      </c>
      <c r="E18" s="11"/>
      <c r="F18" s="12" t="str">
        <f>Calculations!U9</f>
        <v>Product 14</v>
      </c>
      <c r="G18" s="11"/>
      <c r="H18" s="13" t="str">
        <f>Calculations!V9</f>
        <v>Shelf 4</v>
      </c>
      <c r="I18" s="11"/>
      <c r="J18" s="14">
        <f>Calculations!W9</f>
        <v>45</v>
      </c>
      <c r="K18" s="11"/>
      <c r="L18" s="15">
        <f>Calculations!X9</f>
        <v>40</v>
      </c>
    </row>
    <row r="19" spans="4:12" x14ac:dyDescent="0.3">
      <c r="D19" s="10" t="str">
        <f>Calculations!T10</f>
        <v>P-010</v>
      </c>
      <c r="E19" s="11"/>
      <c r="F19" s="12" t="str">
        <f>Calculations!U10</f>
        <v>Product 10</v>
      </c>
      <c r="G19" s="11"/>
      <c r="H19" s="13" t="str">
        <f>Calculations!V10</f>
        <v>Shelf 5</v>
      </c>
      <c r="I19" s="11"/>
      <c r="J19" s="14">
        <f>Calculations!W10</f>
        <v>49</v>
      </c>
      <c r="K19" s="11"/>
      <c r="L19" s="15">
        <f>Calculations!X10</f>
        <v>28</v>
      </c>
    </row>
    <row r="20" spans="4:12" x14ac:dyDescent="0.3">
      <c r="D20" s="10" t="str">
        <f>Calculations!T11</f>
        <v>P-012</v>
      </c>
      <c r="E20" s="11"/>
      <c r="F20" s="12" t="str">
        <f>Calculations!U11</f>
        <v>Product 12</v>
      </c>
      <c r="G20" s="11"/>
      <c r="H20" s="13" t="str">
        <f>Calculations!V11</f>
        <v>Shelf 2</v>
      </c>
      <c r="I20" s="11"/>
      <c r="J20" s="14">
        <f>Calculations!W11</f>
        <v>63</v>
      </c>
      <c r="K20" s="11"/>
      <c r="L20" s="15">
        <f>Calculations!X11</f>
        <v>52</v>
      </c>
    </row>
    <row r="21" spans="4:12" x14ac:dyDescent="0.3">
      <c r="D21" s="10" t="str">
        <f>Calculations!T12</f>
        <v>P-003</v>
      </c>
      <c r="E21" s="11"/>
      <c r="F21" s="12" t="str">
        <f>Calculations!U12</f>
        <v>Product 3</v>
      </c>
      <c r="G21" s="11"/>
      <c r="H21" s="13" t="str">
        <f>Calculations!V12</f>
        <v>Shelf 3</v>
      </c>
      <c r="I21" s="11"/>
      <c r="J21" s="14">
        <f>Calculations!W12</f>
        <v>75</v>
      </c>
      <c r="K21" s="11"/>
      <c r="L21" s="15">
        <f>Calculations!X12</f>
        <v>60</v>
      </c>
    </row>
    <row r="22" spans="4:12" x14ac:dyDescent="0.3">
      <c r="D22" s="10" t="str">
        <f>Calculations!T13</f>
        <v>P-017</v>
      </c>
      <c r="E22" s="11"/>
      <c r="F22" s="12" t="str">
        <f>Calculations!U13</f>
        <v>Product 17</v>
      </c>
      <c r="G22" s="11"/>
      <c r="H22" s="13" t="str">
        <f>Calculations!V13</f>
        <v>Shelf 2</v>
      </c>
      <c r="I22" s="11"/>
      <c r="J22" s="14">
        <f>Calculations!W13</f>
        <v>88</v>
      </c>
      <c r="K22" s="11"/>
      <c r="L22" s="15">
        <f>Calculations!X13</f>
        <v>54</v>
      </c>
    </row>
    <row r="23" spans="4:12" x14ac:dyDescent="0.3">
      <c r="D23" s="10" t="str">
        <f>Calculations!T14</f>
        <v>P-005</v>
      </c>
      <c r="E23" s="11"/>
      <c r="F23" s="12" t="str">
        <f>Calculations!U14</f>
        <v>Product 5</v>
      </c>
      <c r="G23" s="11"/>
      <c r="H23" s="13" t="str">
        <f>Calculations!V14</f>
        <v>Shelf 5</v>
      </c>
      <c r="I23" s="11"/>
      <c r="J23" s="14">
        <f>Calculations!W14</f>
        <v>98</v>
      </c>
      <c r="K23" s="11"/>
      <c r="L23" s="15">
        <f>Calculations!X14</f>
        <v>30</v>
      </c>
    </row>
    <row r="24" spans="4:12" x14ac:dyDescent="0.3">
      <c r="D24" s="8"/>
    </row>
  </sheetData>
  <mergeCells count="3">
    <mergeCell ref="J2:L2"/>
    <mergeCell ref="N2:O2"/>
    <mergeCell ref="N10:O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7C10-C887-4A3D-98DB-EFEC4C17926B}">
  <dimension ref="A1:E21"/>
  <sheetViews>
    <sheetView workbookViewId="0">
      <selection activeCell="C8" sqref="C8"/>
    </sheetView>
  </sheetViews>
  <sheetFormatPr defaultRowHeight="14.4" x14ac:dyDescent="0.3"/>
  <cols>
    <col min="1" max="1" width="11.44140625" customWidth="1"/>
    <col min="2" max="2" width="16.109375" customWidth="1"/>
    <col min="3" max="3" width="10.88671875" customWidth="1"/>
    <col min="4" max="4" width="16.21875" customWidth="1"/>
    <col min="5" max="5" width="21.44140625" customWidth="1"/>
  </cols>
  <sheetData>
    <row r="1" spans="1:5" x14ac:dyDescent="0.3">
      <c r="A1" t="s">
        <v>1</v>
      </c>
      <c r="B1" t="s">
        <v>26</v>
      </c>
      <c r="C1" t="s">
        <v>54</v>
      </c>
      <c r="D1" t="s">
        <v>27</v>
      </c>
      <c r="E1" t="s">
        <v>28</v>
      </c>
    </row>
    <row r="2" spans="1:5" x14ac:dyDescent="0.3">
      <c r="A2" t="s">
        <v>4</v>
      </c>
      <c r="B2" t="s">
        <v>29</v>
      </c>
      <c r="C2" t="s">
        <v>30</v>
      </c>
      <c r="D2">
        <v>48</v>
      </c>
      <c r="E2">
        <v>120</v>
      </c>
    </row>
    <row r="3" spans="1:5" x14ac:dyDescent="0.3">
      <c r="A3" t="s">
        <v>6</v>
      </c>
      <c r="B3" t="s">
        <v>31</v>
      </c>
      <c r="C3" t="s">
        <v>32</v>
      </c>
      <c r="D3">
        <v>46</v>
      </c>
      <c r="E3">
        <v>115</v>
      </c>
    </row>
    <row r="4" spans="1:5" x14ac:dyDescent="0.3">
      <c r="A4" t="s">
        <v>7</v>
      </c>
      <c r="B4" t="s">
        <v>33</v>
      </c>
      <c r="C4" t="s">
        <v>34</v>
      </c>
      <c r="D4">
        <v>60</v>
      </c>
      <c r="E4">
        <v>150</v>
      </c>
    </row>
    <row r="5" spans="1:5" x14ac:dyDescent="0.3">
      <c r="A5" t="s">
        <v>8</v>
      </c>
      <c r="B5" t="s">
        <v>35</v>
      </c>
      <c r="C5" t="s">
        <v>36</v>
      </c>
      <c r="D5">
        <v>32</v>
      </c>
      <c r="E5">
        <v>110</v>
      </c>
    </row>
    <row r="6" spans="1:5" x14ac:dyDescent="0.3">
      <c r="A6" t="s">
        <v>9</v>
      </c>
      <c r="B6" t="s">
        <v>37</v>
      </c>
      <c r="C6" t="s">
        <v>38</v>
      </c>
      <c r="D6">
        <v>30</v>
      </c>
      <c r="E6">
        <v>110</v>
      </c>
    </row>
    <row r="7" spans="1:5" x14ac:dyDescent="0.3">
      <c r="A7" t="s">
        <v>10</v>
      </c>
      <c r="B7" t="s">
        <v>39</v>
      </c>
      <c r="C7" t="s">
        <v>30</v>
      </c>
      <c r="D7">
        <v>40</v>
      </c>
      <c r="E7">
        <v>100</v>
      </c>
    </row>
    <row r="8" spans="1:5" x14ac:dyDescent="0.3">
      <c r="A8" t="s">
        <v>11</v>
      </c>
      <c r="B8" t="s">
        <v>40</v>
      </c>
      <c r="C8" t="s">
        <v>32</v>
      </c>
      <c r="D8">
        <v>46</v>
      </c>
      <c r="E8">
        <v>110</v>
      </c>
    </row>
    <row r="9" spans="1:5" x14ac:dyDescent="0.3">
      <c r="A9" t="s">
        <v>12</v>
      </c>
      <c r="B9" t="s">
        <v>41</v>
      </c>
      <c r="C9" t="s">
        <v>34</v>
      </c>
      <c r="D9">
        <v>56</v>
      </c>
      <c r="E9">
        <v>120</v>
      </c>
    </row>
    <row r="10" spans="1:5" x14ac:dyDescent="0.3">
      <c r="A10" t="s">
        <v>13</v>
      </c>
      <c r="B10" t="s">
        <v>42</v>
      </c>
      <c r="C10" t="s">
        <v>36</v>
      </c>
      <c r="D10">
        <v>70</v>
      </c>
      <c r="E10">
        <v>150</v>
      </c>
    </row>
    <row r="11" spans="1:5" x14ac:dyDescent="0.3">
      <c r="A11" t="s">
        <v>14</v>
      </c>
      <c r="B11" t="s">
        <v>43</v>
      </c>
      <c r="C11" t="s">
        <v>38</v>
      </c>
      <c r="D11">
        <v>28</v>
      </c>
      <c r="E11">
        <v>100</v>
      </c>
    </row>
    <row r="12" spans="1:5" x14ac:dyDescent="0.3">
      <c r="A12" t="s">
        <v>15</v>
      </c>
      <c r="B12" t="s">
        <v>44</v>
      </c>
      <c r="C12" t="s">
        <v>30</v>
      </c>
      <c r="D12">
        <v>40</v>
      </c>
      <c r="E12">
        <v>100</v>
      </c>
    </row>
    <row r="13" spans="1:5" x14ac:dyDescent="0.3">
      <c r="A13" t="s">
        <v>16</v>
      </c>
      <c r="B13" t="s">
        <v>45</v>
      </c>
      <c r="C13" t="s">
        <v>32</v>
      </c>
      <c r="D13">
        <v>52</v>
      </c>
      <c r="E13">
        <v>120</v>
      </c>
    </row>
    <row r="14" spans="1:5" x14ac:dyDescent="0.3">
      <c r="A14" t="s">
        <v>17</v>
      </c>
      <c r="B14" t="s">
        <v>46</v>
      </c>
      <c r="C14" t="s">
        <v>34</v>
      </c>
      <c r="D14">
        <v>34</v>
      </c>
      <c r="E14">
        <v>105</v>
      </c>
    </row>
    <row r="15" spans="1:5" x14ac:dyDescent="0.3">
      <c r="A15" t="s">
        <v>18</v>
      </c>
      <c r="B15" t="s">
        <v>47</v>
      </c>
      <c r="C15" t="s">
        <v>36</v>
      </c>
      <c r="D15">
        <v>40</v>
      </c>
      <c r="E15">
        <v>105</v>
      </c>
    </row>
    <row r="16" spans="1:5" x14ac:dyDescent="0.3">
      <c r="A16" t="s">
        <v>19</v>
      </c>
      <c r="B16" t="s">
        <v>48</v>
      </c>
      <c r="C16" t="s">
        <v>38</v>
      </c>
      <c r="D16">
        <v>38</v>
      </c>
      <c r="E16">
        <v>105</v>
      </c>
    </row>
    <row r="17" spans="1:5" x14ac:dyDescent="0.3">
      <c r="A17" t="s">
        <v>20</v>
      </c>
      <c r="B17" t="s">
        <v>49</v>
      </c>
      <c r="C17" t="s">
        <v>30</v>
      </c>
      <c r="D17">
        <v>36</v>
      </c>
      <c r="E17">
        <v>105</v>
      </c>
    </row>
    <row r="18" spans="1:5" x14ac:dyDescent="0.3">
      <c r="A18" t="s">
        <v>21</v>
      </c>
      <c r="B18" t="s">
        <v>50</v>
      </c>
      <c r="C18" t="s">
        <v>32</v>
      </c>
      <c r="D18">
        <v>54</v>
      </c>
      <c r="E18">
        <v>115</v>
      </c>
    </row>
    <row r="19" spans="1:5" x14ac:dyDescent="0.3">
      <c r="A19" t="s">
        <v>22</v>
      </c>
      <c r="B19" t="s">
        <v>51</v>
      </c>
      <c r="C19" t="s">
        <v>34</v>
      </c>
      <c r="D19">
        <v>50</v>
      </c>
      <c r="E19">
        <v>115</v>
      </c>
    </row>
    <row r="20" spans="1:5" x14ac:dyDescent="0.3">
      <c r="A20" t="s">
        <v>23</v>
      </c>
      <c r="B20" t="s">
        <v>52</v>
      </c>
      <c r="C20" t="s">
        <v>36</v>
      </c>
      <c r="D20">
        <v>34</v>
      </c>
      <c r="E20">
        <v>100</v>
      </c>
    </row>
    <row r="21" spans="1:5" x14ac:dyDescent="0.3">
      <c r="A21" t="s">
        <v>24</v>
      </c>
      <c r="B21" t="s">
        <v>53</v>
      </c>
      <c r="C21" t="s">
        <v>38</v>
      </c>
      <c r="D21">
        <v>32</v>
      </c>
      <c r="E21">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293A-423B-4C74-89C3-C2FDC32D0CD4}">
  <dimension ref="A1:X23"/>
  <sheetViews>
    <sheetView workbookViewId="0">
      <selection activeCell="K14" sqref="K14"/>
    </sheetView>
  </sheetViews>
  <sheetFormatPr defaultRowHeight="14.4" x14ac:dyDescent="0.3"/>
  <cols>
    <col min="1" max="1" width="9.44140625" bestFit="1" customWidth="1"/>
    <col min="2" max="2" width="14.5546875" bestFit="1" customWidth="1"/>
    <col min="3" max="3" width="9.33203125" bestFit="1" customWidth="1"/>
    <col min="6" max="6" width="14.5546875" bestFit="1" customWidth="1"/>
    <col min="7" max="7" width="10.33203125" bestFit="1" customWidth="1"/>
    <col min="10" max="10" width="8.109375" bestFit="1" customWidth="1"/>
    <col min="13" max="13" width="12.44140625" bestFit="1" customWidth="1"/>
    <col min="14" max="14" width="14.21875" bestFit="1" customWidth="1"/>
    <col min="15" max="15" width="8.33203125" bestFit="1" customWidth="1"/>
    <col min="16" max="16" width="6.109375" bestFit="1" customWidth="1"/>
    <col min="17" max="17" width="5" bestFit="1" customWidth="1"/>
    <col min="18" max="19" width="4.6640625" bestFit="1" customWidth="1"/>
    <col min="20" max="20" width="12.77734375" bestFit="1" customWidth="1"/>
    <col min="21" max="21" width="15.109375" bestFit="1" customWidth="1"/>
    <col min="22" max="22" width="7.44140625" bestFit="1" customWidth="1"/>
    <col min="23" max="23" width="14.21875" bestFit="1" customWidth="1"/>
    <col min="24" max="24" width="19.44140625" bestFit="1" customWidth="1"/>
    <col min="25" max="25" width="9.6640625" bestFit="1" customWidth="1"/>
    <col min="26" max="26" width="10.5546875" bestFit="1" customWidth="1"/>
  </cols>
  <sheetData>
    <row r="1" spans="1:24" x14ac:dyDescent="0.3">
      <c r="B1" s="2" t="s">
        <v>2</v>
      </c>
      <c r="C1" t="s" vm="1">
        <v>5</v>
      </c>
      <c r="F1" s="2" t="s">
        <v>2</v>
      </c>
      <c r="G1" t="s" vm="2">
        <v>25</v>
      </c>
    </row>
    <row r="3" spans="1:24" x14ac:dyDescent="0.3">
      <c r="B3" t="s">
        <v>5</v>
      </c>
      <c r="F3" t="s">
        <v>25</v>
      </c>
      <c r="J3" t="s">
        <v>3</v>
      </c>
      <c r="M3" s="2" t="s">
        <v>68</v>
      </c>
      <c r="N3" t="s">
        <v>55</v>
      </c>
      <c r="T3" s="2" t="s">
        <v>1</v>
      </c>
      <c r="U3" s="2" t="s">
        <v>26</v>
      </c>
      <c r="V3" s="2" t="s">
        <v>54</v>
      </c>
      <c r="W3" t="s">
        <v>55</v>
      </c>
      <c r="X3" t="s">
        <v>78</v>
      </c>
    </row>
    <row r="4" spans="1:24" x14ac:dyDescent="0.3">
      <c r="B4" s="7">
        <v>4540</v>
      </c>
      <c r="F4" s="6">
        <v>-2827</v>
      </c>
      <c r="J4" s="7">
        <v>1713</v>
      </c>
      <c r="M4" s="3" t="s">
        <v>56</v>
      </c>
      <c r="N4" s="9">
        <v>1275</v>
      </c>
      <c r="O4" t="s">
        <v>69</v>
      </c>
      <c r="P4" t="s">
        <v>70</v>
      </c>
      <c r="Q4">
        <f>GETPIVOTDATA("[Measures].[Sum of Quantity]",$M$3,"[Calendar].[Month]","[Calendar].[Month].&amp;[January]")</f>
        <v>1275</v>
      </c>
      <c r="T4" t="s">
        <v>10</v>
      </c>
      <c r="U4" t="s">
        <v>39</v>
      </c>
      <c r="V4" t="s">
        <v>30</v>
      </c>
      <c r="W4" s="9">
        <v>10</v>
      </c>
      <c r="X4" s="9">
        <v>40</v>
      </c>
    </row>
    <row r="5" spans="1:24" x14ac:dyDescent="0.3">
      <c r="M5" s="3" t="s">
        <v>57</v>
      </c>
      <c r="N5" s="9">
        <v>2575</v>
      </c>
      <c r="O5" t="s">
        <v>69</v>
      </c>
      <c r="P5" t="s">
        <v>71</v>
      </c>
      <c r="Q5">
        <f>GETPIVOTDATA("[Measures].[Sum of Quantity]",$M$3,"[Calendar].[Month]","[Calendar].[Month].&amp;[February]")</f>
        <v>2575</v>
      </c>
      <c r="T5" t="s">
        <v>8</v>
      </c>
      <c r="U5" t="s">
        <v>35</v>
      </c>
      <c r="V5" t="s">
        <v>36</v>
      </c>
      <c r="W5" s="9">
        <v>13</v>
      </c>
      <c r="X5" s="9">
        <v>32</v>
      </c>
    </row>
    <row r="6" spans="1:24" x14ac:dyDescent="0.3">
      <c r="M6" s="3" t="s">
        <v>58</v>
      </c>
      <c r="N6" s="9">
        <v>2124</v>
      </c>
      <c r="O6" t="s">
        <v>69</v>
      </c>
      <c r="P6" t="s">
        <v>72</v>
      </c>
      <c r="Q6">
        <f>GETPIVOTDATA("[Measures].[Sum of Quantity]",$M$3,"[Calendar].[Month]","[Calendar].[Month].&amp;[March]")</f>
        <v>2124</v>
      </c>
      <c r="T6" t="s">
        <v>11</v>
      </c>
      <c r="U6" t="s">
        <v>40</v>
      </c>
      <c r="V6" t="s">
        <v>32</v>
      </c>
      <c r="W6" s="9">
        <v>28</v>
      </c>
      <c r="X6" s="9">
        <v>46</v>
      </c>
    </row>
    <row r="7" spans="1:24" x14ac:dyDescent="0.3">
      <c r="B7" s="4">
        <f>1-B8</f>
        <v>0.62268722466960358</v>
      </c>
      <c r="M7" s="3" t="s">
        <v>59</v>
      </c>
      <c r="N7" s="9">
        <v>1801</v>
      </c>
      <c r="O7" t="s">
        <v>69</v>
      </c>
      <c r="P7" t="s">
        <v>73</v>
      </c>
      <c r="Q7">
        <f>GETPIVOTDATA("[Measures].[Sum of Quantity]",$M$3,"[Calendar].[Month]","[Calendar].[Month].&amp;[April]")</f>
        <v>1801</v>
      </c>
      <c r="T7" t="s">
        <v>24</v>
      </c>
      <c r="U7" t="s">
        <v>53</v>
      </c>
      <c r="V7" t="s">
        <v>38</v>
      </c>
      <c r="W7" s="9">
        <v>28</v>
      </c>
      <c r="X7" s="9">
        <v>32</v>
      </c>
    </row>
    <row r="8" spans="1:24" x14ac:dyDescent="0.3">
      <c r="A8" t="s">
        <v>79</v>
      </c>
      <c r="B8" s="4">
        <f>J4/B4</f>
        <v>0.37731277533039648</v>
      </c>
      <c r="M8" s="3" t="s">
        <v>60</v>
      </c>
      <c r="N8" s="9">
        <v>1526</v>
      </c>
      <c r="O8" t="s">
        <v>69</v>
      </c>
      <c r="P8" t="s">
        <v>72</v>
      </c>
      <c r="Q8">
        <f t="shared" ref="Q8" si="0">GETPIVOTDATA("[Measures].[Sum of Quantity]",$M$3,"[Calendar].[Month]","[Calendar].[Month].&amp;[April]")</f>
        <v>1801</v>
      </c>
      <c r="T8" t="s">
        <v>4</v>
      </c>
      <c r="U8" t="s">
        <v>29</v>
      </c>
      <c r="V8" t="s">
        <v>30</v>
      </c>
      <c r="W8" s="9">
        <v>42</v>
      </c>
      <c r="X8" s="9">
        <v>48</v>
      </c>
    </row>
    <row r="9" spans="1:24" x14ac:dyDescent="0.3">
      <c r="M9" s="3" t="s">
        <v>61</v>
      </c>
      <c r="N9" s="9">
        <v>1797</v>
      </c>
      <c r="O9" t="s">
        <v>69</v>
      </c>
      <c r="P9" t="s">
        <v>70</v>
      </c>
      <c r="Q9">
        <f>GETPIVOTDATA("[Measures].[Sum of Quantity]",$M$3,"[Calendar].[Month]","[Calendar].[Month].&amp;[June]")</f>
        <v>1797</v>
      </c>
      <c r="T9" t="s">
        <v>18</v>
      </c>
      <c r="U9" t="s">
        <v>47</v>
      </c>
      <c r="V9" t="s">
        <v>36</v>
      </c>
      <c r="W9" s="9">
        <v>45</v>
      </c>
      <c r="X9" s="9">
        <v>40</v>
      </c>
    </row>
    <row r="10" spans="1:24" x14ac:dyDescent="0.3">
      <c r="M10" s="3" t="s">
        <v>62</v>
      </c>
      <c r="N10" s="9">
        <v>1839</v>
      </c>
      <c r="O10" t="s">
        <v>69</v>
      </c>
      <c r="P10" t="s">
        <v>70</v>
      </c>
      <c r="Q10">
        <f>GETPIVOTDATA("[Measures].[Sum of Quantity]",$M$3,"[Calendar].[Month]","[Calendar].[Month].&amp;[July]")</f>
        <v>1839</v>
      </c>
      <c r="T10" t="s">
        <v>14</v>
      </c>
      <c r="U10" t="s">
        <v>43</v>
      </c>
      <c r="V10" t="s">
        <v>38</v>
      </c>
      <c r="W10" s="9">
        <v>49</v>
      </c>
      <c r="X10" s="9">
        <v>28</v>
      </c>
    </row>
    <row r="11" spans="1:24" x14ac:dyDescent="0.3">
      <c r="M11" s="3" t="s">
        <v>63</v>
      </c>
      <c r="N11" s="9">
        <v>2141</v>
      </c>
      <c r="O11" t="s">
        <v>69</v>
      </c>
      <c r="P11" t="s">
        <v>73</v>
      </c>
      <c r="Q11">
        <f>GETPIVOTDATA("[Measures].[Sum of Quantity]",$M$3,"[Calendar].[Month]","[Calendar].[Month].&amp;[April]")</f>
        <v>1801</v>
      </c>
      <c r="T11" t="s">
        <v>16</v>
      </c>
      <c r="U11" t="s">
        <v>45</v>
      </c>
      <c r="V11" t="s">
        <v>32</v>
      </c>
      <c r="W11" s="9">
        <v>63</v>
      </c>
      <c r="X11" s="9">
        <v>52</v>
      </c>
    </row>
    <row r="12" spans="1:24" x14ac:dyDescent="0.3">
      <c r="M12" s="3" t="s">
        <v>64</v>
      </c>
      <c r="N12" s="9">
        <v>2020</v>
      </c>
      <c r="O12" t="s">
        <v>69</v>
      </c>
      <c r="P12" t="s">
        <v>74</v>
      </c>
      <c r="Q12">
        <f>GETPIVOTDATA("[Measures].[Sum of Quantity]",$M$3,"[Calendar].[Month]","[Calendar].[Month].&amp;[September]")</f>
        <v>2020</v>
      </c>
      <c r="T12" t="s">
        <v>7</v>
      </c>
      <c r="U12" t="s">
        <v>33</v>
      </c>
      <c r="V12" t="s">
        <v>34</v>
      </c>
      <c r="W12" s="9">
        <v>75</v>
      </c>
      <c r="X12" s="9">
        <v>60</v>
      </c>
    </row>
    <row r="13" spans="1:24" x14ac:dyDescent="0.3">
      <c r="M13" s="3" t="s">
        <v>65</v>
      </c>
      <c r="N13" s="9">
        <v>2019</v>
      </c>
      <c r="O13" t="s">
        <v>69</v>
      </c>
      <c r="P13" t="s">
        <v>75</v>
      </c>
      <c r="Q13">
        <f>GETPIVOTDATA("[Measures].[Sum of Quantity]",$M$3,"[Calendar].[Month]","[Calendar].[Month].&amp;[October]")</f>
        <v>2019</v>
      </c>
      <c r="T13" t="s">
        <v>21</v>
      </c>
      <c r="U13" t="s">
        <v>50</v>
      </c>
      <c r="V13" t="s">
        <v>32</v>
      </c>
      <c r="W13" s="9">
        <v>88</v>
      </c>
      <c r="X13" s="9">
        <v>54</v>
      </c>
    </row>
    <row r="14" spans="1:24" x14ac:dyDescent="0.3">
      <c r="M14" s="3" t="s">
        <v>66</v>
      </c>
      <c r="N14" s="9">
        <v>2034</v>
      </c>
      <c r="O14" t="s">
        <v>69</v>
      </c>
      <c r="P14" t="s">
        <v>76</v>
      </c>
      <c r="Q14">
        <f>GETPIVOTDATA("[Measures].[Sum of Quantity]",$M$3,"[Calendar].[Month]","[Calendar].[Month].&amp;[November]")</f>
        <v>2034</v>
      </c>
      <c r="T14" t="s">
        <v>9</v>
      </c>
      <c r="U14" t="s">
        <v>37</v>
      </c>
      <c r="V14" t="s">
        <v>38</v>
      </c>
      <c r="W14" s="9">
        <v>98</v>
      </c>
      <c r="X14" s="9">
        <v>30</v>
      </c>
    </row>
    <row r="15" spans="1:24" x14ac:dyDescent="0.3">
      <c r="M15" s="3" t="s">
        <v>67</v>
      </c>
      <c r="N15" s="9">
        <v>1713</v>
      </c>
      <c r="O15" t="s">
        <v>69</v>
      </c>
      <c r="P15" t="s">
        <v>77</v>
      </c>
      <c r="Q15">
        <f>GETPIVOTDATA("[Measures].[Sum of Quantity]",$M$3,"[Calendar].[Month]","[Calendar].[Month].&amp;[December]")</f>
        <v>1713</v>
      </c>
      <c r="T15" t="s">
        <v>13</v>
      </c>
      <c r="U15" t="s">
        <v>42</v>
      </c>
      <c r="V15" t="s">
        <v>36</v>
      </c>
      <c r="W15" s="9">
        <v>104</v>
      </c>
      <c r="X15" s="9">
        <v>70</v>
      </c>
    </row>
    <row r="16" spans="1:24" x14ac:dyDescent="0.3">
      <c r="O16" t="s">
        <v>69</v>
      </c>
      <c r="T16" t="s">
        <v>20</v>
      </c>
      <c r="U16" t="s">
        <v>49</v>
      </c>
      <c r="V16" t="s">
        <v>30</v>
      </c>
      <c r="W16" s="9">
        <v>125</v>
      </c>
      <c r="X16" s="9">
        <v>36</v>
      </c>
    </row>
    <row r="17" spans="20:24" x14ac:dyDescent="0.3">
      <c r="T17" t="s">
        <v>23</v>
      </c>
      <c r="U17" t="s">
        <v>52</v>
      </c>
      <c r="V17" t="s">
        <v>36</v>
      </c>
      <c r="W17" s="9">
        <v>125</v>
      </c>
      <c r="X17" s="9">
        <v>34</v>
      </c>
    </row>
    <row r="18" spans="20:24" x14ac:dyDescent="0.3">
      <c r="T18" t="s">
        <v>15</v>
      </c>
      <c r="U18" t="s">
        <v>44</v>
      </c>
      <c r="V18" t="s">
        <v>30</v>
      </c>
      <c r="W18" s="9">
        <v>128</v>
      </c>
      <c r="X18" s="9">
        <v>40</v>
      </c>
    </row>
    <row r="19" spans="20:24" x14ac:dyDescent="0.3">
      <c r="T19" t="s">
        <v>19</v>
      </c>
      <c r="U19" t="s">
        <v>48</v>
      </c>
      <c r="V19" t="s">
        <v>38</v>
      </c>
      <c r="W19" s="9">
        <v>130</v>
      </c>
      <c r="X19" s="9">
        <v>38</v>
      </c>
    </row>
    <row r="20" spans="20:24" x14ac:dyDescent="0.3">
      <c r="T20" t="s">
        <v>6</v>
      </c>
      <c r="U20" t="s">
        <v>31</v>
      </c>
      <c r="V20" t="s">
        <v>32</v>
      </c>
      <c r="W20" s="9">
        <v>130</v>
      </c>
      <c r="X20" s="9">
        <v>46</v>
      </c>
    </row>
    <row r="21" spans="20:24" x14ac:dyDescent="0.3">
      <c r="T21" t="s">
        <v>17</v>
      </c>
      <c r="U21" t="s">
        <v>46</v>
      </c>
      <c r="V21" t="s">
        <v>34</v>
      </c>
      <c r="W21" s="9">
        <v>132</v>
      </c>
      <c r="X21" s="9">
        <v>34</v>
      </c>
    </row>
    <row r="22" spans="20:24" x14ac:dyDescent="0.3">
      <c r="T22" t="s">
        <v>22</v>
      </c>
      <c r="U22" t="s">
        <v>51</v>
      </c>
      <c r="V22" t="s">
        <v>34</v>
      </c>
      <c r="W22" s="9">
        <v>134</v>
      </c>
      <c r="X22" s="9">
        <v>50</v>
      </c>
    </row>
    <row r="23" spans="20:24" x14ac:dyDescent="0.3">
      <c r="T23" t="s">
        <v>12</v>
      </c>
      <c r="U23" t="s">
        <v>41</v>
      </c>
      <c r="V23" t="s">
        <v>34</v>
      </c>
      <c r="W23" s="9">
        <v>166</v>
      </c>
      <c r="X23" s="9">
        <v>56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B537F-7EEF-4C82-AF06-CF4408A3F16A}">
  <dimension ref="A1:D103"/>
  <sheetViews>
    <sheetView workbookViewId="0">
      <selection activeCell="C12" sqref="C12"/>
    </sheetView>
  </sheetViews>
  <sheetFormatPr defaultRowHeight="14.4" x14ac:dyDescent="0.3"/>
  <cols>
    <col min="1" max="1" width="12.77734375" customWidth="1"/>
    <col min="2" max="2" width="13.77734375" customWidth="1"/>
    <col min="3" max="3" width="16.77734375" customWidth="1"/>
    <col min="4" max="4" width="13.109375" customWidth="1"/>
  </cols>
  <sheetData>
    <row r="1" spans="1:4" x14ac:dyDescent="0.3">
      <c r="A1" t="s">
        <v>0</v>
      </c>
      <c r="B1" t="s">
        <v>1</v>
      </c>
      <c r="C1" t="s">
        <v>2</v>
      </c>
      <c r="D1" t="s">
        <v>3</v>
      </c>
    </row>
    <row r="2" spans="1:4" x14ac:dyDescent="0.3">
      <c r="A2" s="1">
        <v>44928</v>
      </c>
      <c r="B2" t="s">
        <v>4</v>
      </c>
      <c r="C2" t="s">
        <v>5</v>
      </c>
      <c r="D2">
        <v>140</v>
      </c>
    </row>
    <row r="3" spans="1:4" x14ac:dyDescent="0.3">
      <c r="A3" s="1">
        <v>44930</v>
      </c>
      <c r="B3" t="s">
        <v>6</v>
      </c>
      <c r="C3" t="s">
        <v>5</v>
      </c>
      <c r="D3">
        <v>135</v>
      </c>
    </row>
    <row r="4" spans="1:4" x14ac:dyDescent="0.3">
      <c r="A4" s="1">
        <v>44934</v>
      </c>
      <c r="B4" t="s">
        <v>7</v>
      </c>
      <c r="C4" t="s">
        <v>5</v>
      </c>
      <c r="D4">
        <v>170</v>
      </c>
    </row>
    <row r="5" spans="1:4" x14ac:dyDescent="0.3">
      <c r="A5" s="1">
        <v>44936</v>
      </c>
      <c r="B5" t="s">
        <v>8</v>
      </c>
      <c r="C5" t="s">
        <v>5</v>
      </c>
      <c r="D5">
        <v>135</v>
      </c>
    </row>
    <row r="6" spans="1:4" x14ac:dyDescent="0.3">
      <c r="A6" s="1">
        <v>44937</v>
      </c>
      <c r="B6" t="s">
        <v>9</v>
      </c>
      <c r="C6" t="s">
        <v>5</v>
      </c>
      <c r="D6">
        <v>135</v>
      </c>
    </row>
    <row r="7" spans="1:4" x14ac:dyDescent="0.3">
      <c r="A7" s="1">
        <v>44938</v>
      </c>
      <c r="B7" t="s">
        <v>10</v>
      </c>
      <c r="C7" t="s">
        <v>5</v>
      </c>
      <c r="D7">
        <v>120</v>
      </c>
    </row>
    <row r="8" spans="1:4" x14ac:dyDescent="0.3">
      <c r="A8" s="1">
        <v>44952</v>
      </c>
      <c r="B8" t="s">
        <v>11</v>
      </c>
      <c r="C8" t="s">
        <v>5</v>
      </c>
      <c r="D8">
        <v>130</v>
      </c>
    </row>
    <row r="9" spans="1:4" x14ac:dyDescent="0.3">
      <c r="A9" s="1">
        <v>44955</v>
      </c>
      <c r="B9" t="s">
        <v>12</v>
      </c>
      <c r="C9" t="s">
        <v>5</v>
      </c>
      <c r="D9">
        <v>140</v>
      </c>
    </row>
    <row r="10" spans="1:4" x14ac:dyDescent="0.3">
      <c r="A10" s="1">
        <v>44955</v>
      </c>
      <c r="B10" t="s">
        <v>13</v>
      </c>
      <c r="C10" t="s">
        <v>5</v>
      </c>
      <c r="D10">
        <v>170</v>
      </c>
    </row>
    <row r="11" spans="1:4" x14ac:dyDescent="0.3">
      <c r="A11" s="1">
        <v>44963</v>
      </c>
      <c r="B11" t="s">
        <v>14</v>
      </c>
      <c r="C11" t="s">
        <v>5</v>
      </c>
      <c r="D11">
        <v>120</v>
      </c>
    </row>
    <row r="12" spans="1:4" x14ac:dyDescent="0.3">
      <c r="A12" s="1">
        <v>44966</v>
      </c>
      <c r="B12" t="s">
        <v>15</v>
      </c>
      <c r="C12" t="s">
        <v>5</v>
      </c>
      <c r="D12">
        <v>120</v>
      </c>
    </row>
    <row r="13" spans="1:4" x14ac:dyDescent="0.3">
      <c r="A13" s="1">
        <v>44966</v>
      </c>
      <c r="B13" t="s">
        <v>16</v>
      </c>
      <c r="C13" t="s">
        <v>5</v>
      </c>
      <c r="D13">
        <v>140</v>
      </c>
    </row>
    <row r="14" spans="1:4" x14ac:dyDescent="0.3">
      <c r="A14" s="1">
        <v>44967</v>
      </c>
      <c r="B14" t="s">
        <v>17</v>
      </c>
      <c r="C14" t="s">
        <v>5</v>
      </c>
      <c r="D14">
        <v>120</v>
      </c>
    </row>
    <row r="15" spans="1:4" x14ac:dyDescent="0.3">
      <c r="A15" s="1">
        <v>44967</v>
      </c>
      <c r="B15" t="s">
        <v>18</v>
      </c>
      <c r="C15" t="s">
        <v>5</v>
      </c>
      <c r="D15">
        <v>120</v>
      </c>
    </row>
    <row r="16" spans="1:4" x14ac:dyDescent="0.3">
      <c r="A16" s="1">
        <v>44970</v>
      </c>
      <c r="B16" t="s">
        <v>19</v>
      </c>
      <c r="C16" t="s">
        <v>5</v>
      </c>
      <c r="D16">
        <v>120</v>
      </c>
    </row>
    <row r="17" spans="1:4" x14ac:dyDescent="0.3">
      <c r="A17" s="1">
        <v>44970</v>
      </c>
      <c r="B17" t="s">
        <v>20</v>
      </c>
      <c r="C17" t="s">
        <v>5</v>
      </c>
      <c r="D17">
        <v>120</v>
      </c>
    </row>
    <row r="18" spans="1:4" x14ac:dyDescent="0.3">
      <c r="A18" s="1">
        <v>44971</v>
      </c>
      <c r="B18" t="s">
        <v>21</v>
      </c>
      <c r="C18" t="s">
        <v>5</v>
      </c>
      <c r="D18">
        <v>135</v>
      </c>
    </row>
    <row r="19" spans="1:4" x14ac:dyDescent="0.3">
      <c r="A19" s="1">
        <v>44975</v>
      </c>
      <c r="B19" t="s">
        <v>22</v>
      </c>
      <c r="C19" t="s">
        <v>5</v>
      </c>
      <c r="D19">
        <v>135</v>
      </c>
    </row>
    <row r="20" spans="1:4" x14ac:dyDescent="0.3">
      <c r="A20" s="1">
        <v>44975</v>
      </c>
      <c r="B20" t="s">
        <v>23</v>
      </c>
      <c r="C20" t="s">
        <v>5</v>
      </c>
      <c r="D20">
        <v>120</v>
      </c>
    </row>
    <row r="21" spans="1:4" x14ac:dyDescent="0.3">
      <c r="A21" s="1">
        <v>44978</v>
      </c>
      <c r="B21" t="s">
        <v>24</v>
      </c>
      <c r="C21" t="s">
        <v>5</v>
      </c>
      <c r="D21">
        <v>120</v>
      </c>
    </row>
    <row r="22" spans="1:4" x14ac:dyDescent="0.3">
      <c r="A22" s="1">
        <v>44979</v>
      </c>
      <c r="B22" t="s">
        <v>4</v>
      </c>
      <c r="C22" t="s">
        <v>25</v>
      </c>
      <c r="D22">
        <v>-70</v>
      </c>
    </row>
    <row r="23" spans="1:4" x14ac:dyDescent="0.3">
      <c r="A23" s="1">
        <v>44987</v>
      </c>
      <c r="B23" t="s">
        <v>6</v>
      </c>
      <c r="C23" t="s">
        <v>25</v>
      </c>
      <c r="D23">
        <v>-90</v>
      </c>
    </row>
    <row r="24" spans="1:4" x14ac:dyDescent="0.3">
      <c r="A24" s="1">
        <v>44995</v>
      </c>
      <c r="B24" t="s">
        <v>7</v>
      </c>
      <c r="C24" t="s">
        <v>25</v>
      </c>
      <c r="D24">
        <v>-75</v>
      </c>
    </row>
    <row r="25" spans="1:4" x14ac:dyDescent="0.3">
      <c r="A25" s="1">
        <v>44998</v>
      </c>
      <c r="B25" t="s">
        <v>8</v>
      </c>
      <c r="C25" t="s">
        <v>25</v>
      </c>
      <c r="D25">
        <v>-55</v>
      </c>
    </row>
    <row r="26" spans="1:4" x14ac:dyDescent="0.3">
      <c r="A26" s="1">
        <v>45001</v>
      </c>
      <c r="B26" t="s">
        <v>9</v>
      </c>
      <c r="C26" t="s">
        <v>25</v>
      </c>
      <c r="D26">
        <v>-60</v>
      </c>
    </row>
    <row r="27" spans="1:4" x14ac:dyDescent="0.3">
      <c r="A27" s="1">
        <v>45002</v>
      </c>
      <c r="B27" t="s">
        <v>6</v>
      </c>
      <c r="C27" t="s">
        <v>5</v>
      </c>
      <c r="D27">
        <v>115</v>
      </c>
    </row>
    <row r="28" spans="1:4" x14ac:dyDescent="0.3">
      <c r="A28" s="1">
        <v>45002</v>
      </c>
      <c r="B28" t="s">
        <v>10</v>
      </c>
      <c r="C28" t="s">
        <v>25</v>
      </c>
      <c r="D28">
        <v>-29</v>
      </c>
    </row>
    <row r="29" spans="1:4" x14ac:dyDescent="0.3">
      <c r="A29" s="1">
        <v>45004</v>
      </c>
      <c r="B29" t="s">
        <v>6</v>
      </c>
      <c r="C29" t="s">
        <v>25</v>
      </c>
      <c r="D29">
        <v>-70</v>
      </c>
    </row>
    <row r="30" spans="1:4" x14ac:dyDescent="0.3">
      <c r="A30" s="1">
        <v>45010</v>
      </c>
      <c r="B30" t="s">
        <v>12</v>
      </c>
      <c r="C30" t="s">
        <v>25</v>
      </c>
      <c r="D30">
        <v>-77</v>
      </c>
    </row>
    <row r="31" spans="1:4" x14ac:dyDescent="0.3">
      <c r="A31" s="1">
        <v>45014</v>
      </c>
      <c r="B31" t="s">
        <v>13</v>
      </c>
      <c r="C31" t="s">
        <v>25</v>
      </c>
      <c r="D31">
        <v>-61</v>
      </c>
    </row>
    <row r="32" spans="1:4" x14ac:dyDescent="0.3">
      <c r="A32" s="1">
        <v>45014</v>
      </c>
      <c r="B32" t="s">
        <v>6</v>
      </c>
      <c r="C32" t="s">
        <v>25</v>
      </c>
      <c r="D32">
        <v>-49</v>
      </c>
    </row>
    <row r="33" spans="1:4" x14ac:dyDescent="0.3">
      <c r="A33" s="1">
        <v>45017</v>
      </c>
      <c r="B33" t="s">
        <v>15</v>
      </c>
      <c r="C33" t="s">
        <v>25</v>
      </c>
      <c r="D33">
        <v>-49</v>
      </c>
    </row>
    <row r="34" spans="1:4" x14ac:dyDescent="0.3">
      <c r="A34" s="1">
        <v>45021</v>
      </c>
      <c r="B34" t="s">
        <v>16</v>
      </c>
      <c r="C34" t="s">
        <v>25</v>
      </c>
      <c r="D34">
        <v>-77</v>
      </c>
    </row>
    <row r="35" spans="1:4" x14ac:dyDescent="0.3">
      <c r="A35" s="1">
        <v>45028</v>
      </c>
      <c r="B35" t="s">
        <v>17</v>
      </c>
      <c r="C35" t="s">
        <v>25</v>
      </c>
      <c r="D35">
        <v>-54</v>
      </c>
    </row>
    <row r="36" spans="1:4" x14ac:dyDescent="0.3">
      <c r="A36" s="1">
        <v>45038</v>
      </c>
      <c r="B36" t="s">
        <v>18</v>
      </c>
      <c r="C36" t="s">
        <v>25</v>
      </c>
      <c r="D36">
        <v>-75</v>
      </c>
    </row>
    <row r="37" spans="1:4" x14ac:dyDescent="0.3">
      <c r="A37" s="1">
        <v>45039</v>
      </c>
      <c r="B37" t="s">
        <v>19</v>
      </c>
      <c r="C37" t="s">
        <v>25</v>
      </c>
      <c r="D37">
        <v>-25</v>
      </c>
    </row>
    <row r="38" spans="1:4" x14ac:dyDescent="0.3">
      <c r="A38" s="1">
        <v>45040</v>
      </c>
      <c r="B38" t="s">
        <v>13</v>
      </c>
      <c r="C38" t="s">
        <v>25</v>
      </c>
      <c r="D38">
        <v>-45</v>
      </c>
    </row>
    <row r="39" spans="1:4" x14ac:dyDescent="0.3">
      <c r="A39" s="1">
        <v>45041</v>
      </c>
      <c r="B39" t="s">
        <v>6</v>
      </c>
      <c r="C39" t="s">
        <v>5</v>
      </c>
      <c r="D39">
        <v>115</v>
      </c>
    </row>
    <row r="40" spans="1:4" x14ac:dyDescent="0.3">
      <c r="A40" s="1">
        <v>45042</v>
      </c>
      <c r="B40" t="s">
        <v>21</v>
      </c>
      <c r="C40" t="s">
        <v>25</v>
      </c>
      <c r="D40">
        <v>-47</v>
      </c>
    </row>
    <row r="41" spans="1:4" x14ac:dyDescent="0.3">
      <c r="A41" s="1">
        <v>45044</v>
      </c>
      <c r="B41" t="s">
        <v>22</v>
      </c>
      <c r="C41" t="s">
        <v>25</v>
      </c>
      <c r="D41">
        <v>-66</v>
      </c>
    </row>
    <row r="42" spans="1:4" x14ac:dyDescent="0.3">
      <c r="A42" s="1">
        <v>45047</v>
      </c>
      <c r="B42" t="s">
        <v>23</v>
      </c>
      <c r="C42" t="s">
        <v>25</v>
      </c>
      <c r="D42">
        <v>-45</v>
      </c>
    </row>
    <row r="43" spans="1:4" x14ac:dyDescent="0.3">
      <c r="A43" s="1">
        <v>45053</v>
      </c>
      <c r="B43" t="s">
        <v>24</v>
      </c>
      <c r="C43" t="s">
        <v>25</v>
      </c>
      <c r="D43">
        <v>-70</v>
      </c>
    </row>
    <row r="44" spans="1:4" x14ac:dyDescent="0.3">
      <c r="A44" s="1">
        <v>45060</v>
      </c>
      <c r="B44" t="s">
        <v>7</v>
      </c>
      <c r="C44" t="s">
        <v>25</v>
      </c>
      <c r="D44">
        <v>-20</v>
      </c>
    </row>
    <row r="45" spans="1:4" x14ac:dyDescent="0.3">
      <c r="A45" s="1">
        <v>45062</v>
      </c>
      <c r="B45" t="s">
        <v>13</v>
      </c>
      <c r="C45" t="s">
        <v>5</v>
      </c>
      <c r="D45">
        <v>150</v>
      </c>
    </row>
    <row r="46" spans="1:4" x14ac:dyDescent="0.3">
      <c r="A46" s="1">
        <v>45064</v>
      </c>
      <c r="B46" t="s">
        <v>4</v>
      </c>
      <c r="C46" t="s">
        <v>25</v>
      </c>
      <c r="D46">
        <v>-50</v>
      </c>
    </row>
    <row r="47" spans="1:4" x14ac:dyDescent="0.3">
      <c r="A47" s="1">
        <v>45064</v>
      </c>
      <c r="B47" t="s">
        <v>9</v>
      </c>
      <c r="C47" t="s">
        <v>25</v>
      </c>
      <c r="D47">
        <v>-70</v>
      </c>
    </row>
    <row r="48" spans="1:4" x14ac:dyDescent="0.3">
      <c r="A48" s="1">
        <v>45069</v>
      </c>
      <c r="B48" t="s">
        <v>19</v>
      </c>
      <c r="C48" t="s">
        <v>25</v>
      </c>
      <c r="D48">
        <v>-70</v>
      </c>
    </row>
    <row r="49" spans="1:4" x14ac:dyDescent="0.3">
      <c r="A49" s="1">
        <v>45072</v>
      </c>
      <c r="B49" t="s">
        <v>14</v>
      </c>
      <c r="C49" t="s">
        <v>25</v>
      </c>
      <c r="D49">
        <v>-100</v>
      </c>
    </row>
    <row r="50" spans="1:4" x14ac:dyDescent="0.3">
      <c r="A50" s="1">
        <v>45088</v>
      </c>
      <c r="B50" t="s">
        <v>4</v>
      </c>
      <c r="C50" t="s">
        <v>5</v>
      </c>
      <c r="D50">
        <v>120</v>
      </c>
    </row>
    <row r="51" spans="1:4" x14ac:dyDescent="0.3">
      <c r="A51" s="1">
        <v>45088</v>
      </c>
      <c r="B51" t="s">
        <v>9</v>
      </c>
      <c r="C51" t="s">
        <v>5</v>
      </c>
      <c r="D51">
        <v>110</v>
      </c>
    </row>
    <row r="52" spans="1:4" x14ac:dyDescent="0.3">
      <c r="A52" s="1">
        <v>45094</v>
      </c>
      <c r="B52" t="s">
        <v>19</v>
      </c>
      <c r="C52" t="s">
        <v>5</v>
      </c>
      <c r="D52">
        <v>105</v>
      </c>
    </row>
    <row r="53" spans="1:4" x14ac:dyDescent="0.3">
      <c r="A53" s="1">
        <v>45096</v>
      </c>
      <c r="B53" t="s">
        <v>14</v>
      </c>
      <c r="C53" t="s">
        <v>5</v>
      </c>
      <c r="D53">
        <v>100</v>
      </c>
    </row>
    <row r="54" spans="1:4" x14ac:dyDescent="0.3">
      <c r="A54" s="1">
        <v>45099</v>
      </c>
      <c r="B54" t="s">
        <v>11</v>
      </c>
      <c r="C54" t="s">
        <v>25</v>
      </c>
      <c r="D54">
        <v>-70</v>
      </c>
    </row>
    <row r="55" spans="1:4" x14ac:dyDescent="0.3">
      <c r="A55" s="1">
        <v>45100</v>
      </c>
      <c r="B55" t="s">
        <v>12</v>
      </c>
      <c r="C55" t="s">
        <v>25</v>
      </c>
      <c r="D55">
        <v>-17</v>
      </c>
    </row>
    <row r="56" spans="1:4" x14ac:dyDescent="0.3">
      <c r="A56" s="1">
        <v>45101</v>
      </c>
      <c r="B56" t="s">
        <v>23</v>
      </c>
      <c r="C56" t="s">
        <v>25</v>
      </c>
      <c r="D56">
        <v>-25</v>
      </c>
    </row>
    <row r="57" spans="1:4" x14ac:dyDescent="0.3">
      <c r="A57" s="1">
        <v>45102</v>
      </c>
      <c r="B57" t="s">
        <v>24</v>
      </c>
      <c r="C57" t="s">
        <v>25</v>
      </c>
      <c r="D57">
        <v>-32</v>
      </c>
    </row>
    <row r="58" spans="1:4" x14ac:dyDescent="0.3">
      <c r="A58" s="1">
        <v>45107</v>
      </c>
      <c r="B58" t="s">
        <v>11</v>
      </c>
      <c r="C58" t="s">
        <v>25</v>
      </c>
      <c r="D58">
        <v>-20</v>
      </c>
    </row>
    <row r="59" spans="1:4" x14ac:dyDescent="0.3">
      <c r="A59" s="1">
        <v>45108</v>
      </c>
      <c r="B59" t="s">
        <v>20</v>
      </c>
      <c r="C59" t="s">
        <v>25</v>
      </c>
      <c r="D59">
        <v>-14</v>
      </c>
    </row>
    <row r="60" spans="1:4" x14ac:dyDescent="0.3">
      <c r="A60" s="1">
        <v>45110</v>
      </c>
      <c r="B60" t="s">
        <v>17</v>
      </c>
      <c r="C60" t="s">
        <v>25</v>
      </c>
      <c r="D60">
        <v>-20</v>
      </c>
    </row>
    <row r="61" spans="1:4" x14ac:dyDescent="0.3">
      <c r="A61" s="1">
        <v>45118</v>
      </c>
      <c r="B61" t="s">
        <v>12</v>
      </c>
      <c r="C61" t="s">
        <v>5</v>
      </c>
      <c r="D61">
        <v>120</v>
      </c>
    </row>
    <row r="62" spans="1:4" x14ac:dyDescent="0.3">
      <c r="A62" s="1">
        <v>45118</v>
      </c>
      <c r="B62" t="s">
        <v>17</v>
      </c>
      <c r="C62" t="s">
        <v>25</v>
      </c>
      <c r="D62">
        <v>-19</v>
      </c>
    </row>
    <row r="63" spans="1:4" x14ac:dyDescent="0.3">
      <c r="A63" s="1">
        <v>45125</v>
      </c>
      <c r="B63" t="s">
        <v>23</v>
      </c>
      <c r="C63" t="s">
        <v>25</v>
      </c>
      <c r="D63">
        <v>-25</v>
      </c>
    </row>
    <row r="64" spans="1:4" x14ac:dyDescent="0.3">
      <c r="A64" s="1">
        <v>45140</v>
      </c>
      <c r="B64" t="s">
        <v>11</v>
      </c>
      <c r="C64" t="s">
        <v>5</v>
      </c>
      <c r="D64">
        <v>110</v>
      </c>
    </row>
    <row r="65" spans="1:4" x14ac:dyDescent="0.3">
      <c r="A65" s="1">
        <v>45142</v>
      </c>
      <c r="B65" t="s">
        <v>24</v>
      </c>
      <c r="C65" t="s">
        <v>5</v>
      </c>
      <c r="D65">
        <v>100</v>
      </c>
    </row>
    <row r="66" spans="1:4" x14ac:dyDescent="0.3">
      <c r="A66" s="1">
        <v>45142</v>
      </c>
      <c r="B66" t="s">
        <v>20</v>
      </c>
      <c r="C66" t="s">
        <v>25</v>
      </c>
      <c r="D66">
        <v>-16</v>
      </c>
    </row>
    <row r="67" spans="1:4" x14ac:dyDescent="0.3">
      <c r="A67" s="1">
        <v>45143</v>
      </c>
      <c r="B67" t="s">
        <v>6</v>
      </c>
      <c r="C67" t="s">
        <v>25</v>
      </c>
      <c r="D67">
        <v>-50</v>
      </c>
    </row>
    <row r="68" spans="1:4" x14ac:dyDescent="0.3">
      <c r="A68" s="1">
        <v>45150</v>
      </c>
      <c r="B68" t="s">
        <v>15</v>
      </c>
      <c r="C68" t="s">
        <v>25</v>
      </c>
      <c r="D68">
        <v>-17</v>
      </c>
    </row>
    <row r="69" spans="1:4" x14ac:dyDescent="0.3">
      <c r="A69" s="1">
        <v>45151</v>
      </c>
      <c r="B69" t="s">
        <v>20</v>
      </c>
      <c r="C69" t="s">
        <v>25</v>
      </c>
      <c r="D69">
        <v>-20</v>
      </c>
    </row>
    <row r="70" spans="1:4" x14ac:dyDescent="0.3">
      <c r="A70" s="1">
        <v>45157</v>
      </c>
      <c r="B70" t="s">
        <v>14</v>
      </c>
      <c r="C70" t="s">
        <v>25</v>
      </c>
      <c r="D70">
        <v>-10</v>
      </c>
    </row>
    <row r="71" spans="1:4" x14ac:dyDescent="0.3">
      <c r="A71" s="1">
        <v>45162</v>
      </c>
      <c r="B71" t="s">
        <v>23</v>
      </c>
      <c r="C71" t="s">
        <v>5</v>
      </c>
      <c r="D71">
        <v>100</v>
      </c>
    </row>
    <row r="72" spans="1:4" x14ac:dyDescent="0.3">
      <c r="A72" s="1">
        <v>45165</v>
      </c>
      <c r="B72" t="s">
        <v>17</v>
      </c>
      <c r="C72" t="s">
        <v>5</v>
      </c>
      <c r="D72">
        <v>105</v>
      </c>
    </row>
    <row r="73" spans="1:4" x14ac:dyDescent="0.3">
      <c r="A73" s="1">
        <v>45174</v>
      </c>
      <c r="B73" t="s">
        <v>6</v>
      </c>
      <c r="C73" t="s">
        <v>25</v>
      </c>
      <c r="D73">
        <v>-21</v>
      </c>
    </row>
    <row r="74" spans="1:4" x14ac:dyDescent="0.3">
      <c r="A74" s="1">
        <v>45175</v>
      </c>
      <c r="B74" t="s">
        <v>14</v>
      </c>
      <c r="C74" t="s">
        <v>25</v>
      </c>
      <c r="D74">
        <v>-13</v>
      </c>
    </row>
    <row r="75" spans="1:4" x14ac:dyDescent="0.3">
      <c r="A75" s="1">
        <v>45177</v>
      </c>
      <c r="B75" t="s">
        <v>20</v>
      </c>
      <c r="C75" t="s">
        <v>25</v>
      </c>
      <c r="D75">
        <v>-50</v>
      </c>
    </row>
    <row r="76" spans="1:4" x14ac:dyDescent="0.3">
      <c r="A76" s="1">
        <v>45180</v>
      </c>
      <c r="B76" t="s">
        <v>8</v>
      </c>
      <c r="C76" t="s">
        <v>25</v>
      </c>
      <c r="D76">
        <v>-22</v>
      </c>
    </row>
    <row r="77" spans="1:4" x14ac:dyDescent="0.3">
      <c r="A77" s="1">
        <v>45183</v>
      </c>
      <c r="B77" t="s">
        <v>6</v>
      </c>
      <c r="C77" t="s">
        <v>25</v>
      </c>
      <c r="D77">
        <v>-15</v>
      </c>
    </row>
    <row r="78" spans="1:4" x14ac:dyDescent="0.3">
      <c r="A78" s="1">
        <v>45210</v>
      </c>
      <c r="B78" t="s">
        <v>8</v>
      </c>
      <c r="C78" t="s">
        <v>25</v>
      </c>
      <c r="D78">
        <v>-15</v>
      </c>
    </row>
    <row r="79" spans="1:4" x14ac:dyDescent="0.3">
      <c r="A79" s="1">
        <v>45211</v>
      </c>
      <c r="B79" t="s">
        <v>15</v>
      </c>
      <c r="C79" t="s">
        <v>25</v>
      </c>
      <c r="D79">
        <v>-10</v>
      </c>
    </row>
    <row r="80" spans="1:4" x14ac:dyDescent="0.3">
      <c r="A80" s="1">
        <v>45214</v>
      </c>
      <c r="B80" t="s">
        <v>14</v>
      </c>
      <c r="C80" t="s">
        <v>25</v>
      </c>
      <c r="D80">
        <v>-11</v>
      </c>
    </row>
    <row r="81" spans="1:4" x14ac:dyDescent="0.3">
      <c r="A81" s="1">
        <v>45216</v>
      </c>
      <c r="B81" t="s">
        <v>20</v>
      </c>
      <c r="C81" t="s">
        <v>5</v>
      </c>
      <c r="D81">
        <v>105</v>
      </c>
    </row>
    <row r="82" spans="1:4" x14ac:dyDescent="0.3">
      <c r="A82" s="1">
        <v>45223</v>
      </c>
      <c r="B82" t="s">
        <v>6</v>
      </c>
      <c r="C82" t="s">
        <v>25</v>
      </c>
      <c r="D82">
        <v>-20</v>
      </c>
    </row>
    <row r="83" spans="1:4" x14ac:dyDescent="0.3">
      <c r="A83" s="1">
        <v>45227</v>
      </c>
      <c r="B83" t="s">
        <v>22</v>
      </c>
      <c r="C83" t="s">
        <v>25</v>
      </c>
      <c r="D83">
        <v>-50</v>
      </c>
    </row>
    <row r="84" spans="1:4" x14ac:dyDescent="0.3">
      <c r="A84" s="1">
        <v>45233</v>
      </c>
      <c r="B84" t="s">
        <v>10</v>
      </c>
      <c r="C84" t="s">
        <v>25</v>
      </c>
      <c r="D84">
        <v>-11</v>
      </c>
    </row>
    <row r="85" spans="1:4" x14ac:dyDescent="0.3">
      <c r="A85" s="1">
        <v>45236</v>
      </c>
      <c r="B85" t="s">
        <v>14</v>
      </c>
      <c r="C85" t="s">
        <v>25</v>
      </c>
      <c r="D85">
        <v>-27</v>
      </c>
    </row>
    <row r="86" spans="1:4" x14ac:dyDescent="0.3">
      <c r="A86" s="1">
        <v>45238</v>
      </c>
      <c r="B86" t="s">
        <v>14</v>
      </c>
      <c r="C86" t="s">
        <v>25</v>
      </c>
      <c r="D86">
        <v>-10</v>
      </c>
    </row>
    <row r="87" spans="1:4" x14ac:dyDescent="0.3">
      <c r="A87" s="1">
        <v>45240</v>
      </c>
      <c r="B87" t="s">
        <v>15</v>
      </c>
      <c r="C87" t="s">
        <v>25</v>
      </c>
      <c r="D87">
        <v>-16</v>
      </c>
    </row>
    <row r="88" spans="1:4" x14ac:dyDescent="0.3">
      <c r="A88" s="1">
        <v>45243</v>
      </c>
      <c r="B88" t="s">
        <v>9</v>
      </c>
      <c r="C88" t="s">
        <v>25</v>
      </c>
      <c r="D88">
        <v>-100</v>
      </c>
    </row>
    <row r="89" spans="1:4" x14ac:dyDescent="0.3">
      <c r="A89" s="1">
        <v>45246</v>
      </c>
      <c r="B89" t="s">
        <v>6</v>
      </c>
      <c r="C89" t="s">
        <v>25</v>
      </c>
      <c r="D89">
        <v>-25</v>
      </c>
    </row>
    <row r="90" spans="1:4" x14ac:dyDescent="0.3">
      <c r="A90" s="1">
        <v>45250</v>
      </c>
      <c r="B90" t="s">
        <v>22</v>
      </c>
      <c r="C90" t="s">
        <v>5</v>
      </c>
      <c r="D90">
        <v>115</v>
      </c>
    </row>
    <row r="91" spans="1:4" x14ac:dyDescent="0.3">
      <c r="A91" s="1">
        <v>45253</v>
      </c>
      <c r="B91" t="s">
        <v>15</v>
      </c>
      <c r="C91" t="s">
        <v>5</v>
      </c>
      <c r="D91">
        <v>100</v>
      </c>
    </row>
    <row r="92" spans="1:4" x14ac:dyDescent="0.3">
      <c r="A92" s="1">
        <v>45253</v>
      </c>
      <c r="B92" t="s">
        <v>9</v>
      </c>
      <c r="C92" t="s">
        <v>5</v>
      </c>
      <c r="D92">
        <v>110</v>
      </c>
    </row>
    <row r="93" spans="1:4" x14ac:dyDescent="0.3">
      <c r="A93" s="1">
        <v>45254</v>
      </c>
      <c r="B93" t="s">
        <v>11</v>
      </c>
      <c r="C93" t="s">
        <v>25</v>
      </c>
      <c r="D93">
        <v>-26</v>
      </c>
    </row>
    <row r="94" spans="1:4" x14ac:dyDescent="0.3">
      <c r="A94" s="1">
        <v>45254</v>
      </c>
      <c r="B94" t="s">
        <v>11</v>
      </c>
      <c r="C94" t="s">
        <v>25</v>
      </c>
      <c r="D94">
        <v>-22</v>
      </c>
    </row>
    <row r="95" spans="1:4" x14ac:dyDescent="0.3">
      <c r="A95" s="1">
        <v>45255</v>
      </c>
      <c r="B95" t="s">
        <v>24</v>
      </c>
      <c r="C95" t="s">
        <v>25</v>
      </c>
      <c r="D95">
        <v>-90</v>
      </c>
    </row>
    <row r="96" spans="1:4" x14ac:dyDescent="0.3">
      <c r="A96" s="1">
        <v>45257</v>
      </c>
      <c r="B96" t="s">
        <v>4</v>
      </c>
      <c r="C96" t="s">
        <v>25</v>
      </c>
      <c r="D96">
        <v>-98</v>
      </c>
    </row>
    <row r="97" spans="1:4" x14ac:dyDescent="0.3">
      <c r="A97" s="1">
        <v>45259</v>
      </c>
      <c r="B97" t="s">
        <v>6</v>
      </c>
      <c r="C97" t="s">
        <v>5</v>
      </c>
      <c r="D97">
        <v>115</v>
      </c>
    </row>
    <row r="98" spans="1:4" x14ac:dyDescent="0.3">
      <c r="A98" s="1">
        <v>45262</v>
      </c>
      <c r="B98" t="s">
        <v>10</v>
      </c>
      <c r="C98" t="s">
        <v>25</v>
      </c>
      <c r="D98">
        <v>-70</v>
      </c>
    </row>
    <row r="99" spans="1:4" x14ac:dyDescent="0.3">
      <c r="A99" s="1">
        <v>45262</v>
      </c>
      <c r="B99" t="s">
        <v>8</v>
      </c>
      <c r="C99" t="s">
        <v>25</v>
      </c>
      <c r="D99">
        <v>-30</v>
      </c>
    </row>
    <row r="100" spans="1:4" x14ac:dyDescent="0.3">
      <c r="A100" s="1">
        <v>45267</v>
      </c>
      <c r="B100" t="s">
        <v>6</v>
      </c>
      <c r="C100" t="s">
        <v>25</v>
      </c>
      <c r="D100">
        <v>-10</v>
      </c>
    </row>
    <row r="101" spans="1:4" x14ac:dyDescent="0.3">
      <c r="A101" s="1">
        <v>45267</v>
      </c>
      <c r="B101" t="s">
        <v>9</v>
      </c>
      <c r="C101" t="s">
        <v>25</v>
      </c>
      <c r="D101">
        <v>-27</v>
      </c>
    </row>
    <row r="102" spans="1:4" x14ac:dyDescent="0.3">
      <c r="A102" s="1">
        <v>45283</v>
      </c>
      <c r="B102" t="s">
        <v>11</v>
      </c>
      <c r="C102" t="s">
        <v>25</v>
      </c>
      <c r="D102">
        <v>-74</v>
      </c>
    </row>
    <row r="103" spans="1:4" x14ac:dyDescent="0.3">
      <c r="A103" s="1">
        <v>45285</v>
      </c>
      <c r="B103" t="s">
        <v>13</v>
      </c>
      <c r="C103" t="s">
        <v>25</v>
      </c>
      <c r="D103">
        <v>-110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 1 2 5 < / a : S i z e A t D p i 9 6 > < a : V i s i b l e > t r u e < / a : V i s i b l e > < / V a l u e > < / K e y V a l u e O f s t r i n g S a n d b o x E d i t o r . M e a s u r e G r i d S t a t e S c d E 3 5 R y > < K e y V a l u e O f s t r i n g S a n d b o x E d i t o r . M e a s u r e G r i d S t a t e S c d E 3 5 R y > < K e y > T r a n s a c t i o n s < / K e y > < V a l u e   x m l n s : a = " h t t p : / / s c h e m a s . d a t a c o n t r a c t . o r g / 2 0 0 4 / 0 7 / M i c r o s o f t . A n a l y s i s S e r v i c e s . C o m m o n " > < a : H a s F o c u s > t r u e < / a : H a s F o c u s > < a : S i z e A t D p i 9 6 > 1 2 5 < / a : S i z e A t D p i 9 6 > < a : V i s i b l e > t r u e < / a : V i s i b l e > < / V a l u e > < / K e y V a l u e O f s t r i n g S a n d b o x E d i t o r . M e a s u r e G r i d S t a t e S c d E 3 5 R y > < K e y V a l u e O f s t r i n g S a n d b o x E d i t o r . M e a s u r e G r i d S t a t e S c d E 3 5 R y > < K e y > C a l e n d a r < / 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P r o d u c t s , T r a n s a c t i o n s , C a l e n d a r ] ] > < / 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 2 0 2 4 - 0 7 - 0 9 T 2 1 : 2 3 : 0 7 . 7 5 0 9 7 4 8 + 0 5 : 3 0 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 C o l u m n s \ S h e l f < / K e y > < / a : K e y > < a : V a l u e   i : t y p e = " T a b l e W i d g e t B a s e V i e w S t a t e " / > < / a : K e y V a l u e O f D i a g r a m O b j e c t K e y a n y T y p e z b w N T n L X > < a : K e y V a l u e O f D i a g r a m O b j e c t K e y a n y T y p e z b w N T n L X > < a : K e y > < K e y > C o l u m n s \ R e - O r d e r   L e v e l < / K e y > < / a : K e y > < a : V a l u e   i : t y p e = " T a b l e W i d g e t B a s e V i e w S t a t e " / > < / a : K e y V a l u e O f D i a g r a m O b j e c t K e y a n y T y p e z b w N T n L X > < a : K e y V a l u e O f D i a g r a m O b j e c t K e y a n y T y p e z b w N T n L X > < a : K e y > < K e y > C o l u m n s \ R e - O r d e r   Q u a n t i t y 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 C o l u m n s \ T r a n s a c t i o n   T y p e 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C a l e n d a r ] ] > < / 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 C o l u m n s \ S h e l f < / K e y > < / D i a g r a m O b j e c t K e y > < D i a g r a m O b j e c t K e y > < K e y > C o l u m n s \ R e - O r d e r   L e v e l < / K e y > < / D i a g r a m O b j e c t K e y > < D i a g r a m O b j e c t K e y > < K e y > C o l u m n s \ R e - O r d e r   Q u a n t i t y 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 C o l u m n s \ S h e l f < / K e y > < / a : K e y > < a : V a l u e   i : t y p e = " M e a s u r e G r i d N o d e V i e w S t a t e " > < C o l u m n > 2 < / C o l u m n > < L a y e d O u t > t r u e < / L a y e d O u t > < / a : V a l u e > < / a : K e y V a l u e O f D i a g r a m O b j e c t K e y a n y T y p e z b w N T n L X > < a : K e y V a l u e O f D i a g r a m O b j e c t K e y a n y T y p e z b w N T n L X > < a : K e y > < K e y > C o l u m n s \ R e - O r d e r   L e v e l < / K e y > < / a : K e y > < a : V a l u e   i : t y p e = " M e a s u r e G r i d N o d e V i e w S t a t e " > < C o l u m n > 3 < / C o l u m n > < L a y e d O u t > t r u e < / L a y e d O u t > < / a : V a l u e > < / a : K e y V a l u e O f D i a g r a m O b j e c t K e y a n y T y p e z b w N T n L X > < a : K e y V a l u e O f D i a g r a m O b j e c t K e y a n y T y p e z b w N T n L X > < a : K e y > < K e y > C o l u m n s \ R e - O r d e r   Q u a n t i t y < / K e y > < / a : K e y > < a : V a l u e   i : t y p e = " M e a s u r e G r i d N o d e V i e w S t a t e " > < C o l u m n > 4 < / C o l u m n > < L a y e d O u t > t r u e < / L a y e d O u t > < / 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 C o l u m n s \ P r o d u c t   I d < / K e y > < / D i a g r a m O b j e c t K e y > < D i a g r a m O b j e c t K e y > < K e y > C o l u m n s \ T r a n s a c t i o n   T y p e < / K e y > < / D i a g r a m O b j e c t K e y > < D i a g r a m O b j e c t K e y > < K e y > C o l u m n s \ Q u a n t i t y 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 C o l u m n s \ T r a n s a c t i o n   T y p e 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 T a g s \ T a b l e s \ & l t ; T a b l e s \ T r a n s a c t i o n s & g t ; < / K e y > < / D i a g r a m O b j e c t K e y > < D i a g r a m O b j e c t K e y > < K e y > D y n a m i c   T a g s \ T a b l e s \ & l t ; T a b l e s \ C a l e n d a r & g t ; < / K e y > < / D i a g r a m O b j e c t K e y > < D i a g r a m O b j e c t K e y > < K e y > D y n a m i c   T a g s \ H i e r a r c h i e s \ & l t ; T a b l e s \ C a l e n d a r \ H i e r a r c h i e s \ D a t e   H i e r a r c h y & g t ; < / K e y > < / D i a g r a m O b j e c t K e y > < D i a g r a m O b j e c t K e y > < K e y > T a b l e s \ P r o d u c t s < / K e y > < / D i a g r a m O b j e c t K e y > < D i a g r a m O b j e c t K e y > < K e y > T a b l e s \ P r o d u c t s \ C o l u m n s \ P r o d u c t   I d < / K e y > < / D i a g r a m O b j e c t K e y > < D i a g r a m O b j e c t K e y > < K e y > T a b l e s \ P r o d u c t s \ C o l u m n s \ P r o d u c t   N a m e < / K e y > < / D i a g r a m O b j e c t K e y > < D i a g r a m O b j e c t K e y > < K e y > T a b l e s \ P r o d u c t s \ C o l u m n s \ S h e l f < / K e y > < / D i a g r a m O b j e c t K e y > < D i a g r a m O b j e c t K e y > < K e y > T a b l e s \ P r o d u c t s \ C o l u m n s \ R e - O r d e r   L e v e l < / K e y > < / D i a g r a m O b j e c t K e y > < D i a g r a m O b j e c t K e y > < K e y > T a b l e s \ P r o d u c t s \ C o l u m n s \ R e - O r d e r   Q u a n t i t y < / K e y > < / D i a g r a m O b j e c t K e y > < D i a g r a m O b j e c t K e y > < K e y > T a b l e s \ P r o d u c t s \ M e a s u r e s \ S u m   o f   R e - O r d e r   L e v e l < / K e y > < / D i a g r a m O b j e c t K e y > < D i a g r a m O b j e c t K e y > < K e y > T a b l e s \ P r o d u c t s \ S u m   o f   R e - O r d e r   L e v e l \ A d d i t i o n a l   I n f o \ I m p l i c i t   M e a s u r e < / K e y > < / D i a g r a m O b j e c t K e y > < D i a g r a m O b j e c t K e y > < K e y > T a b l e s \ T r a n s a c t i o n s < / K e y > < / D i a g r a m O b j e c t K e y > < D i a g r a m O b j e c t K e y > < K e y > T a b l e s \ T r a n s a c t i o n s \ C o l u m n s \ D a t e < / K e y > < / D i a g r a m O b j e c t K e y > < D i a g r a m O b j e c t K e y > < K e y > T a b l e s \ T r a n s a c t i o n s \ C o l u m n s \ P r o d u c t   I d < / K e y > < / D i a g r a m O b j e c t K e y > < D i a g r a m O b j e c t K e y > < K e y > T a b l e s \ T r a n s a c t i o n s \ C o l u m n s \ T r a n s a c t i o n   T y p e < / K e y > < / D i a g r a m O b j e c t K e y > < D i a g r a m O b j e c t K e y > < K e y > T a b l e s \ T r a n s a c t i o n s \ C o l u m n s \ Q u a n t i t y < / K e y > < / D i a g r a m O b j e c t K e y > < D i a g r a m O b j e c t K e y > < K e y > T a b l e s \ T r a n s a c t i o n s \ M e a s u r e s \ S u m   o f   Q u a n t i t y < / K e y > < / D i a g r a m O b j e c t K e y > < D i a g r a m O b j e c t K e y > < K e y > T a b l e s \ T r a n s a c t i o n s \ S u m   o f   Q u a n t i t y \ A d d i t i o n a l 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 R e l a t i o n s h i p s \ & l t ; T a b l e s \ T r a n s a c t i o n s \ C o l u m n s \ P r o d u c t   I d & g t ; - & l t ; T a b l e s \ P r o d u c t s \ C o l u m n s \ P r o d u c t   I d & g t ; < / K e y > < / D i a g r a m O b j e c t K e y > < D i a g r a m O b j e c t K e y > < K e y > R e l a t i o n s h i p s \ & l t ; T a b l e s \ T r a n s a c t i o n s \ C o l u m n s \ P r o d u c t   I d & g t ; - & l t ; T a b l e s \ P r o d u c t s \ C o l u m n s \ P r o d u c t   I d & g t ; \ F K < / K e y > < / D i a g r a m O b j e c t K e y > < D i a g r a m O b j e c t K e y > < K e y > R e l a t i o n s h i p s \ & l t ; T a b l e s \ T r a n s a c t i o n s \ C o l u m n s \ P r o d u c t   I d & g t ; - & l t ; T a b l e s \ P r o d u c t s \ C o l u m n s \ P r o d u c t   I d & g t ; \ P K < / K e y > < / D i a g r a m O b j e c t K e y > < D i a g r a m O b j e c t K e y > < K e y > R e l a t i o n s h i p s \ & l t ; T a b l e s \ T r a n s a c t i o n s \ C o l u m n s \ P r o d u c t   I d & g t ; - & l t ; T a b l e s \ P r o d u c t s \ C o l u m n s \ P r o d u c t   I d & g t ; \ C r o s s F i l t e r < / K e y > < / D i a g r a m O b j e c t K e y > < D i a g r a m O b j e c t K e y > < K e y > R e l a t i o n s h i p s \ & l t ; T a b l e s \ T r a n s a c t i o n s \ C o l u m n s \ D a t e & g t ; - & l t ; T a b l e s \ C a l e n d a r \ C o l u m n s \ D a t e & g t ; < / K e y > < / D i a g r a m O b j e c t K e y > < D i a g r a m O b j e c t K e y > < K e y > R e l a t i o n s h i p s \ & l t ; T a b l e s \ T r a n s a c t i o n s \ C o l u m n s \ D a t e & g t ; - & l t ; T a b l e s \ C a l e n d a r \ C o l u m n s \ D a t e & g t ; \ F K < / K e y > < / D i a g r a m O b j e c t K e y > < D i a g r a m O b j e c t K e y > < K e y > R e l a t i o n s h i p s \ & l t ; T a b l e s \ T r a n s a c t i o n s \ C o l u m n s \ D a t e & g t ; - & l t ; T a b l e s \ C a l e n d a r \ C o l u m n s \ D a t e & g t ; \ P K < / K e y > < / D i a g r a m O b j e c t K e y > < D i a g r a m O b j e c t K e y > < K e y > R e l a t i o n s h i p s \ & l t ; T a b l e s \ T r a n s a c t i o n s \ C o l u m n s \ D a t e & g t ; - & l t ; T a b l e s \ C a l e n d a r \ C o l u m n s \ D a t e & g t ; \ C r o s s F i l t e r < / K e y > < / D i a g r a m O b j e c t K e y > < / A l l K e y s > < S e l e c t e d K e y s > < D i a g r a m O b j e c t K e y > < K e y > T a b l e s \ T r a n s a c t i o n s 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 T a b l e s \ P r o d u c t s \ C o l u m n s \ S h e l f < / K e y > < / a : K e y > < a : V a l u e   i : t y p e = " D i a g r a m D i s p l a y N o d e V i e w S t a t e " > < H e i g h t > 1 5 0 < / H e i g h t > < I s E x p a n d e d > t r u e < / I s E x p a n d e d > < W i d t h > 2 0 0 < / W i d t h > < / a : V a l u e > < / a : K e y V a l u e O f D i a g r a m O b j e c t K e y a n y T y p e z b w N T n L X > < a : K e y V a l u e O f D i a g r a m O b j e c t K e y a n y T y p e z b w N T n L X > < a : K e y > < K e y > T a b l e s \ P r o d u c t s \ C o l u m n s \ R e - O r d e r   L e v e l < / K e y > < / a : K e y > < a : V a l u e   i : t y p e = " D i a g r a m D i s p l a y N o d e V i e w S t a t e " > < H e i g h t > 1 5 0 < / H e i g h t > < I s E x p a n d e d > t r u e < / I s E x p a n d e d > < W i d t h > 2 0 0 < / W i d t h > < / a : V a l u e > < / a : K e y V a l u e O f D i a g r a m O b j e c t K e y a n y T y p e z b w N T n L X > < a : K e y V a l u e O f D i a g r a m O b j e c t K e y a n y T y p e z b w N T n L X > < a : K e y > < K e y > T a b l e s \ P r o d u c t s \ C o l u m n s \ R e - O r d e r   Q u a n t i t y < / K e y > < / a : K e y > < a : V a l u e   i : t y p e = " D i a g r a m D i s p l a y N o d e V i e w S t a t e " > < H e i g h t > 1 5 0 < / H e i g h t > < I s E x p a n d e d > t r u e < / I s E x p a n d e d > < W i d t h > 2 0 0 < / W i d t h > < / a : V a l u e > < / a : K e y V a l u e O f D i a g r a m O b j e c t K e y a n y T y p e z b w N T n L X > < a : K e y V a l u e O f D i a g r a m O b j e c t K e y a n y T y p e z b w N T n L X > < a : K e y > < K e y > T a b l e s \ P r o d u c t s \ M e a s u r e s \ S u m   o f   R e - O r d e r   L e v e l < / K e y > < / a : K e y > < a : V a l u e   i : t y p e = " D i a g r a m D i s p l a y N o d e V i e w S t a t e " > < H e i g h t > 1 5 0 < / H e i g h t > < I s E x p a n d e d > t r u e < / I s E x p a n d e d > < W i d t h > 2 0 0 < / W i d t h > < / a : V a l u e > < / a : K e y V a l u e O f D i a g r a m O b j e c t K e y a n y T y p e z b w N T n L X > < a : K e y V a l u e O f D i a g r a m O b j e c t K e y a n y T y p e z b w N T n L X > < a : K e y > < K e y > T a b l e s \ P r o d u c t s \ S u m   o f   R e - O r d e r   L e v e l \ A d d i t i o n a l   I n f o \ I m p l i c i t   M e a s u r e < / K e y > < / a : K e y > < a : V a l u e   i : t y p e = " D i a g r a m D i s p l a y V i e w S t a t e I D i a g r a m T a g A d d i t i o n a l I n f o " / > < / a : K e y V a l u e O f D i a g r a m O b j e c t K e y a n y T y p e z b w N T n L X > < a : K e y V a l u e O f D i a g r a m O b j e c t K e y a n y T y p e z b w N T n L X > < a : K e y > < K e y > T a b l e s \ T r a n s a c t i o n s < / K e y > < / a : K e y > < a : V a l u e   i : t y p e = " D i a g r a m D i s p l a y N o d e V i e w S t a t e " > < H e i g h t > 1 5 0 < / H e i g h t > < I s E x p a n d e d > t r u e < / I s E x p a n d e d > < L a y e d O u t > t r u e < / L a y e d O u t > < L e f t > 2 6 8 . 3 0 3 8 1 0 5 6 7 6 6 5 7 8 < / L e f t > < T a b I n d e x > 1 < / T a b I n d e x > < T o p > 5 2 . 8 0 0 0 0 0 0 0 0 0 0 0 0 1 1 < / T o p > < W i d t h > 2 0 0 < / W i d t h > < / a : V a l u e > < / a : K e y V a l u e O f D i a g r a m O b j e c t K e y a n y T y p e z b w N T n L X > < a : K e y V a l u e O f D i a g r a m O b j e c t K e y a n y T y p e z b w N T n L X > < a : K e y > < K e y > T a b l e s \ T r a n s a c t i o n s \ C o l u m n s \ D a t e < / K e y > < / a : K e y > < a : V a l u e   i : t y p e = " D i a g r a m D i s p l a y N o d e V i e w S t a t e " > < H e i g h t > 1 5 0 < / H e i g h t > < I s E x p a n d e d > t r u e < / I s E x p a n d e d > < W i d t h > 2 0 0 < / W i d t h > < / a : V a l u e > < / a : K e y V a l u e O f D i a g r a m O b j e c t K e y a n y T y p e z b w N T n L X > < a : K e y V a l u e O f D i a g r a m O b j e c t K e y a n y T y p e z b w N T n L X > < a : K e y > < K e y > T a b l e s \ T r a n s a c t i o n s \ C o l u m n s \ P r o d u c t   I d < / K e y > < / a : K e y > < a : V a l u e   i : t y p e = " D i a g r a m D i s p l a y N o d e V i e w S t a t e " > < H e i g h t > 1 5 0 < / H e i g h t > < I s E x p a n d e d > t r u e < / I s E x p a n d e d > < W i d t h > 2 0 0 < / W i d t h > < / a : V a l u e > < / a : K e y V a l u e O f D i a g r a m O b j e c t K e y a n y T y p e z b w N T n L X > < a : K e y V a l u e O f D i a g r a m O b j e c t K e y a n y T y p e z b w N T n L X > < a : K e y > < K e y > T a b l e s \ T r a n s a c t i o n s \ C o l u m n s \ T r a n s a c t i o n   T y p e < / 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 T a b l e s \ T r a n s a c t i o n s \ M e a s u r e s \ S u m   o f   Q u a n t i t y < / K e y > < / a : K e y > < a : V a l u e   i : t y p e = " D i a g r a m D i s p l a y N o d e V i e w S t a t e " > < H e i g h t > 1 5 0 < / H e i g h t > < I s E x p a n d e d > t r u e < / I s E x p a n d e d > < W i d t h > 2 0 0 < / W i d t h > < / a : V a l u e > < / a : K e y V a l u e O f D i a g r a m O b j e c t K e y a n y T y p e z b w N T n L X > < a : K e y V a l u e O f D i a g r a m O b j e c t K e y a n y T y p e z b w N T n L X > < a : K e y > < K e y > T a b l e s \ T r a n s a c t i o n s \ S u m   o f   Q u a n t i t y \ A d d i t i o n a l 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 5 3 1 . 1 0 3 8 1 0 5 6 7 6 6 5 7 3 < / L e f t > < T a b I n d e x > 2 < / 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 R e l a t i o n s h i p s \ & l t ; T a b l e s \ T r a n s a c t i o n s \ C o l u m n s \ P r o d u c t   I d & g t ; - & l t ; T a b l e s \ P r o d u c t s \ C o l u m n s \ P r o d u c t   I d & g t ; < / K e y > < / a : K e y > < a : V a l u e   i : t y p e = " D i a g r a m D i s p l a y L i n k V i e w S t a t e " > < A u t o m a t i o n P r o p e r t y H e l p e r T e x t > E n d   p o i n t   1 :   ( 2 5 2 . 3 0 3 8 1 0 5 6 7 6 6 6 , 1 2 7 . 8 ) .   E n d   p o i n t   2 :   ( 2 1 6 , 7 5 )   < / A u t o m a t i o n P r o p e r t y H e l p e r T e x t > < L a y e d O u t > t r u e < / L a y e d O u t > < P o i n t s   x m l n s : b = " h t t p : / / s c h e m a s . d a t a c o n t r a c t . o r g / 2 0 0 4 / 0 7 / S y s t e m . W i n d o w s " > < b : P o i n t > < b : _ x > 2 5 2 . 3 0 3 8 1 0 5 6 7 6 6 5 7 8 < / b : _ x > < b : _ y > 1 2 7 . 8 < / b : _ y > < / b : P o i n t > < b : P o i n t > < b : _ x > 2 3 6 . 1 5 1 9 0 5 5 < / b : _ x > < b : _ y > 1 2 7 . 8 < / b : _ y > < / b : P o i n t > < b : P o i n t > < b : _ x > 2 3 4 . 1 5 1 9 0 5 5 < / b : _ x > < b : _ y > 1 2 5 . 8 < / b : _ y > < / b : P o i n t > < b : P o i n t > < b : _ x > 2 3 4 . 1 5 1 9 0 5 5 < / b : _ x > < b : _ y > 7 7 < / b : _ y > < / b : P o i n t > < b : P o i n t > < b : _ x > 2 3 2 . 1 5 1 9 0 5 5 < / b : _ x > < b : _ y > 7 5 < / b : _ y > < / b : P o i n t > < b : P o i n t > < b : _ x > 2 1 6 < / b : _ x > < b : _ y > 7 5 < / b : _ y > < / b : P o i n t > < / P o i n t s > < / a : V a l u e > < / a : K e y V a l u e O f D i a g r a m O b j e c t K e y a n y T y p e z b w N T n L X > < a : K e y V a l u e O f D i a g r a m O b j e c t K e y a n y T y p e z b w N T n L X > < a : K e y > < K e y > R e l a t i o n s h i p s \ & l t ; T a b l e s \ T r a n s a c t i o n s \ C o l u m n s \ P r o d u c t   I d & g t ; - & l t ; T a b l e s \ P r o d u c t s \ C o l u m n s \ P r o d u c t   I d & g t ; \ F K < / K e y > < / a : K e y > < a : V a l u e   i : t y p e = " D i a g r a m D i s p l a y L i n k E n d p o i n t V i e w S t a t e " > < H e i g h t > 1 6 < / H e i g h t > < L a b e l L o c a t i o n   x m l n s : b = " h t t p : / / s c h e m a s . d a t a c o n t r a c t . o r g / 2 0 0 4 / 0 7 / S y s t e m . W i n d o w s " > < b : _ x > 2 5 2 . 3 0 3 8 1 0 5 6 7 6 6 5 7 8 < / b : _ x > < b : _ y > 1 1 9 . 8 < / b : _ y > < / L a b e l L o c a t i o n > < L o c a t i o n   x m l n s : b = " h t t p : / / s c h e m a s . d a t a c o n t r a c t . o r g / 2 0 0 4 / 0 7 / S y s t e m . W i n d o w s " > < b : _ x > 2 6 8 . 3 0 3 8 1 0 5 6 7 6 6 5 7 8 < / b : _ x > < b : _ y > 1 2 7 . 8 < / b : _ y > < / L o c a t i o n > < S h a p e R o t a t e A n g l e > 1 8 0 < / S h a p e R o t a t e A n g l e > < W i d t h > 1 6 < / W i d t h > < / a : V a l u e > < / a : K e y V a l u e O f D i a g r a m O b j e c t K e y a n y T y p e z b w N T n L X > < a : K e y V a l u e O f D i a g r a m O b j e c t K e y a n y T y p e z b w N T n L X > < a : K e y > < K e y > R e l a t i o n s h i p s \ & l t ; T a b l e s \ T r a n s a c t i o n s \ C o l u m n s \ P r o d u c t   I d & g t ; - & l t ; T a b l e s \ P r o d u c t s \ C o l u m n s \ P r o d u c t 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 R e l a t i o n s h i p s \ & l t ; T a b l e s \ T r a n s a c t i o n s \ C o l u m n s \ P r o d u c t   I d & g t ; - & l t ; T a b l e s \ P r o d u c t s \ C o l u m n s \ P r o d u c t   I d & g t ; \ C r o s s F i l t e r < / K e y > < / a : K e y > < a : V a l u e   i : t y p e = " D i a g r a m D i s p l a y L i n k C r o s s F i l t e r V i e w S t a t e " > < P o i n t s   x m l n s : b = " h t t p : / / s c h e m a s . d a t a c o n t r a c t . o r g / 2 0 0 4 / 0 7 / S y s t e m . W i n d o w s " > < b : P o i n t > < b : _ x > 2 5 2 . 3 0 3 8 1 0 5 6 7 6 6 5 7 8 < / b : _ x > < b : _ y > 1 2 7 . 8 < / b : _ y > < / b : P o i n t > < b : P o i n t > < b : _ x > 2 3 6 . 1 5 1 9 0 5 5 < / b : _ x > < b : _ y > 1 2 7 . 8 < / b : _ y > < / b : P o i n t > < b : P o i n t > < b : _ x > 2 3 4 . 1 5 1 9 0 5 5 < / b : _ x > < b : _ y > 1 2 5 . 8 < / b : _ y > < / b : P o i n t > < b : P o i n t > < b : _ x > 2 3 4 . 1 5 1 9 0 5 5 < / b : _ x > < b : _ y > 7 7 < / b : _ y > < / b : P o i n t > < b : P o i n t > < b : _ x > 2 3 2 . 1 5 1 9 0 5 5 < / b : _ x > < b : _ y > 7 5 < / b : _ y > < / b : P o i n t > < b : P o i n t > < b : _ x > 2 1 6 < / b : _ x > < b : _ y > 7 5 < / b : _ y > < / b : P o i n t > < / P o i n t s > < / a : V a l u e > < / a : K e y V a l u e O f D i a g r a m O b j e c t K e y a n y T y p e z b w N T n L X > < a : K e y V a l u e O f D i a g r a m O b j e c t K e y a n y T y p e z b w N T n L X > < a : K e y > < K e y > R e l a t i o n s h i p s \ & l t ; T a b l e s \ T r a n s a c t i o n s \ C o l u m n s \ D a t e & g t ; - & l t ; T a b l e s \ C a l e n d a r \ C o l u m n s \ D a t e & g t ; < / K e y > < / a : K e y > < a : V a l u e   i : t y p e = " D i a g r a m D i s p l a y L i n k V i e w S t a t e " > < A u t o m a t i o n P r o p e r t y H e l p e r T e x t > E n d   p o i n t   1 :   ( 4 8 4 . 3 0 3 8 1 0 5 6 7 6 6 6 , 1 2 7 . 8 ) .   E n d   p o i n t   2 :   ( 5 1 5 . 1 0 3 8 1 0 5 6 7 6 6 6 , 7 5 )   < / A u t o m a t i o n P r o p e r t y H e l p e r T e x t > < L a y e d O u t > t r u e < / L a y e d O u t > < P o i n t s   x m l n s : b = " h t t p : / / s c h e m a s . d a t a c o n t r a c t . o r g / 2 0 0 4 / 0 7 / S y s t e m . W i n d o w s " > < b : P o i n t > < b : _ x > 4 8 4 . 3 0 3 8 1 0 5 6 7 6 6 5 7 8 < / b : _ x > < b : _ y > 1 2 7 . 8 < / b : _ y > < / b : P o i n t > < b : P o i n t > < b : _ x > 4 9 7 . 7 0 3 8 1 1 < / b : _ x > < b : _ y > 1 2 7 . 8 < / b : _ y > < / b : P o i n t > < b : P o i n t > < b : _ x > 4 9 9 . 7 0 3 8 1 1 < / b : _ x > < b : _ y > 1 2 5 . 8 < / b : _ y > < / b : P o i n t > < b : P o i n t > < b : _ x > 4 9 9 . 7 0 3 8 1 1 < / b : _ x > < b : _ y > 7 7 < / b : _ y > < / b : P o i n t > < b : P o i n t > < b : _ x > 5 0 1 . 7 0 3 8 1 1 < / b : _ x > < b : _ y > 7 5 < / b : _ y > < / b : P o i n t > < b : P o i n t > < b : _ x > 5 1 5 . 1 0 3 8 1 0 5 6 7 6 6 5 7 3 < / b : _ x > < b : _ y > 7 5 < / b : _ y > < / b : P o i n t > < / P o i n t s > < / a : V a l u e > < / a : K e y V a l u e O f D i a g r a m O b j e c t K e y a n y T y p e z b w N T n L X > < a : K e y V a l u e O f D i a g r a m O b j e c t K e y a n y T y p e z b w N T n L X > < a : K e y > < K e y > R e l a t i o n s h i p s \ & l t ; T a b l e s \ T r a n s a c t i o n s \ C o l u m n s \ D a t e & g t ; - & l t ; T a b l e s \ C a l e n d a r \ C o l u m n s \ D a t e & g t ; \ F K < / K e y > < / a : K e y > < a : V a l u e   i : t y p e = " D i a g r a m D i s p l a y L i n k E n d p o i n t V i e w S t a t e " > < H e i g h t > 1 6 < / H e i g h t > < L a b e l L o c a t i o n   x m l n s : b = " h t t p : / / s c h e m a s . d a t a c o n t r a c t . o r g / 2 0 0 4 / 0 7 / S y s t e m . W i n d o w s " > < b : _ x > 4 6 8 . 3 0 3 8 1 0 5 6 7 6 6 5 7 8 < / b : _ x > < b : _ y > 1 1 9 . 8 < / b : _ y > < / L a b e l L o c a t i o n > < L o c a t i o n   x m l n s : b = " h t t p : / / s c h e m a s . d a t a c o n t r a c t . o r g / 2 0 0 4 / 0 7 / S y s t e m . W i n d o w s " > < b : _ x > 4 6 8 . 3 0 3 8 1 0 5 6 7 6 6 5 7 8 < / b : _ x > < b : _ y > 1 2 7 . 8 < / b : _ y > < / L o c a t i o n > < S h a p e R o t a t e A n g l e > 3 6 0 < / S h a p e R o t a t e A n g l e > < W i d t h > 1 6 < / W i d t h > < / a : V a l u e > < / a : K e y V a l u e O f D i a g r a m O b j e c t K e y a n y T y p e z b w N T n L X > < a : K e y V a l u e O f D i a g r a m O b j e c t K e y a n y T y p e z b w N T n L X > < a : K e y > < K e y > R e l a t i o n s h i p s \ & l t ; T a b l e s \ T r a n s a c t i o n s \ C o l u m n s \ D a t e & g t ; - & l t ; T a b l e s \ C a l e n d a r \ C o l u m n s \ D a t e & g t ; \ P K < / K e y > < / a : K e y > < a : V a l u e   i : t y p e = " D i a g r a m D i s p l a y L i n k E n d p o i n t V i e w S t a t e " > < H e i g h t > 1 6 < / H e i g h t > < L a b e l L o c a t i o n   x m l n s : b = " h t t p : / / s c h e m a s . d a t a c o n t r a c t . o r g / 2 0 0 4 / 0 7 / S y s t e m . W i n d o w s " > < b : _ x > 5 1 5 . 1 0 3 8 1 0 5 6 7 6 6 5 7 3 < / b : _ x > < b : _ y > 6 7 < / b : _ y > < / L a b e l L o c a t i o n > < L o c a t i o n   x m l n s : b = " h t t p : / / s c h e m a s . d a t a c o n t r a c t . o r g / 2 0 0 4 / 0 7 / S y s t e m . W i n d o w s " > < b : _ x > 5 3 1 . 1 0 3 8 1 0 5 6 7 6 6 5 7 3 < / b : _ x > < b : _ y > 7 5 < / b : _ y > < / L o c a t i o n > < S h a p e R o t a t e A n g l e > 1 8 0 < / S h a p e R o t a t e A n g l e > < W i d t h > 1 6 < / W i d t h > < / a : V a l u e > < / a : K e y V a l u e O f D i a g r a m O b j e c t K e y a n y T y p e z b w N T n L X > < a : K e y V a l u e O f D i a g r a m O b j e c t K e y a n y T y p e z b w N T n L X > < a : K e y > < K e y > R e l a t i o n s h i p s \ & l t ; T a b l e s \ T r a n s a c t i o n s \ C o l u m n s \ D a t e & g t ; - & l t ; T a b l e s \ C a l e n d a r \ C o l u m n s \ D a t e & g t ; \ C r o s s F i l t e r < / K e y > < / a : K e y > < a : V a l u e   i : t y p e = " D i a g r a m D i s p l a y L i n k C r o s s F i l t e r V i e w S t a t e " > < P o i n t s   x m l n s : b = " h t t p : / / s c h e m a s . d a t a c o n t r a c t . o r g / 2 0 0 4 / 0 7 / S y s t e m . W i n d o w s " > < b : P o i n t > < b : _ x > 4 8 4 . 3 0 3 8 1 0 5 6 7 6 6 5 7 8 < / b : _ x > < b : _ y > 1 2 7 . 8 < / b : _ y > < / b : P o i n t > < b : P o i n t > < b : _ x > 4 9 7 . 7 0 3 8 1 1 < / b : _ x > < b : _ y > 1 2 7 . 8 < / b : _ y > < / b : P o i n t > < b : P o i n t > < b : _ x > 4 9 9 . 7 0 3 8 1 1 < / b : _ x > < b : _ y > 1 2 5 . 8 < / b : _ y > < / b : P o i n t > < b : P o i n t > < b : _ x > 4 9 9 . 7 0 3 8 1 1 < / b : _ x > < b : _ y > 7 7 < / b : _ y > < / b : P o i n t > < b : P o i n t > < b : _ x > 5 0 1 . 7 0 3 8 1 1 < / b : _ x > < b : _ y > 7 5 < / b : _ y > < / b : P o i n t > < b : P o i n t > < b : _ x > 5 1 5 . 1 0 3 8 1 0 5 6 7 6 6 5 7 3 < / b : _ x > < b : _ y > 7 5 < / b : _ y > < / b : P o i n t > < / P o i n t s > < / a : V a l u e > < / a : K e y V a l u e O f D i a g r a m O b j e c t K e y a n y T y p e z b w N T n L X > < / V i e w S t a t e s > < / D i a g r a m M a n a g e r . S e r i a l i z a b l e D i a g r a m > < / A r r a y O f D i a g r a m M a n a g e r . S e r i a l i z a b l e D i a g r a m > ] ] > < / C u s t o m C o n t e n t > < / G e m i n i > 
</file>

<file path=customXml/item7.xml>��< ? x m l   v e r s i o n = " 1 . 0 "   e n c o d i n g = " U T F - 1 6 " ? > < G e m i n i   x m l n s = " h t t p : / / g e m i n i / p i v o t c u s t o m i z a t i o n / T a b l e X M L _ T r a n s a c t i o n 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 P r o d u c t   I d < / s t r i n g > < / k e y > < v a l u e > < i n t > 1 2 4 < / i n t > < / v a l u e > < / i t e m > < i t e m > < k e y > < s t r i n g > T r a n s a c t i o n   T y p e < / s t r i n g > < / k e y > < v a l u e > < i n t > 1 7 3 < / i n t > < / v a l u e > < / i t e m > < i t e m > < k e y > < s t r i n g > Q u a n t i t y < / s t r i n g > < / k e y > < v a l u e > < i n t > 1 1 1 < / i n t > < / v a l u e > < / i t e m > < / C o l u m n W i d t h s > < C o l u m n D i s p l a y I n d e x > < i t e m > < k e y > < s t r i n g > D a t e < / s t r i n g > < / k e y > < v a l u e > < i n t > 0 < / i n t > < / v a l u e > < / i t e m > < i t e m > < k e y > < s t r i n g > P r o d u c t   I d < / s t r i n g > < / k e y > < v a l u e > < i n t > 1 < / i n t > < / v a l u e > < / i t e m > < i t e m > < k e y > < s t r i n g > T r a n s a c t i o n   T y p e < / 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 1 2 4 < / i n t > < / v a l u e > < / i t e m > < i t e m > < k e y > < s t r i n g > P r o d u c t   N a m e < / s t r i n g > < / k e y > < v a l u e > < i n t > 1 5 3 < / i n t > < / v a l u e > < / i t e m > < i t e m > < k e y > < s t r i n g > S h e l f < / s t r i n g > < / k e y > < v a l u e > < i n t > 8 1 < / i n t > < / v a l u e > < / i t e m > < i t e m > < k e y > < s t r i n g > R e - O r d e r   L e v e l < / s t r i n g > < / k e y > < v a l u e > < i n t > 1 5 7 < / i n t > < / v a l u e > < / i t e m > < i t e m > < k e y > < s t r i n g > R e - O r d e r   Q u a n t i t y < / s t r i n g > < / k e y > < v a l u e > < i n t > 1 8 6 < / i n t > < / v a l u e > < / i t e m > < / C o l u m n W i d t h s > < C o l u m n D i s p l a y I n d e x > < i t e m > < k e y > < s t r i n g > P r o d u c t   I d < / s t r i n g > < / k e y > < v a l u e > < i n t > 0 < / i n t > < / v a l u e > < / i t e m > < i t e m > < k e y > < s t r i n g > P r o d u c t   N a m e < / s t r i n g > < / k e y > < v a l u e > < i n t > 1 < / i n t > < / v a l u e > < / i t e m > < i t e m > < k e y > < s t r i n g > S h e l f < / s t r i n g > < / k e y > < v a l u e > < i n t > 2 < / i n t > < / v a l u e > < / i t e m > < i t e m > < k e y > < s t r i n g > R e - O r d e r   L e v e l < / s t r i n g > < / k e y > < v a l u e > < i n t > 3 < / i n t > < / v a l u e > < / i t e m > < i t e m > < k e y > < s t r i n g > R e - O r d e r   Q u a n t i t y < / 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62ADBF4-879B-4BA8-8E17-4CCF178FFB44}">
  <ds:schemaRefs/>
</ds:datastoreItem>
</file>

<file path=customXml/itemProps10.xml><?xml version="1.0" encoding="utf-8"?>
<ds:datastoreItem xmlns:ds="http://schemas.openxmlformats.org/officeDocument/2006/customXml" ds:itemID="{2F8F3CB8-8318-45AF-B618-538A8071D3BA}">
  <ds:schemaRefs/>
</ds:datastoreItem>
</file>

<file path=customXml/itemProps11.xml><?xml version="1.0" encoding="utf-8"?>
<ds:datastoreItem xmlns:ds="http://schemas.openxmlformats.org/officeDocument/2006/customXml" ds:itemID="{5EF45195-7E05-4CF3-B0C4-B14853E07B68}">
  <ds:schemaRefs/>
</ds:datastoreItem>
</file>

<file path=customXml/itemProps12.xml><?xml version="1.0" encoding="utf-8"?>
<ds:datastoreItem xmlns:ds="http://schemas.openxmlformats.org/officeDocument/2006/customXml" ds:itemID="{6EC68601-6B62-404F-90A1-25978E747FEA}">
  <ds:schemaRefs/>
</ds:datastoreItem>
</file>

<file path=customXml/itemProps13.xml><?xml version="1.0" encoding="utf-8"?>
<ds:datastoreItem xmlns:ds="http://schemas.openxmlformats.org/officeDocument/2006/customXml" ds:itemID="{D122FEC0-0F47-495E-8829-948714CC7AA1}">
  <ds:schemaRefs/>
</ds:datastoreItem>
</file>

<file path=customXml/itemProps14.xml><?xml version="1.0" encoding="utf-8"?>
<ds:datastoreItem xmlns:ds="http://schemas.openxmlformats.org/officeDocument/2006/customXml" ds:itemID="{05F6475D-953D-4598-AB69-7EEDB184C346}">
  <ds:schemaRefs/>
</ds:datastoreItem>
</file>

<file path=customXml/itemProps15.xml><?xml version="1.0" encoding="utf-8"?>
<ds:datastoreItem xmlns:ds="http://schemas.openxmlformats.org/officeDocument/2006/customXml" ds:itemID="{32D4FF13-5C9A-444B-A668-7CEA55CA17F2}">
  <ds:schemaRefs/>
</ds:datastoreItem>
</file>

<file path=customXml/itemProps16.xml><?xml version="1.0" encoding="utf-8"?>
<ds:datastoreItem xmlns:ds="http://schemas.openxmlformats.org/officeDocument/2006/customXml" ds:itemID="{AF974819-0E6A-4A36-9715-D5DE2FEF4CF8}">
  <ds:schemaRefs/>
</ds:datastoreItem>
</file>

<file path=customXml/itemProps17.xml><?xml version="1.0" encoding="utf-8"?>
<ds:datastoreItem xmlns:ds="http://schemas.openxmlformats.org/officeDocument/2006/customXml" ds:itemID="{678642E3-6A67-4E78-8937-3BF84F97A8F7}">
  <ds:schemaRefs/>
</ds:datastoreItem>
</file>

<file path=customXml/itemProps18.xml><?xml version="1.0" encoding="utf-8"?>
<ds:datastoreItem xmlns:ds="http://schemas.openxmlformats.org/officeDocument/2006/customXml" ds:itemID="{DF7E5FCD-2D33-4A5C-B638-5C1445629C68}">
  <ds:schemaRefs/>
</ds:datastoreItem>
</file>

<file path=customXml/itemProps2.xml><?xml version="1.0" encoding="utf-8"?>
<ds:datastoreItem xmlns:ds="http://schemas.openxmlformats.org/officeDocument/2006/customXml" ds:itemID="{C6BEF27F-DFC0-4DB9-B318-6FA8CB11A307}">
  <ds:schemaRefs/>
</ds:datastoreItem>
</file>

<file path=customXml/itemProps3.xml><?xml version="1.0" encoding="utf-8"?>
<ds:datastoreItem xmlns:ds="http://schemas.openxmlformats.org/officeDocument/2006/customXml" ds:itemID="{C69D3092-BD41-4E20-A4AC-64A71ED28E1C}">
  <ds:schemaRefs/>
</ds:datastoreItem>
</file>

<file path=customXml/itemProps4.xml><?xml version="1.0" encoding="utf-8"?>
<ds:datastoreItem xmlns:ds="http://schemas.openxmlformats.org/officeDocument/2006/customXml" ds:itemID="{757FCE02-5327-4E84-9D1C-8E9E878829D8}">
  <ds:schemaRefs/>
</ds:datastoreItem>
</file>

<file path=customXml/itemProps5.xml><?xml version="1.0" encoding="utf-8"?>
<ds:datastoreItem xmlns:ds="http://schemas.openxmlformats.org/officeDocument/2006/customXml" ds:itemID="{24D1F088-EB1D-4D54-BCA1-964B8665587F}">
  <ds:schemaRefs/>
</ds:datastoreItem>
</file>

<file path=customXml/itemProps6.xml><?xml version="1.0" encoding="utf-8"?>
<ds:datastoreItem xmlns:ds="http://schemas.openxmlformats.org/officeDocument/2006/customXml" ds:itemID="{501536BA-A843-41C3-82CE-190A054FA521}">
  <ds:schemaRefs/>
</ds:datastoreItem>
</file>

<file path=customXml/itemProps7.xml><?xml version="1.0" encoding="utf-8"?>
<ds:datastoreItem xmlns:ds="http://schemas.openxmlformats.org/officeDocument/2006/customXml" ds:itemID="{E30BEE6F-59EC-466E-8B60-8F59CEFA0D0C}">
  <ds:schemaRefs/>
</ds:datastoreItem>
</file>

<file path=customXml/itemProps8.xml><?xml version="1.0" encoding="utf-8"?>
<ds:datastoreItem xmlns:ds="http://schemas.openxmlformats.org/officeDocument/2006/customXml" ds:itemID="{190580F9-2080-4508-A337-BBA5355EDF98}">
  <ds:schemaRefs/>
</ds:datastoreItem>
</file>

<file path=customXml/itemProps9.xml><?xml version="1.0" encoding="utf-8"?>
<ds:datastoreItem xmlns:ds="http://schemas.openxmlformats.org/officeDocument/2006/customXml" ds:itemID="{FBA31CEE-13C1-4F6C-B32C-4838531371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Products</vt:lpstr>
      <vt:lpstr>Calculations</vt:lpstr>
      <vt:lpstr>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Obeng Boateng</dc:creator>
  <cp:lastModifiedBy>Subhash Godghate</cp:lastModifiedBy>
  <dcterms:created xsi:type="dcterms:W3CDTF">2024-06-28T09:03:56Z</dcterms:created>
  <dcterms:modified xsi:type="dcterms:W3CDTF">2024-07-09T15:53:09Z</dcterms:modified>
</cp:coreProperties>
</file>