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wad\Desktop\"/>
    </mc:Choice>
  </mc:AlternateContent>
  <xr:revisionPtr revIDLastSave="0" documentId="13_ncr:1_{48CECC57-B198-42B0-8B6E-03972F490E0B}" xr6:coauthVersionLast="36" xr6:coauthVersionMax="36" xr10:uidLastSave="{00000000-0000-0000-0000-000000000000}"/>
  <bookViews>
    <workbookView xWindow="0" yWindow="0" windowWidth="14370" windowHeight="12780" xr2:uid="{00000000-000D-0000-FFFF-FFFF00000000}"/>
  </bookViews>
  <sheets>
    <sheet name="Sheet1" sheetId="1" r:id="rId1"/>
    <sheet name="Sheet2" sheetId="2" r:id="rId2"/>
    <sheet name="Sheet3" sheetId="4" r:id="rId3"/>
    <sheet name="Sheet4" sheetId="7" r:id="rId4"/>
    <sheet name="Sheet5" sheetId="8" r:id="rId5"/>
  </sheets>
  <definedNames>
    <definedName name="_xlnm._FilterDatabase" localSheetId="0" hidden="1">Sheet1!$A$1:$T$1</definedName>
    <definedName name="goal">Sheet1!$D$2:$D$4115</definedName>
    <definedName name="state">Sheet1!$F$2:$F$4115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8" l="1"/>
  <c r="C2" i="8"/>
  <c r="D2" i="8"/>
  <c r="B3" i="8"/>
  <c r="C3" i="8"/>
  <c r="D3" i="8"/>
  <c r="B4" i="8"/>
  <c r="E4" i="8" s="1"/>
  <c r="G4" i="8" s="1"/>
  <c r="C4" i="8"/>
  <c r="D4" i="8"/>
  <c r="B5" i="8"/>
  <c r="C5" i="8"/>
  <c r="D5" i="8"/>
  <c r="B6" i="8"/>
  <c r="C6" i="8"/>
  <c r="D6" i="8"/>
  <c r="E6" i="8" s="1"/>
  <c r="G6" i="8" s="1"/>
  <c r="B7" i="8"/>
  <c r="C7" i="8"/>
  <c r="D7" i="8"/>
  <c r="B8" i="8"/>
  <c r="C8" i="8"/>
  <c r="D8" i="8"/>
  <c r="B9" i="8"/>
  <c r="C9" i="8"/>
  <c r="D9" i="8"/>
  <c r="B10" i="8"/>
  <c r="C10" i="8"/>
  <c r="D10" i="8"/>
  <c r="B11" i="8"/>
  <c r="E11" i="8" s="1"/>
  <c r="H11" i="8" s="1"/>
  <c r="C11" i="8"/>
  <c r="G11" i="8" s="1"/>
  <c r="D11" i="8"/>
  <c r="B12" i="8"/>
  <c r="E12" i="8" s="1"/>
  <c r="C12" i="8"/>
  <c r="D12" i="8"/>
  <c r="B13" i="8"/>
  <c r="E13" i="8" s="1"/>
  <c r="G13" i="8" s="1"/>
  <c r="C13" i="8"/>
  <c r="D13" i="8"/>
  <c r="F3" i="8"/>
  <c r="E5" i="8"/>
  <c r="G5" i="8" s="1"/>
  <c r="E7" i="8"/>
  <c r="F7" i="8" s="1"/>
  <c r="E2" i="8"/>
  <c r="G2" i="8" s="1"/>
  <c r="E3" i="8"/>
  <c r="H3" i="8" s="1"/>
  <c r="H12" i="8" l="1"/>
  <c r="G12" i="8"/>
  <c r="G10" i="8"/>
  <c r="H8" i="8"/>
  <c r="H7" i="8"/>
  <c r="E10" i="8"/>
  <c r="H10" i="8" s="1"/>
  <c r="G7" i="8"/>
  <c r="E9" i="8"/>
  <c r="H9" i="8" s="1"/>
  <c r="G3" i="8"/>
  <c r="E8" i="8"/>
  <c r="F2" i="8"/>
  <c r="F6" i="8"/>
  <c r="H2" i="8"/>
  <c r="H6" i="8"/>
  <c r="F13" i="8"/>
  <c r="F5" i="8"/>
  <c r="H13" i="8"/>
  <c r="H5" i="8"/>
  <c r="F12" i="8"/>
  <c r="F4" i="8"/>
  <c r="H4" i="8"/>
  <c r="F11" i="8"/>
  <c r="F10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F9" i="8" l="1"/>
  <c r="G8" i="8"/>
  <c r="F8" i="8"/>
  <c r="G9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<sst xmlns="http://schemas.openxmlformats.org/spreadsheetml/2006/main" count="33048" uniqueCount="8400">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</sst>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5-4EEA-A018-A4773DDF764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A5-4EEA-A018-A4773DDF764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A5-4EEA-A018-A4773DDF764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A5-4EEA-A018-A4773DDF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1137280"/>
        <c:axId val="1973434048"/>
      </c:barChart>
      <c:catAx>
        <c:axId val="19711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434048"/>
        <c:crosses val="autoZero"/>
        <c:auto val="1"/>
        <c:lblAlgn val="ctr"/>
        <c:lblOffset val="100"/>
        <c:noMultiLvlLbl val="0"/>
      </c:catAx>
      <c:valAx>
        <c:axId val="197343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13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527880655234309"/>
          <c:y val="0.38449165077386904"/>
          <c:w val="0.14310064008797319"/>
          <c:h val="0.26228617106314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2-4064-892A-0546CDE0215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92-4064-892A-0546CDE0215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92-4064-892A-0546CDE0215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94-4871-BD86-37A79F687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1144080"/>
        <c:axId val="2021308112"/>
      </c:barChart>
      <c:catAx>
        <c:axId val="197114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308112"/>
        <c:crosses val="autoZero"/>
        <c:auto val="1"/>
        <c:lblAlgn val="ctr"/>
        <c:lblOffset val="100"/>
        <c:noMultiLvlLbl val="0"/>
      </c:catAx>
      <c:valAx>
        <c:axId val="20213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14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9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9-459A-A6A4-327AD2F9E92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9-459A-A6A4-327AD2F9E92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9-459A-A6A4-327AD2F9E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129312"/>
        <c:axId val="2006315104"/>
      </c:lineChart>
      <c:catAx>
        <c:axId val="186712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315104"/>
        <c:crosses val="autoZero"/>
        <c:auto val="1"/>
        <c:lblAlgn val="ctr"/>
        <c:lblOffset val="100"/>
        <c:noMultiLvlLbl val="0"/>
      </c:catAx>
      <c:valAx>
        <c:axId val="20063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2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965660542432199E-2"/>
          <c:y val="0.18739756488772236"/>
          <c:w val="0.86985520559930007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1-4F7A-B132-FE5BAEC50C4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1-4F7A-B132-FE5BAEC50C4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1-4F7A-B132-FE5BAEC50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286304"/>
        <c:axId val="727734960"/>
      </c:lineChart>
      <c:catAx>
        <c:axId val="72328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734960"/>
        <c:crosses val="autoZero"/>
        <c:auto val="1"/>
        <c:lblAlgn val="ctr"/>
        <c:lblOffset val="100"/>
        <c:noMultiLvlLbl val="0"/>
      </c:catAx>
      <c:valAx>
        <c:axId val="72773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8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371888743887507"/>
          <c:y val="0.72017131878984542"/>
          <c:w val="0.73793494252822278"/>
          <c:h val="5.91331258244779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85724</xdr:rowOff>
    </xdr:from>
    <xdr:to>
      <xdr:col>16</xdr:col>
      <xdr:colOff>19050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7C7A1-9693-45A3-B5BB-5FA594888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71436</xdr:colOff>
      <xdr:row>3</xdr:row>
      <xdr:rowOff>23812</xdr:rowOff>
    </xdr:from>
    <xdr:to>
      <xdr:col>18</xdr:col>
      <xdr:colOff>133349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670F5-AD65-4361-8758-7D1744E20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147637</xdr:colOff>
      <xdr:row>2</xdr:row>
      <xdr:rowOff>80961</xdr:rowOff>
    </xdr:from>
    <xdr:to>
      <xdr:col>14</xdr:col>
      <xdr:colOff>38100</xdr:colOff>
      <xdr:row>19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15C2B-C85E-4361-9EBB-12E7E9119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13</xdr:row>
      <xdr:rowOff>76200</xdr:rowOff>
    </xdr:from>
    <xdr:to>
      <xdr:col>7</xdr:col>
      <xdr:colOff>485775</xdr:colOff>
      <xdr:row>34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00D61A-749F-4BF9-9C20-83A01C9FF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wad" refreshedDate="43518.746742129631" createdVersion="6" refreshedVersion="6" minRefreshableVersion="3" recordCount="4114" xr:uid="{3CDFB829-42D7-4A60-9C4A-BCDC32E57FB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wad" refreshedDate="43519.769273726852" createdVersion="6" refreshedVersion="6" minRefreshableVersion="3" recordCount="4114" xr:uid="{5B327AA8-BEDD-4210-82DC-2E41264D3503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1C5FC-E1A1-4867-9924-C9FFB29246A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DBA73-4D91-4C56-B1A6-B48474CA17B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5CCF8-73FE-4B24-AF8A-7FE21EACAF3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C22" sqref="C2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4.5703125" customWidth="1"/>
    <col min="13" max="13" width="36.42578125" customWidth="1"/>
    <col min="14" max="14" width="41.140625" customWidth="1"/>
    <col min="15" max="15" width="26.7109375" bestFit="1" customWidth="1"/>
    <col min="16" max="16" width="21.5703125" bestFit="1" customWidth="1"/>
    <col min="17" max="17" width="13.42578125" bestFit="1" customWidth="1"/>
    <col min="18" max="18" width="17.42578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100*E2/D2</f>
        <v>136.85882352941175</v>
      </c>
      <c r="P2" s="5">
        <f t="shared" ref="P2:P65" si="1">IF(E2 &gt; 0,E2/L2, 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DATE(1970,1,1) + (((I2/60)/60)/24)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5">
        <f t="shared" si="1"/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DATE(1970,1,1) + (((I3/60)/60)/24)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100*E66/D66</f>
        <v>173.33333333333334</v>
      </c>
      <c r="P66" s="5">
        <f t="shared" ref="P66:P129" si="5">IF(E66 &gt; 0,E66/L66, 0)</f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107.52857142857142</v>
      </c>
      <c r="P67" s="5">
        <f t="shared" si="5"/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DATE(1970,1,1) + (((I67/60)/60)/24)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100*E130/D130</f>
        <v>1.867</v>
      </c>
      <c r="P130" s="5">
        <f t="shared" ref="P130:P193" si="9">IF(E130 &gt; 0,E130/L130, 0)</f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5">
        <f t="shared" si="9"/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DATE(1970,1,1) + (((I131/60)/60)/24)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100*E194/D194</f>
        <v>1.6999999999999999E-3</v>
      </c>
      <c r="P194" s="5">
        <f t="shared" ref="P194:P257" si="13">IF(E194 &gt; 0,E194/L194, 0)</f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5">
        <f t="shared" si="13"/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DATE(1970,1,1) + (((I195/60)/60)/24)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100*E258/D258</f>
        <v>139.1</v>
      </c>
      <c r="P258" s="5">
        <f t="shared" ref="P258:P321" si="17">IF(E258 &gt; 0,E258/L258, 0)</f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</v>
      </c>
      <c r="P259" s="5">
        <f t="shared" si="17"/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DATE(1970,1,1) + (((I259/60)/60)/24)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100*E322/D322</f>
        <v>106.58</v>
      </c>
      <c r="P322" s="5">
        <f t="shared" ref="P322:P385" si="21">IF(E322 &gt; 0,E322/L322, 0)</f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5">
        <f t="shared" si="21"/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DATE(1970,1,1) + (((I323/60)/60)/24)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100*E386/D386</f>
        <v>112.105</v>
      </c>
      <c r="P386" s="5">
        <f t="shared" ref="P386:P449" si="25">IF(E386 &gt; 0,E386/L386, 0)</f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5">
        <f t="shared" si="25"/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DATE(1970,1,1) + (((I387/60)/60)/24)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100*E450/D450</f>
        <v>3.2804000000000002</v>
      </c>
      <c r="P450" s="5">
        <f t="shared" ref="P450:P513" si="29">IF(E450 &gt; 0,E450/L450, 0)</f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5">
        <f t="shared" si="29"/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DATE(1970,1,1) + (((I451/60)/60)/24)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100*E514/D514</f>
        <v>0.13750000000000001</v>
      </c>
      <c r="P514" s="5">
        <f t="shared" ref="P514:P577" si="33">IF(E514 &gt; 0,E514/L514, 0)</f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5">
        <f t="shared" si="33"/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DATE(1970,1,1) + (((I515/60)/60)/24)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100*E578/D578</f>
        <v>1.25E-3</v>
      </c>
      <c r="P578" s="5">
        <f t="shared" ref="P578:P641" si="37">IF(E578 &gt; 0,E578/L578, 0)</f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5">
        <f t="shared" si="37"/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DATE(1970,1,1) + (((I579/60)/60)/24)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100*E642/D642</f>
        <v>144.28571428571428</v>
      </c>
      <c r="P642" s="5">
        <f t="shared" ref="P642:P705" si="41">IF(E642 &gt; 0,E642/L642, 0)</f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5">
        <f t="shared" si="41"/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DATE(1970,1,1) + (((I643/60)/60)/24)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100*E706/D706</f>
        <v>0.87454545454545451</v>
      </c>
      <c r="P706" s="5">
        <f t="shared" ref="P706:P769" si="45">IF(E706 &gt; 0,E706/L706, 0)</f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0.97699999999999998</v>
      </c>
      <c r="P707" s="5">
        <f t="shared" si="45"/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DATE(1970,1,1) + (((I707/60)/60)/24)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100*E770/D770</f>
        <v>0</v>
      </c>
      <c r="P770" s="5">
        <f t="shared" ref="P770:P833" si="49">IF(E770 &gt; 0,E770/L770, 0)</f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5">
        <f t="shared" si="49"/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DATE(1970,1,1) + (((I771/60)/60)/24)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100*E834/D834</f>
        <v>100.60706666666667</v>
      </c>
      <c r="P834" s="5">
        <f t="shared" ref="P834:P897" si="53">IF(E834 &gt; 0,E834/L834, 0)</f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101.66666666666667</v>
      </c>
      <c r="P835" s="5">
        <f t="shared" si="53"/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DATE(1970,1,1) + (((I835/60)/60)/24)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100*E898/D898</f>
        <v>40</v>
      </c>
      <c r="P898" s="5">
        <f t="shared" ref="P898:P961" si="57">IF(E898 &gt; 0,E898/L898, 0)</f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5">
        <f t="shared" si="57"/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DATE(1970,1,1) + (((I899/60)/60)/24)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100*E962/D962</f>
        <v>46.100628930817614</v>
      </c>
      <c r="P962" s="5">
        <f t="shared" ref="P962:P1025" si="61">IF(E962 &gt; 0,E962/L962, 0)</f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42.188421052631575</v>
      </c>
      <c r="P963" s="5">
        <f t="shared" si="61"/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DATE(1970,1,1) + (((I963/60)/60)/24)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100*E1026/D1026</f>
        <v>118.63775</v>
      </c>
      <c r="P1026" s="5">
        <f t="shared" ref="P1026:P1089" si="65">IF(E1026 &gt; 0,E1026/L1026, 0)</f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109.92831428571429</v>
      </c>
      <c r="P1027" s="5">
        <f t="shared" si="65"/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DATE(1970,1,1) + (((I1027/60)/60)/24)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100*E1090/D1090</f>
        <v>14.182977777777777</v>
      </c>
      <c r="P1090" s="5">
        <f t="shared" ref="P1090:P1153" si="69">IF(E1090 &gt; 0,E1090/L1090, 0)</f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7.8266666666666671</v>
      </c>
      <c r="P1091" s="5">
        <f t="shared" si="69"/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DATE(1970,1,1) + (((I1091/60)/60)/24)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100*E1154/D1154</f>
        <v>5.6937499999999996</v>
      </c>
      <c r="P1154" s="5">
        <f t="shared" ref="P1154:P1217" si="73">IF(E1154 &gt; 0,E1154/L1154, 0)</f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5">
        <f t="shared" si="73"/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DATE(1970,1,1) + (((I1155/60)/60)/24)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100*E1218/D1218</f>
        <v>145.69999999999999</v>
      </c>
      <c r="P1218" s="5">
        <f t="shared" ref="P1218:P1281" si="77">IF(E1218 &gt; 0,E1218/L1218, 0)</f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</v>
      </c>
      <c r="P1219" s="5">
        <f t="shared" si="77"/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DATE(1970,1,1) + (((I1219/60)/60)/24)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100*E1282/D1282</f>
        <v>110.91186666666667</v>
      </c>
      <c r="P1282" s="5">
        <f t="shared" ref="P1282:P1345" si="81">IF(E1282 &gt; 0,E1282/L1282, 0)</f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110.71428571428571</v>
      </c>
      <c r="P1283" s="5">
        <f t="shared" si="81"/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DATE(1970,1,1) + (((I1283/60)/60)/24)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100*E1346/D1346</f>
        <v>377.73333333333335</v>
      </c>
      <c r="P1346" s="5">
        <f t="shared" ref="P1346:P1409" si="85">IF(E1346 &gt; 0,E1346/L1346, 0)</f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5">
        <f t="shared" si="85"/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DATE(1970,1,1) + (((I1347/60)/60)/24)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100*E1410/D1410</f>
        <v>7.2</v>
      </c>
      <c r="P1410" s="5">
        <f t="shared" ref="P1410:P1473" si="89">IF(E1410 &gt; 0,E1410/L1410, 0)</f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5">
        <f t="shared" si="89"/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DATE(1970,1,1) + (((I1411/60)/60)/24)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100*E1474/D1474</f>
        <v>138.70400000000001</v>
      </c>
      <c r="P1474" s="5">
        <f t="shared" ref="P1474:P1537" si="93">IF(E1474 &gt; 0,E1474/L1474, 0)</f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5">
        <f t="shared" si="93"/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DATE(1970,1,1) + (((I1475/60)/60)/24)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100*E1538/D1538</f>
        <v>250.30841666666666</v>
      </c>
      <c r="P1538" s="5">
        <f t="shared" ref="P1538:P1601" si="97">IF(E1538 &gt; 0,E1538/L1538, 0)</f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5">
        <f t="shared" si="97"/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DATE(1970,1,1) + (((I1539/60)/60)/24)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100*E1602/D1602</f>
        <v>7.34</v>
      </c>
      <c r="P1602" s="5">
        <f t="shared" ref="P1602:P1665" si="101">IF(E1602 &gt; 0,E1602/L1602, 0)</f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5">
        <f t="shared" si="101"/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DATE(1970,1,1) + (((I1603/60)/60)/24)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100*E1666/D1666</f>
        <v>122.4088</v>
      </c>
      <c r="P1666" s="5">
        <f t="shared" ref="P1666:P1729" si="105">IF(E1666 &gt; 0,E1666/L1666, 0)</f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5">
        <f t="shared" si="105"/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DATE(1970,1,1) + (((I1667/60)/60)/24)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100*E1730/D1730</f>
        <v>68.400000000000006</v>
      </c>
      <c r="P1730" s="5">
        <f t="shared" ref="P1730:P1793" si="109">IF(E1730 &gt; 0,E1730/L1730, 0)</f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5">
        <f t="shared" si="109"/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DATE(1970,1,1) + (((I1731/60)/60)/24)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100*E1794/D1794</f>
        <v>61.124000000000002</v>
      </c>
      <c r="P1794" s="5">
        <f t="shared" ref="P1794:P1857" si="113">IF(E1794 &gt; 0,E1794/L1794, 0)</f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1.3333333333333333</v>
      </c>
      <c r="P1795" s="5">
        <f t="shared" si="113"/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DATE(1970,1,1) + (((I1795/60)/60)/24)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100*E1858/D1858</f>
        <v>101.25</v>
      </c>
      <c r="P1858" s="5">
        <f t="shared" ref="P1858:P1921" si="117">IF(E1858 &gt; 0,E1858/L1858, 0)</f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5">
        <f t="shared" si="117"/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DATE(1970,1,1) + (((I1859/60)/60)/24)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100*E1922/D1922</f>
        <v>43.03</v>
      </c>
      <c r="P1922" s="5">
        <f t="shared" ref="P1922:P1985" si="121">IF(E1922 &gt; 0,E1922/L1922, 0)</f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5">
        <f t="shared" si="121"/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DATE(1970,1,1) + (((I1923/60)/60)/24)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100*E1986/D1986</f>
        <v>21.146666666666668</v>
      </c>
      <c r="P1986" s="5">
        <f t="shared" ref="P1986:P2049" si="125">IF(E1986 &gt; 0,E1986/L1986, 0)</f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5">
        <f t="shared" si="125"/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DATE(1970,1,1) + (((I1987/60)/60)/24)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100*E2050/D2050</f>
        <v>148.33229411764705</v>
      </c>
      <c r="P2050" s="5">
        <f t="shared" ref="P2050:P2113" si="129">IF(E2050 &gt; 0,E2050/L2050, 0)</f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5">
        <f t="shared" si="129"/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DATE(1970,1,1) + (((I2051/60)/60)/24)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100*E2114/D2114</f>
        <v>100</v>
      </c>
      <c r="P2114" s="5">
        <f t="shared" ref="P2114:P2177" si="133">IF(E2114 &gt; 0,E2114/L2114, 0)</f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104.85714285714286</v>
      </c>
      <c r="P2115" s="5">
        <f t="shared" si="133"/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DATE(1970,1,1) + (((I2115/60)/60)/24)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100*E2178/D2178</f>
        <v>126.02</v>
      </c>
      <c r="P2178" s="5">
        <f t="shared" ref="P2178:P2241" si="137">IF(E2178 &gt; 0,E2178/L2178, 0)</f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5">
        <f t="shared" si="137"/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DATE(1970,1,1) + (((I2179/60)/60)/24)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100*E2242/D2242</f>
        <v>270.68</v>
      </c>
      <c r="P2242" s="5">
        <f t="shared" ref="P2242:P2305" si="141">IF(E2242 &gt; 0,E2242/L2242, 0)</f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5">
        <f t="shared" si="141"/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DATE(1970,1,1) + (((I2243/60)/60)/24)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100*E2306/D2306</f>
        <v>100.70033333333333</v>
      </c>
      <c r="P2306" s="5">
        <f t="shared" ref="P2306:P2369" si="145">IF(E2306 &gt; 0,E2306/L2306, 0)</f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101.22777777777777</v>
      </c>
      <c r="P2307" s="5">
        <f t="shared" si="145"/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DATE(1970,1,1) + (((I2307/60)/60)/24)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100*E2370/D2370</f>
        <v>0.25</v>
      </c>
      <c r="P2370" s="5">
        <f t="shared" ref="P2370:P2433" si="149">IF(E2370 &gt; 0,E2370/L2370, 0)</f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5">
        <f t="shared" si="149"/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DATE(1970,1,1) + (((I2371/60)/60)/24)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100*E2434/D2434</f>
        <v>1.4285714285714285E-2</v>
      </c>
      <c r="P2434" s="5">
        <f t="shared" ref="P2434:P2497" si="153">IF(E2434 &gt; 0,E2434/L2434, 0)</f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5">
        <f t="shared" si="153"/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DATE(1970,1,1) + (((I2435/60)/60)/24)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100*E2498/D2498</f>
        <v>100</v>
      </c>
      <c r="P2498" s="5">
        <f t="shared" ref="P2498:P2561" si="157">IF(E2498 &gt; 0,E2498/L2498, 0)</f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112.77149999999999</v>
      </c>
      <c r="P2499" s="5">
        <f t="shared" si="157"/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DATE(1970,1,1) + (((I2499/60)/60)/24)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100*E2562/D2562</f>
        <v>100.1</v>
      </c>
      <c r="P2562" s="5">
        <f t="shared" ref="P2562:P2625" si="161">IF(E2562 &gt; 0,E2562/L2562, 0)</f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5">
        <f t="shared" si="161"/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DATE(1970,1,1) + (((I2563/60)/60)/24)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100*E2626/D2626</f>
        <v>1379.420625</v>
      </c>
      <c r="P2626" s="5">
        <f t="shared" ref="P2626:P2689" si="165">IF(E2626 &gt; 0,E2626/L2626, 0)</f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5">
        <f t="shared" si="165"/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DATE(1970,1,1) + (((I2627/60)/60)/24)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100*E2690/D2690</f>
        <v>0.14799999999999999</v>
      </c>
      <c r="P2690" s="5">
        <f t="shared" ref="P2690:P2753" si="169">IF(E2690 &gt; 0,E2690/L2690, 0)</f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5">
        <f t="shared" si="169"/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DATE(1970,1,1) + (((I2691/60)/60)/24)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100*E2754/D2754</f>
        <v>11.458333333333334</v>
      </c>
      <c r="P2754" s="5">
        <f t="shared" ref="P2754:P2817" si="173">IF(E2754 &gt; 0,E2754/L2754, 0)</f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5">
        <f t="shared" si="173"/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DATE(1970,1,1) + (((I2755/60)/60)/24)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100*E2818/D2818</f>
        <v>141.56666666666666</v>
      </c>
      <c r="P2818" s="5">
        <f t="shared" ref="P2818:P2881" si="177">IF(E2818 &gt; 0,E2818/L2818, 0)</f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5">
        <f t="shared" si="177"/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DATE(1970,1,1) + (((I2819/60)/60)/24)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100*E2882/D2882</f>
        <v>23.333333333333332</v>
      </c>
      <c r="P2882" s="5">
        <f t="shared" ref="P2882:P2945" si="181">IF(E2882 &gt; 0,E2882/L2882, 0)</f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5">
        <f t="shared" si="181"/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DATE(1970,1,1) + (((I2883/60)/60)/24)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100*E2946/D2946</f>
        <v>1</v>
      </c>
      <c r="P2946" s="5">
        <f t="shared" ref="P2946:P3009" si="185">IF(E2946 &gt; 0,E2946/L2946, 0)</f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5">
        <f t="shared" si="185"/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DATE(1970,1,1) + (((I2947/60)/60)/24)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100*E3010/D3010</f>
        <v>101.16666666666667</v>
      </c>
      <c r="P3010" s="5">
        <f t="shared" ref="P3010:P3073" si="189">IF(E3010 &gt; 0,E3010/L3010, 0)</f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5">
        <f t="shared" si="189"/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DATE(1970,1,1) + (((I3011/60)/60)/24)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100*E3074/D3074</f>
        <v>1.6666666666666666E-2</v>
      </c>
      <c r="P3074" s="5">
        <f t="shared" ref="P3074:P3137" si="193">IF(E3074 &gt; 0,E3074/L3074, 0)</f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5">
        <f t="shared" si="193"/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DATE(1970,1,1) + (((I3075/60)/60)/24)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100*E3138/D3138</f>
        <v>127.8</v>
      </c>
      <c r="P3138" s="5">
        <f t="shared" ref="P3138:P3201" si="197">IF(E3138 &gt; 0,E3138/L3138, 0)</f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5">
        <f t="shared" si="197"/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DATE(1970,1,1) + (((I3139/60)/60)/24)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100*E3202/D3202</f>
        <v>2E-3</v>
      </c>
      <c r="P3202" s="5">
        <f t="shared" ref="P3202:P3265" si="201">IF(E3202 &gt; 0,E3202/L3202, 0)</f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5">
        <f t="shared" si="201"/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DATE(1970,1,1) + (((I3203/60)/60)/24)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100*E3266/D3266</f>
        <v>103</v>
      </c>
      <c r="P3266" s="5">
        <f t="shared" ref="P3266:P3329" si="205">IF(E3266 &gt; 0,E3266/L3266, 0)</f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5">
        <f t="shared" si="205"/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DATE(1970,1,1) + (((I3267/60)/60)/24)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100*E3330/D3330</f>
        <v>146.38888888888889</v>
      </c>
      <c r="P3330" s="5">
        <f t="shared" ref="P3330:P3393" si="209">IF(E3330 &gt; 0,E3330/L3330, 0)</f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5">
        <f t="shared" si="209"/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DATE(1970,1,1) + (((I3331/60)/60)/24)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100*E3394/D3394</f>
        <v>100</v>
      </c>
      <c r="P3394" s="5">
        <f t="shared" ref="P3394:P3457" si="213">IF(E3394 &gt; 0,E3394/L3394, 0)</f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</v>
      </c>
      <c r="P3395" s="5">
        <f t="shared" si="213"/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DATE(1970,1,1) + (((I3395/60)/60)/24)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100*E3458/D3458</f>
        <v>191.3</v>
      </c>
      <c r="P3458" s="5">
        <f t="shared" ref="P3458:P3521" si="217">IF(E3458 &gt; 0,E3458/L3458, 0)</f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5">
        <f t="shared" si="217"/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DATE(1970,1,1) + (((I3459/60)/60)/24)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100*E3522/D3522</f>
        <v>100.75</v>
      </c>
      <c r="P3522" s="5">
        <f t="shared" ref="P3522:P3585" si="221">IF(E3522 &gt; 0,E3522/L3522, 0)</f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169.42857142857142</v>
      </c>
      <c r="P3523" s="5">
        <f t="shared" si="221"/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DATE(1970,1,1) + (((I3523/60)/60)/24)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100*E3586/D3586</f>
        <v>115.5</v>
      </c>
      <c r="P3586" s="5">
        <f t="shared" ref="P3586:P3649" si="225">IF(E3586 &gt; 0,E3586/L3586, 0)</f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119.11764705882354</v>
      </c>
      <c r="P3587" s="5">
        <f t="shared" si="225"/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DATE(1970,1,1) + (((I3587/60)/60)/24)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100*E3650/D3650</f>
        <v>100.38249999999999</v>
      </c>
      <c r="P3650" s="5">
        <f t="shared" ref="P3650:P3713" si="229">IF(E3650 &gt; 0,E3650/L3650, 0)</f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5">
        <f t="shared" si="229"/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DATE(1970,1,1) + (((I3651/60)/60)/24)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100*E3714/D3714</f>
        <v>153.73333333333332</v>
      </c>
      <c r="P3714" s="5">
        <f t="shared" ref="P3714:P3777" si="233">IF(E3714 &gt; 0,E3714/L3714, 0)</f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101.5</v>
      </c>
      <c r="P3715" s="5">
        <f t="shared" si="233"/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DATE(1970,1,1) + (((I3715/60)/60)/24)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100*E3778/D3778</f>
        <v>106.71250000000001</v>
      </c>
      <c r="P3778" s="5">
        <f t="shared" ref="P3778:P3841" si="237">IF(E3778 &gt; 0,E3778/L3778, 0)</f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5">
        <f t="shared" si="237"/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DATE(1970,1,1) + (((I3779/60)/60)/24)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100*E3842/D3842</f>
        <v>6500</v>
      </c>
      <c r="P3842" s="5">
        <f t="shared" ref="P3842:P3905" si="241">IF(E3842 &gt; 0,E3842/L3842, 0)</f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5">
        <f t="shared" si="241"/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DATE(1970,1,1) + (((I3843/60)/60)/24)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100*E3906/D3906</f>
        <v>0.03</v>
      </c>
      <c r="P3906" s="5">
        <f t="shared" ref="P3906:P3969" si="245">IF(E3906 &gt; 0,E3906/L3906, 0)</f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5">
        <f t="shared" si="245"/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DATE(1970,1,1) + (((I3907/60)/60)/24)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100*E3970/D3970</f>
        <v>10.54</v>
      </c>
      <c r="P3970" s="5">
        <f t="shared" ref="P3970:P4033" si="249">IF(E3970 &gt; 0,E3970/L3970, 0)</f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5">
        <f t="shared" si="249"/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DATE(1970,1,1) + (((I3971/60)/60)/24)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100*E4034/D4034</f>
        <v>6.8287037037037033</v>
      </c>
      <c r="P4034" s="5">
        <f t="shared" ref="P4034:P4097" si="253">IF(E4034 &gt; 0,E4034/L4034, 0)</f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5">
        <f t="shared" si="253"/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DATE(1970,1,1) + (((I4035/60)/60)/24)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100*E4098/D4098</f>
        <v>11.428571428571429</v>
      </c>
      <c r="P4098" s="5">
        <f t="shared" ref="P4098:P4115" si="257">IF(E4098 &gt; 0,E4098/L4098, 0)</f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5">
        <f t="shared" si="257"/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DATE(1970,1,1) + (((I4099/60)/60)/24)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1" xr:uid="{FA44C1A3-1658-453C-A1B4-2D0C041ACDC3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DCD0-9196-46E2-B5E2-4D90F4458FA3}"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37C6F-8E59-4725-92C0-A3E8FB58D0DD}">
  <dimension ref="A1:F47"/>
  <sheetViews>
    <sheetView topLeftCell="A16" workbookViewId="0">
      <selection activeCell="C2" sqref="B2:C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8308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56F82-D905-42A2-913A-55B71F40269B}">
  <dimension ref="A1:E18"/>
  <sheetViews>
    <sheetView workbookViewId="0">
      <selection activeCell="D17" sqref="D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8363</v>
      </c>
    </row>
    <row r="2" spans="1:5" x14ac:dyDescent="0.25">
      <c r="A2" s="7" t="s">
        <v>8379</v>
      </c>
      <c r="B2" t="s">
        <v>8363</v>
      </c>
    </row>
    <row r="4" spans="1:5" x14ac:dyDescent="0.25">
      <c r="A4" s="7" t="s">
        <v>8362</v>
      </c>
      <c r="B4" s="7" t="s">
        <v>8364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DB2E-A732-49E5-8766-CC2A97400781}">
  <dimension ref="A1:H13"/>
  <sheetViews>
    <sheetView topLeftCell="A13" zoomScaleNormal="100" workbookViewId="0">
      <selection activeCell="I22" sqref="I2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t="s">
        <v>8388</v>
      </c>
      <c r="B2">
        <f>COUNTIFS(goal, "&lt;1000", state,"successful")</f>
        <v>322</v>
      </c>
      <c r="C2">
        <f>COUNTIFS(goal, "&lt;1000", state,"failed")</f>
        <v>113</v>
      </c>
      <c r="D2">
        <f>COUNTIFS(goal, "&lt;1000", state,"canceled")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COUNTIFS(goal, "&gt;=1000", goal, "&lt;=4999", state,"successful")</f>
        <v>932</v>
      </c>
      <c r="C3">
        <f>COUNTIFS(goal, "&gt;=1000", goal, "&lt;=4999", state,"failed")</f>
        <v>420</v>
      </c>
      <c r="D3">
        <f>COUNTIFS(goal, "&gt;=1000", goal, "&lt;=4999", state,"canceled")</f>
        <v>60</v>
      </c>
      <c r="E3">
        <f>SUM(B3:D3)</f>
        <v>1412</v>
      </c>
      <c r="F3" s="13">
        <f t="shared" ref="F3:F13" si="0">B3/E3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</row>
    <row r="4" spans="1:8" x14ac:dyDescent="0.25">
      <c r="A4" t="s">
        <v>8390</v>
      </c>
      <c r="B4">
        <f>COUNTIFS(goal, "&gt;=5000", goal, "&lt;=9999", state,"successful")</f>
        <v>381</v>
      </c>
      <c r="C4">
        <f>COUNTIFS(goal, "&gt;=5000", goal, "&lt;=9999", state,"failed")</f>
        <v>283</v>
      </c>
      <c r="D4">
        <f>COUNTIFS(goal, "&gt;=5000", goal, "&lt;=9999", state,"canceled")</f>
        <v>52</v>
      </c>
      <c r="E4">
        <f t="shared" ref="E4:E13" si="3">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25">
      <c r="A5" t="s">
        <v>8391</v>
      </c>
      <c r="B5">
        <f>COUNTIFS(goal, "&gt;=10000", goal, "&lt;=14999", state,"successful")</f>
        <v>168</v>
      </c>
      <c r="C5">
        <f>COUNTIFS(goal, "&gt;=10000", goal, "&lt;=14999", state,"failed")</f>
        <v>144</v>
      </c>
      <c r="D5">
        <f>COUNTIFS(goal, "&gt;=10000", goal, "&lt;=14999", state,"canceled")</f>
        <v>40</v>
      </c>
      <c r="E5">
        <f t="shared" si="3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25">
      <c r="A6" t="s">
        <v>8392</v>
      </c>
      <c r="B6">
        <f>COUNTIFS(goal, "&gt;=15000", goal, "&lt;=19999", state,"successful")</f>
        <v>94</v>
      </c>
      <c r="C6">
        <f>COUNTIFS(goal, "&gt;=15000", goal, "&lt;=19999", state,"failed")</f>
        <v>90</v>
      </c>
      <c r="D6">
        <f>COUNTIFS(goal, "&gt;=15000", goal, "&lt;=19999", state,"canceled")</f>
        <v>17</v>
      </c>
      <c r="E6">
        <f t="shared" si="3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25">
      <c r="A7" t="s">
        <v>8393</v>
      </c>
      <c r="B7">
        <f>COUNTIFS(goal, "&gt;=20000", goal, "&lt;=24999", state,"successful")</f>
        <v>62</v>
      </c>
      <c r="C7">
        <f>COUNTIFS(goal, "&gt;=20000", goal, "&lt;=24999", state,"failed")</f>
        <v>72</v>
      </c>
      <c r="D7">
        <f>COUNTIFS(goal, "&gt;=20000", goal, "&lt;=24999", state,"canceled")</f>
        <v>14</v>
      </c>
      <c r="E7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25">
      <c r="A8" t="s">
        <v>8394</v>
      </c>
      <c r="B8">
        <f>COUNTIFS(goal, "&gt;=25000", goal, "&lt;=29999", state,"successful")</f>
        <v>55</v>
      </c>
      <c r="C8">
        <f>COUNTIFS(goal, "&gt;=25000", goal, "&lt;=29999", state,"failed")</f>
        <v>64</v>
      </c>
      <c r="D8">
        <f>COUNTIFS(goal, "&gt;=25000", goal, "&lt;=29999", state,"canceled")</f>
        <v>18</v>
      </c>
      <c r="E8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25">
      <c r="A9" t="s">
        <v>8395</v>
      </c>
      <c r="B9">
        <f>COUNTIFS(goal, "&gt;=30000", goal, "&lt;=34999", state,"successful")</f>
        <v>32</v>
      </c>
      <c r="C9">
        <f>COUNTIFS(goal, "&gt;=30000", goal, "&lt;=34999", state,"failed")</f>
        <v>37</v>
      </c>
      <c r="D9">
        <f>COUNTIFS(goal, "&gt;=30000", goal, "&lt;=34999", state,"canceled")</f>
        <v>13</v>
      </c>
      <c r="E9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25">
      <c r="A10" t="s">
        <v>8396</v>
      </c>
      <c r="B10">
        <f>COUNTIFS(goal, "&gt;=35000", goal, "&lt;=39999", state,"successful")</f>
        <v>26</v>
      </c>
      <c r="C10">
        <f>COUNTIFS(goal, "&gt;=35000", goal, "&lt;=39999", state,"failed")</f>
        <v>22</v>
      </c>
      <c r="D10">
        <f>COUNTIFS(goal, "&gt;=35000", goal, "&lt;=39999", state,"canceled")</f>
        <v>7</v>
      </c>
      <c r="E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25">
      <c r="A11" t="s">
        <v>8397</v>
      </c>
      <c r="B11">
        <f>COUNTIFS(goal, "&gt;=40000", goal, "&lt;=44999", state,"successful")</f>
        <v>21</v>
      </c>
      <c r="C11">
        <f>COUNTIFS(goal, "&gt;=40000", goal, "&lt;=44999", state,"failed")</f>
        <v>16</v>
      </c>
      <c r="D11">
        <f>COUNTIFS(goal, "&gt;=40000", goal, "&lt;=44999", state,"canceled")</f>
        <v>6</v>
      </c>
      <c r="E11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25">
      <c r="A12" t="s">
        <v>8398</v>
      </c>
      <c r="B12">
        <f>COUNTIFS(goal, "&gt;=45000", goal, "&lt;=49999", state,"successful")</f>
        <v>6</v>
      </c>
      <c r="C12">
        <f>COUNTIFS(goal, "&gt;=45000", goal, "&lt;=49999", state,"failed")</f>
        <v>11</v>
      </c>
      <c r="D12">
        <f>COUNTIFS(goal, "&gt;=45000", goal, "&lt;=49999", state,"canceled")</f>
        <v>4</v>
      </c>
      <c r="E12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25">
      <c r="A13" t="s">
        <v>8399</v>
      </c>
      <c r="B13">
        <f>COUNTIFS(goal, "&gt;=50000", state,"successful")</f>
        <v>86</v>
      </c>
      <c r="C13">
        <f>COUNTIFS(goal, "&gt;=50000", state,"failed")</f>
        <v>258</v>
      </c>
      <c r="D13">
        <f>COUNTIFS(goal, "&gt;=50000", state,"canceled")</f>
        <v>100</v>
      </c>
      <c r="E13">
        <f t="shared" si="3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Fawad</cp:lastModifiedBy>
  <dcterms:created xsi:type="dcterms:W3CDTF">2017-04-20T15:17:24Z</dcterms:created>
  <dcterms:modified xsi:type="dcterms:W3CDTF">2019-02-25T12:17:09Z</dcterms:modified>
</cp:coreProperties>
</file>