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p\Desktop\cycle d'ingénieur\S6\PLBD\"/>
    </mc:Choice>
  </mc:AlternateContent>
  <xr:revisionPtr revIDLastSave="0" documentId="13_ncr:1_{42E490C3-5FCE-4E1D-A866-68876E045C00}" xr6:coauthVersionLast="47" xr6:coauthVersionMax="47" xr10:uidLastSave="{00000000-0000-0000-0000-000000000000}"/>
  <bookViews>
    <workbookView xWindow="-120" yWindow="-120" windowWidth="20730" windowHeight="11160" xr2:uid="{58F45300-2E35-4869-BA41-1FEC9E91550D}"/>
  </bookViews>
  <sheets>
    <sheet name="Tableau de bord_PLB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0" i="1" l="1"/>
  <c r="Q64" i="1"/>
  <c r="J58" i="1"/>
  <c r="L49" i="1"/>
  <c r="K49" i="1"/>
  <c r="J49" i="1"/>
  <c r="L48" i="1"/>
  <c r="K48" i="1"/>
  <c r="J48" i="1"/>
  <c r="P46" i="1"/>
  <c r="O46" i="1"/>
  <c r="N46" i="1"/>
  <c r="Q45" i="1"/>
  <c r="O45" i="1"/>
  <c r="O93" i="1" s="1"/>
  <c r="N45" i="1"/>
  <c r="Q43" i="1"/>
  <c r="P43" i="1"/>
  <c r="O43" i="1"/>
  <c r="N43" i="1"/>
  <c r="O40" i="1"/>
  <c r="N40" i="1"/>
  <c r="P39" i="1"/>
  <c r="O39" i="1"/>
  <c r="N39" i="1"/>
  <c r="O37" i="1"/>
  <c r="N37" i="1"/>
  <c r="M34" i="1"/>
  <c r="L34" i="1"/>
  <c r="K34" i="1"/>
  <c r="M33" i="1"/>
  <c r="L33" i="1"/>
  <c r="M32" i="1"/>
  <c r="M31" i="1"/>
  <c r="L31" i="1"/>
  <c r="K31" i="1"/>
  <c r="K29" i="1"/>
  <c r="J28" i="1"/>
  <c r="G72" i="1"/>
  <c r="G4" i="1"/>
  <c r="G18" i="1" s="1"/>
  <c r="G5" i="1"/>
  <c r="G24" i="1" s="1"/>
  <c r="G6" i="1"/>
  <c r="G30" i="1" s="1"/>
  <c r="G7" i="1"/>
  <c r="G36" i="1" s="1"/>
  <c r="G8" i="1"/>
  <c r="G42" i="1" s="1"/>
  <c r="G9" i="1"/>
  <c r="G48" i="1" s="1"/>
  <c r="G10" i="1"/>
  <c r="G54" i="1" s="1"/>
  <c r="G11" i="1"/>
  <c r="G66" i="1" s="1"/>
  <c r="G12" i="1"/>
  <c r="G13" i="1"/>
  <c r="G14" i="1"/>
  <c r="G78" i="1" s="1"/>
  <c r="I93" i="1"/>
  <c r="S92" i="1"/>
  <c r="T92" i="1"/>
  <c r="U92" i="1"/>
  <c r="V92" i="1"/>
  <c r="W92" i="1"/>
  <c r="X92" i="1"/>
  <c r="N94" i="1"/>
  <c r="O94" i="1"/>
  <c r="P94" i="1"/>
  <c r="Q94" i="1"/>
  <c r="R94" i="1"/>
  <c r="N93" i="1"/>
  <c r="Q93" i="1"/>
  <c r="R93" i="1"/>
  <c r="N92" i="1"/>
  <c r="O92" i="1"/>
  <c r="P92" i="1"/>
  <c r="Q92" i="1"/>
  <c r="R92" i="1"/>
  <c r="F42" i="1"/>
  <c r="F36" i="1"/>
  <c r="F30" i="1"/>
  <c r="F24" i="1"/>
  <c r="F18" i="1"/>
  <c r="J94" i="1" s="1"/>
  <c r="P45" i="1" l="1"/>
  <c r="P93" i="1" s="1"/>
  <c r="M93" i="1"/>
  <c r="G60" i="1"/>
  <c r="I94" i="1"/>
  <c r="I95" i="1" s="1"/>
  <c r="I92" i="1"/>
  <c r="R96" i="1"/>
  <c r="N98" i="1"/>
  <c r="R95" i="1"/>
  <c r="O98" i="1"/>
  <c r="Q95" i="1"/>
  <c r="R97" i="1"/>
  <c r="Q96" i="1"/>
  <c r="P96" i="1"/>
  <c r="O95" i="1"/>
  <c r="Q98" i="1"/>
  <c r="N96" i="1"/>
  <c r="P97" i="1"/>
  <c r="P98" i="1"/>
  <c r="Q97" i="1"/>
  <c r="O97" i="1"/>
  <c r="P95" i="1"/>
  <c r="N95" i="1"/>
  <c r="N97" i="1"/>
  <c r="O96" i="1"/>
  <c r="R98" i="1"/>
  <c r="M94" i="1"/>
  <c r="I97" i="1" l="1"/>
  <c r="K93" i="1"/>
  <c r="J93" i="1"/>
  <c r="J95" i="1" s="1"/>
  <c r="L93" i="1"/>
  <c r="I96" i="1"/>
  <c r="I98" i="1"/>
  <c r="K94" i="1"/>
  <c r="L94" i="1"/>
  <c r="M92" i="1"/>
  <c r="M95" i="1"/>
  <c r="M97" i="1"/>
  <c r="J97" i="1" l="1"/>
  <c r="K97" i="1"/>
  <c r="L95" i="1"/>
  <c r="L97" i="1"/>
  <c r="K95" i="1"/>
  <c r="M96" i="1"/>
  <c r="M98" i="1"/>
  <c r="J92" i="1"/>
  <c r="L92" i="1" l="1"/>
  <c r="K92" i="1"/>
  <c r="J98" i="1"/>
  <c r="J96" i="1"/>
  <c r="L96" i="1" l="1"/>
  <c r="L98" i="1"/>
  <c r="K96" i="1"/>
  <c r="K98" i="1"/>
</calcChain>
</file>

<file path=xl/sharedStrings.xml><?xml version="1.0" encoding="utf-8"?>
<sst xmlns="http://schemas.openxmlformats.org/spreadsheetml/2006/main" count="149" uniqueCount="65">
  <si>
    <t>B</t>
  </si>
  <si>
    <t>A</t>
  </si>
  <si>
    <t>C</t>
  </si>
  <si>
    <t>D</t>
  </si>
  <si>
    <t>Semaine-Tâche</t>
  </si>
  <si>
    <t>PV</t>
  </si>
  <si>
    <t>AC</t>
  </si>
  <si>
    <t>EV</t>
  </si>
  <si>
    <t>Project KPIs</t>
  </si>
  <si>
    <t>CPI</t>
  </si>
  <si>
    <t>SPI</t>
  </si>
  <si>
    <t>Description</t>
  </si>
  <si>
    <t>Coût (en heures de travail)</t>
  </si>
  <si>
    <t>KPIs</t>
  </si>
  <si>
    <t>Durée vraisemblable 
(en semaines)</t>
  </si>
  <si>
    <t>Durée optimiste 
(en semaines)</t>
  </si>
  <si>
    <t>Durée pessimiste 
(en semaines)</t>
  </si>
  <si>
    <t>E</t>
  </si>
  <si>
    <t>F</t>
  </si>
  <si>
    <t>Durée espérée (en semaines)</t>
  </si>
  <si>
    <t>Prédecesseur</t>
  </si>
  <si>
    <t>PV Cumulé</t>
  </si>
  <si>
    <t>AC Cumulé</t>
  </si>
  <si>
    <t>% Achévement Cumulé</t>
  </si>
  <si>
    <t>CV (Cost Variance)</t>
  </si>
  <si>
    <t>SV (Scheduel Variance)</t>
  </si>
  <si>
    <t>PV Projet</t>
  </si>
  <si>
    <t>AC Projet</t>
  </si>
  <si>
    <t>EV Projet</t>
  </si>
  <si>
    <t>--</t>
  </si>
  <si>
    <t>Membres de l'équipe</t>
  </si>
  <si>
    <t>Groupe PLBD</t>
  </si>
  <si>
    <t>Membre 1</t>
  </si>
  <si>
    <t>Membre 2</t>
  </si>
  <si>
    <t>Membre 3</t>
  </si>
  <si>
    <t>Membre 4</t>
  </si>
  <si>
    <t>Membre 5</t>
  </si>
  <si>
    <t>Membre 6</t>
  </si>
  <si>
    <t>Tableau 1</t>
  </si>
  <si>
    <t>Tableau 2</t>
  </si>
  <si>
    <t>Tableau 0</t>
  </si>
  <si>
    <t>Tableau 3</t>
  </si>
  <si>
    <t>Diagramme de classe</t>
  </si>
  <si>
    <t>Wire frame</t>
  </si>
  <si>
    <t>Partie dynamique</t>
  </si>
  <si>
    <t>Collecte des données</t>
  </si>
  <si>
    <t>G</t>
  </si>
  <si>
    <t>Interfaces utilisateurs(codage)</t>
  </si>
  <si>
    <t>Implementation du Chatbot</t>
  </si>
  <si>
    <t>Implementation des bases de données</t>
  </si>
  <si>
    <t>Test de la plateforme</t>
  </si>
  <si>
    <t>H</t>
  </si>
  <si>
    <t>I</t>
  </si>
  <si>
    <t>Demande de base de données au pres du service de stage</t>
  </si>
  <si>
    <t>Redaction du rapport</t>
  </si>
  <si>
    <t>Poster</t>
  </si>
  <si>
    <t>J</t>
  </si>
  <si>
    <t>K</t>
  </si>
  <si>
    <t>d</t>
  </si>
  <si>
    <t>1/A</t>
  </si>
  <si>
    <t>2/B,F,G</t>
  </si>
  <si>
    <t>3/C</t>
  </si>
  <si>
    <t>6/ D,E</t>
  </si>
  <si>
    <t xml:space="preserve">9/ H,I </t>
  </si>
  <si>
    <t xml:space="preserve">10/J,K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</si>
</sst>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4"/>
      <name val="Times New Roman"/>
      <family val="1"/>
    </font>
    <font>
      <b/>
      <sz val="11"/>
      <color rgb="FFFF0000"/>
      <name val="Times New Roman"/>
      <family val="1"/>
    </font>
    <font>
      <sz val="10"/>
      <name val="Times New Roman"/>
      <family val="1"/>
    </font>
    <font>
      <b/>
      <sz val="11"/>
      <color rgb="FF00B05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/>
      <right style="thick">
        <color rgb="FFFF0000"/>
      </right>
      <top/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rgb="FFFF0000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rgb="FFFF0000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4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0" fillId="3" borderId="17" xfId="0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2" xfId="0" quotePrefix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MA"/>
              <a:t>Graphique : Project EVM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'Tableau de bord_PLBD'!$H$92</c:f>
              <c:strCache>
                <c:ptCount val="1"/>
                <c:pt idx="0">
                  <c:v>PV Projet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val>
            <c:numRef>
              <c:f>'Tableau de bord_PLBD'!$I$92:$R$92</c:f>
              <c:numCache>
                <c:formatCode>General</c:formatCode>
                <c:ptCount val="10"/>
                <c:pt idx="0">
                  <c:v>10</c:v>
                </c:pt>
                <c:pt idx="1">
                  <c:v>9.6666666666666661</c:v>
                </c:pt>
                <c:pt idx="2">
                  <c:v>37.333333333333336</c:v>
                </c:pt>
                <c:pt idx="3">
                  <c:v>38</c:v>
                </c:pt>
                <c:pt idx="4">
                  <c:v>54</c:v>
                </c:pt>
                <c:pt idx="5">
                  <c:v>144</c:v>
                </c:pt>
                <c:pt idx="6">
                  <c:v>288</c:v>
                </c:pt>
                <c:pt idx="7">
                  <c:v>432</c:v>
                </c:pt>
                <c:pt idx="8">
                  <c:v>288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3-4E24-816B-2E4CF9B3EBE8}"/>
            </c:ext>
          </c:extLst>
        </c:ser>
        <c:ser>
          <c:idx val="1"/>
          <c:order val="1"/>
          <c:tx>
            <c:strRef>
              <c:f>'Tableau de bord_PLBD'!$H$93</c:f>
              <c:strCache>
                <c:ptCount val="1"/>
                <c:pt idx="0">
                  <c:v>AC Projet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'Tableau de bord_PLBD'!$I$93:$R$93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31</c:v>
                </c:pt>
                <c:pt idx="3">
                  <c:v>28</c:v>
                </c:pt>
                <c:pt idx="4">
                  <c:v>54</c:v>
                </c:pt>
                <c:pt idx="5">
                  <c:v>88</c:v>
                </c:pt>
                <c:pt idx="6">
                  <c:v>218</c:v>
                </c:pt>
                <c:pt idx="7">
                  <c:v>434</c:v>
                </c:pt>
                <c:pt idx="8">
                  <c:v>288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3-4E24-816B-2E4CF9B3EBE8}"/>
            </c:ext>
          </c:extLst>
        </c:ser>
        <c:ser>
          <c:idx val="2"/>
          <c:order val="2"/>
          <c:tx>
            <c:strRef>
              <c:f>'Tableau de bord_PLBD'!$H$94</c:f>
              <c:strCache>
                <c:ptCount val="1"/>
                <c:pt idx="0">
                  <c:v>EV Projet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'Tableau de bord_PLBD'!$I$94:$R$94</c:f>
              <c:numCache>
                <c:formatCode>General</c:formatCode>
                <c:ptCount val="10"/>
                <c:pt idx="0">
                  <c:v>10</c:v>
                </c:pt>
                <c:pt idx="1">
                  <c:v>8</c:v>
                </c:pt>
                <c:pt idx="2">
                  <c:v>31</c:v>
                </c:pt>
                <c:pt idx="3">
                  <c:v>16</c:v>
                </c:pt>
                <c:pt idx="4">
                  <c:v>28</c:v>
                </c:pt>
                <c:pt idx="5">
                  <c:v>88</c:v>
                </c:pt>
                <c:pt idx="6">
                  <c:v>130</c:v>
                </c:pt>
                <c:pt idx="7">
                  <c:v>316</c:v>
                </c:pt>
                <c:pt idx="8">
                  <c:v>70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C3-4E24-816B-2E4CF9B3E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1008496"/>
        <c:axId val="1621011856"/>
      </c:lineChart>
      <c:catAx>
        <c:axId val="1621008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1011856"/>
        <c:crosses val="autoZero"/>
        <c:auto val="1"/>
        <c:lblAlgn val="ctr"/>
        <c:lblOffset val="100"/>
        <c:noMultiLvlLbl val="0"/>
      </c:catAx>
      <c:valAx>
        <c:axId val="162101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2100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40655</xdr:colOff>
      <xdr:row>19</xdr:row>
      <xdr:rowOff>17424</xdr:rowOff>
    </xdr:from>
    <xdr:to>
      <xdr:col>3</xdr:col>
      <xdr:colOff>1257994</xdr:colOff>
      <xdr:row>42</xdr:row>
      <xdr:rowOff>35777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95FA9FE-54FD-5808-CFB2-409A765DC9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156814</xdr:colOff>
      <xdr:row>34</xdr:row>
      <xdr:rowOff>0</xdr:rowOff>
    </xdr:from>
    <xdr:to>
      <xdr:col>24</xdr:col>
      <xdr:colOff>714375</xdr:colOff>
      <xdr:row>43</xdr:row>
      <xdr:rowOff>98734</xdr:rowOff>
    </xdr:to>
    <xdr:sp macro="" textlink="">
      <xdr:nvSpPr>
        <xdr:cNvPr id="11" name="Flèche : bas 10">
          <a:extLst>
            <a:ext uri="{FF2B5EF4-FFF2-40B4-BE49-F238E27FC236}">
              <a16:creationId xmlns:a16="http://schemas.microsoft.com/office/drawing/2014/main" id="{A8C9D437-85A3-89A0-D12B-880CD4F89AD9}"/>
            </a:ext>
          </a:extLst>
        </xdr:cNvPr>
        <xdr:cNvSpPr/>
      </xdr:nvSpPr>
      <xdr:spPr>
        <a:xfrm>
          <a:off x="15240001" y="5099360"/>
          <a:ext cx="557561" cy="1719146"/>
        </a:xfrm>
        <a:prstGeom prst="downArrow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M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02FF-9371-49FB-A173-3F3653ABEF8F}">
  <dimension ref="A1:X108"/>
  <sheetViews>
    <sheetView tabSelected="1" topLeftCell="A8" zoomScale="55" zoomScaleNormal="55" workbookViewId="0">
      <selection activeCell="M92" sqref="M92"/>
    </sheetView>
  </sheetViews>
  <sheetFormatPr baseColWidth="10" defaultRowHeight="14.25"/>
  <cols>
    <col min="1" max="1" width="16.625" bestFit="1" customWidth="1"/>
    <col min="2" max="2" width="53.375" customWidth="1"/>
    <col min="3" max="3" width="17.875" customWidth="1"/>
    <col min="4" max="4" width="18.125" customWidth="1"/>
    <col min="5" max="5" width="15.5" customWidth="1"/>
    <col min="6" max="6" width="15.25" customWidth="1"/>
    <col min="7" max="7" width="14.875" customWidth="1"/>
    <col min="8" max="8" width="18.875" customWidth="1"/>
    <col min="9" max="9" width="8.5" customWidth="1"/>
    <col min="10" max="10" width="9.125" customWidth="1"/>
    <col min="11" max="11" width="6.5" customWidth="1"/>
    <col min="12" max="13" width="5.125" customWidth="1"/>
    <col min="14" max="14" width="7.75" customWidth="1"/>
    <col min="15" max="16" width="4.75" customWidth="1"/>
    <col min="17" max="18" width="7.375" customWidth="1"/>
    <col min="19" max="24" width="4.75" customWidth="1"/>
  </cols>
  <sheetData>
    <row r="1" spans="1:24" ht="15.75" thickBot="1">
      <c r="A1" s="1"/>
      <c r="B1" s="1"/>
      <c r="C1" s="1"/>
      <c r="D1" s="1"/>
      <c r="E1" s="1"/>
      <c r="F1" s="1"/>
      <c r="G1" s="1"/>
      <c r="H1" s="1"/>
      <c r="I1" s="1"/>
    </row>
    <row r="2" spans="1:24" ht="15">
      <c r="A2" s="71" t="s">
        <v>38</v>
      </c>
      <c r="B2" s="72"/>
      <c r="C2" s="72"/>
      <c r="D2" s="72"/>
      <c r="E2" s="72"/>
      <c r="F2" s="72"/>
      <c r="G2" s="72"/>
      <c r="H2" s="73"/>
      <c r="I2" s="1"/>
      <c r="L2" s="74" t="s">
        <v>40</v>
      </c>
      <c r="M2" s="75"/>
      <c r="N2" s="75"/>
      <c r="O2" s="75"/>
      <c r="P2" s="75"/>
      <c r="Q2" s="75"/>
      <c r="R2" s="76"/>
    </row>
    <row r="3" spans="1:24" ht="42.75">
      <c r="A3" s="3" t="s">
        <v>4</v>
      </c>
      <c r="B3" s="2" t="s">
        <v>11</v>
      </c>
      <c r="C3" s="2" t="s">
        <v>20</v>
      </c>
      <c r="D3" s="8" t="s">
        <v>14</v>
      </c>
      <c r="E3" s="8" t="s">
        <v>15</v>
      </c>
      <c r="F3" s="8" t="s">
        <v>16</v>
      </c>
      <c r="G3" s="8" t="s">
        <v>19</v>
      </c>
      <c r="H3" s="28" t="s">
        <v>12</v>
      </c>
      <c r="L3" s="51" t="s">
        <v>31</v>
      </c>
      <c r="M3" s="53"/>
      <c r="N3" s="53"/>
      <c r="O3" s="67">
        <v>87</v>
      </c>
      <c r="P3" s="67"/>
      <c r="Q3" s="67"/>
      <c r="R3" s="68"/>
    </row>
    <row r="4" spans="1:24" ht="15">
      <c r="A4" s="3" t="s">
        <v>1</v>
      </c>
      <c r="B4" s="17" t="s">
        <v>42</v>
      </c>
      <c r="C4" s="18" t="s">
        <v>29</v>
      </c>
      <c r="D4" s="19">
        <v>1</v>
      </c>
      <c r="E4" s="19">
        <v>0.5</v>
      </c>
      <c r="F4" s="19">
        <v>2</v>
      </c>
      <c r="G4" s="20">
        <f t="shared" ref="G4:G14" si="0">(E4+4*D4+F4)/6</f>
        <v>1.0833333333333333</v>
      </c>
      <c r="H4" s="29">
        <v>10</v>
      </c>
      <c r="L4" s="60" t="s">
        <v>30</v>
      </c>
      <c r="M4" s="61"/>
      <c r="N4" s="61"/>
      <c r="O4" s="67" t="s">
        <v>32</v>
      </c>
      <c r="P4" s="67"/>
      <c r="Q4" s="67"/>
      <c r="R4" s="68"/>
    </row>
    <row r="5" spans="1:24" ht="15">
      <c r="A5" s="3" t="s">
        <v>0</v>
      </c>
      <c r="B5" s="17" t="s">
        <v>43</v>
      </c>
      <c r="C5" s="18" t="s">
        <v>1</v>
      </c>
      <c r="D5" s="17">
        <v>2</v>
      </c>
      <c r="E5" s="19">
        <v>1</v>
      </c>
      <c r="F5" s="19">
        <v>3</v>
      </c>
      <c r="G5" s="20">
        <f t="shared" si="0"/>
        <v>2</v>
      </c>
      <c r="H5" s="29">
        <v>18</v>
      </c>
      <c r="L5" s="60"/>
      <c r="M5" s="61"/>
      <c r="N5" s="61"/>
      <c r="O5" s="67" t="s">
        <v>33</v>
      </c>
      <c r="P5" s="67"/>
      <c r="Q5" s="67"/>
      <c r="R5" s="68"/>
    </row>
    <row r="6" spans="1:24" ht="15">
      <c r="A6" s="3" t="s">
        <v>2</v>
      </c>
      <c r="B6" s="17" t="s">
        <v>47</v>
      </c>
      <c r="C6" s="17" t="s">
        <v>0</v>
      </c>
      <c r="D6" s="17">
        <v>3</v>
      </c>
      <c r="E6" s="19">
        <v>1</v>
      </c>
      <c r="F6" s="19">
        <v>3</v>
      </c>
      <c r="G6" s="20">
        <f t="shared" si="0"/>
        <v>2.6666666666666665</v>
      </c>
      <c r="H6" s="29">
        <v>54</v>
      </c>
      <c r="L6" s="60"/>
      <c r="M6" s="61"/>
      <c r="N6" s="61"/>
      <c r="O6" s="67" t="s">
        <v>34</v>
      </c>
      <c r="P6" s="67"/>
      <c r="Q6" s="67"/>
      <c r="R6" s="68"/>
    </row>
    <row r="7" spans="1:24" ht="15">
      <c r="A7" s="3" t="s">
        <v>3</v>
      </c>
      <c r="B7" s="17" t="s">
        <v>44</v>
      </c>
      <c r="C7" s="17" t="s">
        <v>2</v>
      </c>
      <c r="D7" s="17">
        <v>3</v>
      </c>
      <c r="E7" s="19">
        <v>2</v>
      </c>
      <c r="F7" s="19">
        <v>5</v>
      </c>
      <c r="G7" s="20">
        <f t="shared" si="0"/>
        <v>3.1666666666666665</v>
      </c>
      <c r="H7" s="29">
        <v>216</v>
      </c>
      <c r="L7" s="60"/>
      <c r="M7" s="61"/>
      <c r="N7" s="61"/>
      <c r="O7" s="67" t="s">
        <v>35</v>
      </c>
      <c r="P7" s="67"/>
      <c r="Q7" s="67"/>
      <c r="R7" s="68"/>
    </row>
    <row r="8" spans="1:24" ht="15">
      <c r="A8" s="3" t="s">
        <v>17</v>
      </c>
      <c r="B8" s="17" t="s">
        <v>48</v>
      </c>
      <c r="C8" s="17" t="s">
        <v>2</v>
      </c>
      <c r="D8" s="17">
        <v>4</v>
      </c>
      <c r="E8" s="19">
        <v>2</v>
      </c>
      <c r="F8" s="19">
        <v>6</v>
      </c>
      <c r="G8" s="20">
        <f t="shared" si="0"/>
        <v>4</v>
      </c>
      <c r="H8" s="29">
        <v>288</v>
      </c>
      <c r="L8" s="60"/>
      <c r="M8" s="61"/>
      <c r="N8" s="61"/>
      <c r="O8" s="67" t="s">
        <v>36</v>
      </c>
      <c r="P8" s="67"/>
      <c r="Q8" s="67"/>
      <c r="R8" s="68"/>
    </row>
    <row r="9" spans="1:24" ht="15">
      <c r="A9" s="45" t="s">
        <v>18</v>
      </c>
      <c r="B9" s="46" t="s">
        <v>53</v>
      </c>
      <c r="C9" s="46" t="s">
        <v>1</v>
      </c>
      <c r="D9" s="46">
        <v>3</v>
      </c>
      <c r="E9" s="47">
        <v>0.5</v>
      </c>
      <c r="F9" s="47">
        <v>4</v>
      </c>
      <c r="G9" s="20">
        <f t="shared" si="0"/>
        <v>2.75</v>
      </c>
      <c r="H9" s="48">
        <v>2</v>
      </c>
      <c r="L9" s="62"/>
      <c r="M9" s="63"/>
      <c r="N9" s="63"/>
      <c r="O9" s="49"/>
      <c r="P9" s="49"/>
      <c r="Q9" s="49"/>
      <c r="R9" s="50"/>
    </row>
    <row r="10" spans="1:24" ht="15">
      <c r="A10" s="45" t="s">
        <v>46</v>
      </c>
      <c r="B10" s="46" t="s">
        <v>45</v>
      </c>
      <c r="C10" s="46" t="s">
        <v>1</v>
      </c>
      <c r="D10" s="46">
        <v>2</v>
      </c>
      <c r="E10" s="47">
        <v>0.14000000000000001</v>
      </c>
      <c r="F10" s="47">
        <v>3</v>
      </c>
      <c r="G10" s="20">
        <f t="shared" si="0"/>
        <v>1.8566666666666667</v>
      </c>
      <c r="H10" s="48">
        <v>24</v>
      </c>
      <c r="L10" s="62"/>
      <c r="M10" s="63"/>
      <c r="N10" s="63"/>
      <c r="O10" s="49"/>
      <c r="P10" s="49"/>
      <c r="Q10" s="49"/>
      <c r="R10" s="50"/>
    </row>
    <row r="11" spans="1:24" ht="15">
      <c r="A11" s="45" t="s">
        <v>51</v>
      </c>
      <c r="B11" s="46" t="s">
        <v>49</v>
      </c>
      <c r="C11" s="46" t="s">
        <v>3</v>
      </c>
      <c r="D11" s="46">
        <v>1</v>
      </c>
      <c r="E11" s="47">
        <v>0.5</v>
      </c>
      <c r="F11" s="47">
        <v>2</v>
      </c>
      <c r="G11" s="20">
        <f t="shared" si="0"/>
        <v>1.0833333333333333</v>
      </c>
      <c r="H11" s="48">
        <v>24</v>
      </c>
      <c r="L11" s="62"/>
      <c r="M11" s="63"/>
      <c r="N11" s="63"/>
      <c r="O11" s="49"/>
      <c r="P11" s="49"/>
      <c r="Q11" s="49"/>
      <c r="R11" s="50"/>
    </row>
    <row r="12" spans="1:24" ht="15">
      <c r="A12" s="45" t="s">
        <v>52</v>
      </c>
      <c r="B12" s="46" t="s">
        <v>55</v>
      </c>
      <c r="C12" s="46" t="s">
        <v>3</v>
      </c>
      <c r="D12" s="46">
        <v>1</v>
      </c>
      <c r="E12" s="47">
        <v>0.5</v>
      </c>
      <c r="F12" s="47">
        <v>2</v>
      </c>
      <c r="G12" s="20">
        <f t="shared" si="0"/>
        <v>1.0833333333333333</v>
      </c>
      <c r="H12" s="48">
        <v>6</v>
      </c>
      <c r="L12" s="62"/>
      <c r="M12" s="63"/>
      <c r="N12" s="63"/>
      <c r="O12" s="49"/>
      <c r="P12" s="49"/>
      <c r="Q12" s="49"/>
      <c r="R12" s="50"/>
    </row>
    <row r="13" spans="1:24" ht="15">
      <c r="A13" s="45" t="s">
        <v>56</v>
      </c>
      <c r="B13" s="46" t="s">
        <v>54</v>
      </c>
      <c r="C13" s="46" t="s">
        <v>51</v>
      </c>
      <c r="D13" s="46">
        <v>1</v>
      </c>
      <c r="E13" s="47">
        <v>0.5</v>
      </c>
      <c r="F13" s="47">
        <v>2</v>
      </c>
      <c r="G13" s="20">
        <f t="shared" si="0"/>
        <v>1.0833333333333333</v>
      </c>
      <c r="H13" s="48">
        <v>12</v>
      </c>
      <c r="L13" s="62"/>
      <c r="M13" s="63"/>
      <c r="N13" s="63"/>
      <c r="O13" s="49"/>
      <c r="P13" s="49"/>
      <c r="Q13" s="49"/>
      <c r="R13" s="50"/>
    </row>
    <row r="14" spans="1:24" ht="45" customHeight="1" thickBot="1">
      <c r="A14" s="45" t="s">
        <v>57</v>
      </c>
      <c r="B14" s="30" t="s">
        <v>50</v>
      </c>
      <c r="C14" s="30" t="s">
        <v>51</v>
      </c>
      <c r="D14" s="30">
        <v>1</v>
      </c>
      <c r="E14" s="31">
        <v>0.28000000000000003</v>
      </c>
      <c r="F14" s="31">
        <v>1</v>
      </c>
      <c r="G14" s="20">
        <f t="shared" si="0"/>
        <v>0.88</v>
      </c>
      <c r="H14" s="32">
        <v>4</v>
      </c>
      <c r="L14" s="64"/>
      <c r="M14" s="65"/>
      <c r="N14" s="65"/>
      <c r="O14" s="69" t="s">
        <v>37</v>
      </c>
      <c r="P14" s="69"/>
      <c r="Q14" s="69"/>
      <c r="R14" s="70"/>
    </row>
    <row r="15" spans="1:24" ht="7.5" customHeight="1" thickBot="1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</row>
    <row r="16" spans="1:24" ht="15">
      <c r="A16" s="1"/>
      <c r="B16" s="1"/>
      <c r="C16" s="1"/>
      <c r="D16" s="1"/>
      <c r="E16" s="71" t="s">
        <v>39</v>
      </c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3"/>
    </row>
    <row r="17" spans="5:24" ht="28.5">
      <c r="E17" s="3" t="s">
        <v>4</v>
      </c>
      <c r="F17" s="8" t="s">
        <v>12</v>
      </c>
      <c r="G17" s="8" t="s">
        <v>19</v>
      </c>
      <c r="H17" s="8" t="s">
        <v>13</v>
      </c>
      <c r="I17" s="2" t="s">
        <v>59</v>
      </c>
      <c r="J17" s="2" t="s">
        <v>60</v>
      </c>
      <c r="K17" s="2" t="s">
        <v>61</v>
      </c>
      <c r="L17" s="2">
        <v>4</v>
      </c>
      <c r="M17" s="2">
        <v>5</v>
      </c>
      <c r="N17" s="2" t="s">
        <v>62</v>
      </c>
      <c r="O17" s="2">
        <v>7</v>
      </c>
      <c r="P17" s="2">
        <v>8</v>
      </c>
      <c r="Q17" s="2" t="s">
        <v>63</v>
      </c>
      <c r="R17" s="15" t="s">
        <v>64</v>
      </c>
      <c r="S17" s="7">
        <v>11</v>
      </c>
      <c r="T17" s="2">
        <v>12</v>
      </c>
      <c r="U17" s="2">
        <v>13</v>
      </c>
      <c r="V17" s="2">
        <v>14</v>
      </c>
      <c r="W17" s="2">
        <v>15</v>
      </c>
      <c r="X17" s="33">
        <v>16</v>
      </c>
    </row>
    <row r="18" spans="5:24">
      <c r="E18" s="51" t="s">
        <v>1</v>
      </c>
      <c r="F18" s="53">
        <f>H4</f>
        <v>10</v>
      </c>
      <c r="G18" s="54">
        <f>G4</f>
        <v>1.0833333333333333</v>
      </c>
      <c r="H18" s="9" t="s">
        <v>5</v>
      </c>
      <c r="I18" s="24">
        <v>10</v>
      </c>
      <c r="J18" s="24"/>
      <c r="K18" s="24"/>
      <c r="L18" s="24"/>
      <c r="M18" s="24"/>
      <c r="N18" s="24"/>
      <c r="O18" s="24"/>
      <c r="P18" s="24"/>
      <c r="Q18" s="24"/>
      <c r="R18" s="26"/>
      <c r="S18" s="24"/>
      <c r="T18" s="24"/>
      <c r="U18" s="24"/>
      <c r="V18" s="24"/>
      <c r="W18" s="24"/>
      <c r="X18" s="34"/>
    </row>
    <row r="19" spans="5:24">
      <c r="E19" s="51"/>
      <c r="F19" s="53"/>
      <c r="G19" s="55"/>
      <c r="H19" s="9" t="s">
        <v>21</v>
      </c>
      <c r="I19" s="24">
        <v>10</v>
      </c>
      <c r="J19" s="24"/>
      <c r="K19" s="24"/>
      <c r="L19" s="24"/>
      <c r="M19" s="24"/>
      <c r="N19" s="24"/>
      <c r="O19" s="24"/>
      <c r="P19" s="24"/>
      <c r="Q19" s="24"/>
      <c r="R19" s="26"/>
      <c r="S19" s="24"/>
      <c r="T19" s="24"/>
      <c r="U19" s="24"/>
      <c r="V19" s="24"/>
      <c r="W19" s="24"/>
      <c r="X19" s="34"/>
    </row>
    <row r="20" spans="5:24">
      <c r="E20" s="51"/>
      <c r="F20" s="53"/>
      <c r="G20" s="55"/>
      <c r="H20" s="4" t="s">
        <v>6</v>
      </c>
      <c r="I20" s="11">
        <v>10</v>
      </c>
      <c r="J20" s="11"/>
      <c r="K20" s="11"/>
      <c r="L20" s="11"/>
      <c r="M20" s="11"/>
      <c r="N20" s="11"/>
      <c r="O20" s="11"/>
      <c r="P20" s="11"/>
      <c r="Q20" s="11"/>
      <c r="R20" s="27"/>
      <c r="S20" s="11"/>
      <c r="T20" s="11"/>
      <c r="U20" s="11"/>
      <c r="V20" s="11"/>
      <c r="W20" s="11"/>
      <c r="X20" s="35"/>
    </row>
    <row r="21" spans="5:24">
      <c r="E21" s="51"/>
      <c r="F21" s="53"/>
      <c r="G21" s="55"/>
      <c r="H21" s="4" t="s">
        <v>22</v>
      </c>
      <c r="I21" s="24">
        <v>10</v>
      </c>
      <c r="J21" s="24"/>
      <c r="K21" s="24"/>
      <c r="L21" s="24"/>
      <c r="M21" s="24"/>
      <c r="N21" s="24"/>
      <c r="O21" s="24"/>
      <c r="P21" s="24"/>
      <c r="Q21" s="24"/>
      <c r="R21" s="26"/>
      <c r="S21" s="24"/>
      <c r="T21" s="24"/>
      <c r="U21" s="24"/>
      <c r="V21" s="24"/>
      <c r="W21" s="24"/>
      <c r="X21" s="34"/>
    </row>
    <row r="22" spans="5:24">
      <c r="E22" s="51"/>
      <c r="F22" s="53"/>
      <c r="G22" s="55"/>
      <c r="H22" s="5" t="s">
        <v>23</v>
      </c>
      <c r="I22" s="36">
        <v>1</v>
      </c>
      <c r="J22" s="36"/>
      <c r="K22" s="36"/>
      <c r="L22" s="36"/>
      <c r="M22" s="36"/>
      <c r="N22" s="11"/>
      <c r="O22" s="11"/>
      <c r="P22" s="11"/>
      <c r="Q22" s="11"/>
      <c r="R22" s="27"/>
      <c r="S22" s="11"/>
      <c r="T22" s="11"/>
      <c r="U22" s="11"/>
      <c r="V22" s="11"/>
      <c r="W22" s="11"/>
      <c r="X22" s="35"/>
    </row>
    <row r="23" spans="5:24" ht="15">
      <c r="E23" s="51"/>
      <c r="F23" s="53"/>
      <c r="G23" s="59"/>
      <c r="H23" s="10" t="s">
        <v>7</v>
      </c>
      <c r="I23" s="24">
        <v>10</v>
      </c>
      <c r="J23" s="24"/>
      <c r="K23" s="24"/>
      <c r="L23" s="24"/>
      <c r="M23" s="24"/>
      <c r="N23" s="24"/>
      <c r="O23" s="24"/>
      <c r="P23" s="24"/>
      <c r="Q23" s="24"/>
      <c r="R23" s="26"/>
      <c r="S23" s="24"/>
      <c r="T23" s="24"/>
      <c r="U23" s="24"/>
      <c r="V23" s="24"/>
      <c r="W23" s="24"/>
      <c r="X23" s="34"/>
    </row>
    <row r="24" spans="5:24">
      <c r="E24" s="51" t="s">
        <v>0</v>
      </c>
      <c r="F24" s="53">
        <f>H5</f>
        <v>18</v>
      </c>
      <c r="G24" s="54">
        <f>G5</f>
        <v>2</v>
      </c>
      <c r="H24" s="9" t="s">
        <v>5</v>
      </c>
      <c r="I24" s="24"/>
      <c r="J24" s="24">
        <v>9</v>
      </c>
      <c r="K24" s="24">
        <v>9</v>
      </c>
      <c r="L24" s="24"/>
      <c r="M24" s="24"/>
      <c r="N24" s="24"/>
      <c r="O24" s="24"/>
      <c r="P24" s="24"/>
      <c r="Q24" s="24"/>
      <c r="R24" s="26"/>
      <c r="S24" s="24"/>
      <c r="T24" s="24"/>
      <c r="U24" s="24"/>
      <c r="V24" s="24"/>
      <c r="W24" s="24"/>
      <c r="X24" s="34"/>
    </row>
    <row r="25" spans="5:24">
      <c r="E25" s="51"/>
      <c r="F25" s="53"/>
      <c r="G25" s="55"/>
      <c r="H25" s="9" t="s">
        <v>21</v>
      </c>
      <c r="I25" s="24"/>
      <c r="J25" s="24">
        <v>9</v>
      </c>
      <c r="K25" s="24">
        <v>18</v>
      </c>
      <c r="L25" s="24"/>
      <c r="M25" s="24"/>
      <c r="N25" s="24"/>
      <c r="O25" s="24"/>
      <c r="P25" s="24"/>
      <c r="Q25" s="24"/>
      <c r="R25" s="26"/>
      <c r="S25" s="24"/>
      <c r="T25" s="24"/>
      <c r="U25" s="24"/>
      <c r="V25" s="24"/>
      <c r="W25" s="24"/>
      <c r="X25" s="34"/>
    </row>
    <row r="26" spans="5:24">
      <c r="E26" s="51"/>
      <c r="F26" s="53"/>
      <c r="G26" s="55"/>
      <c r="H26" s="4" t="s">
        <v>6</v>
      </c>
      <c r="I26" s="11"/>
      <c r="J26" s="11">
        <v>7</v>
      </c>
      <c r="K26" s="11">
        <v>11</v>
      </c>
      <c r="L26" s="11"/>
      <c r="M26" s="11"/>
      <c r="N26" s="11"/>
      <c r="O26" s="11"/>
      <c r="P26" s="11"/>
      <c r="Q26" s="11"/>
      <c r="R26" s="27"/>
      <c r="S26" s="11"/>
      <c r="T26" s="11"/>
      <c r="U26" s="11"/>
      <c r="V26" s="11"/>
      <c r="W26" s="11"/>
      <c r="X26" s="35"/>
    </row>
    <row r="27" spans="5:24">
      <c r="E27" s="51"/>
      <c r="F27" s="53"/>
      <c r="G27" s="55"/>
      <c r="H27" s="4" t="s">
        <v>22</v>
      </c>
      <c r="I27" s="24"/>
      <c r="J27" s="24">
        <v>7</v>
      </c>
      <c r="K27" s="24">
        <v>18</v>
      </c>
      <c r="L27" s="24"/>
      <c r="M27" s="24"/>
      <c r="N27" s="24"/>
      <c r="O27" s="24"/>
      <c r="P27" s="24"/>
      <c r="Q27" s="24"/>
      <c r="R27" s="26"/>
      <c r="S27" s="24"/>
      <c r="T27" s="24"/>
      <c r="U27" s="24"/>
      <c r="V27" s="24"/>
      <c r="W27" s="24"/>
      <c r="X27" s="34"/>
    </row>
    <row r="28" spans="5:24">
      <c r="E28" s="51"/>
      <c r="F28" s="53"/>
      <c r="G28" s="55"/>
      <c r="H28" s="5" t="s">
        <v>23</v>
      </c>
      <c r="I28" s="36"/>
      <c r="J28" s="36">
        <f>7/18</f>
        <v>0.3888888888888889</v>
      </c>
      <c r="K28" s="36">
        <v>1</v>
      </c>
      <c r="L28" s="36"/>
      <c r="M28" s="36"/>
      <c r="N28" s="11"/>
      <c r="O28" s="11"/>
      <c r="P28" s="11"/>
      <c r="Q28" s="11"/>
      <c r="R28" s="27"/>
      <c r="S28" s="11"/>
      <c r="T28" s="11"/>
      <c r="U28" s="11"/>
      <c r="V28" s="11"/>
      <c r="W28" s="11"/>
      <c r="X28" s="35"/>
    </row>
    <row r="29" spans="5:24" ht="15">
      <c r="E29" s="51"/>
      <c r="F29" s="53"/>
      <c r="G29" s="59"/>
      <c r="H29" s="10" t="s">
        <v>7</v>
      </c>
      <c r="I29" s="24"/>
      <c r="J29" s="24">
        <v>7</v>
      </c>
      <c r="K29" s="24">
        <f>K28*F24</f>
        <v>18</v>
      </c>
      <c r="L29" s="24"/>
      <c r="M29" s="24"/>
      <c r="N29" s="24"/>
      <c r="O29" s="24"/>
      <c r="P29" s="24"/>
      <c r="Q29" s="24"/>
      <c r="R29" s="26"/>
      <c r="S29" s="24"/>
      <c r="T29" s="24"/>
      <c r="U29" s="24"/>
      <c r="V29" s="24"/>
      <c r="W29" s="24"/>
      <c r="X29" s="34"/>
    </row>
    <row r="30" spans="5:24">
      <c r="E30" s="51" t="s">
        <v>2</v>
      </c>
      <c r="F30" s="53">
        <f>H6</f>
        <v>54</v>
      </c>
      <c r="G30" s="54">
        <f>G6</f>
        <v>2.6666666666666665</v>
      </c>
      <c r="H30" s="9" t="s">
        <v>5</v>
      </c>
      <c r="I30" s="24"/>
      <c r="J30" s="24"/>
      <c r="K30" s="24">
        <v>18</v>
      </c>
      <c r="L30" s="24">
        <v>18</v>
      </c>
      <c r="M30" s="24">
        <v>18</v>
      </c>
      <c r="N30" s="24"/>
      <c r="O30" s="24"/>
      <c r="P30" s="24"/>
      <c r="Q30" s="24"/>
      <c r="R30" s="26"/>
      <c r="S30" s="24"/>
      <c r="T30" s="24"/>
      <c r="U30" s="24"/>
      <c r="V30" s="24"/>
      <c r="W30" s="24"/>
      <c r="X30" s="34"/>
    </row>
    <row r="31" spans="5:24">
      <c r="E31" s="51"/>
      <c r="F31" s="53"/>
      <c r="G31" s="55"/>
      <c r="H31" s="9" t="s">
        <v>21</v>
      </c>
      <c r="I31" s="24"/>
      <c r="J31" s="24"/>
      <c r="K31" s="24">
        <f>K30</f>
        <v>18</v>
      </c>
      <c r="L31" s="24">
        <f>K31+L30</f>
        <v>36</v>
      </c>
      <c r="M31" s="24">
        <f>L31+M30</f>
        <v>54</v>
      </c>
      <c r="N31" s="24"/>
      <c r="O31" s="24"/>
      <c r="P31" s="24"/>
      <c r="Q31" s="24"/>
      <c r="R31" s="26"/>
      <c r="S31" s="24"/>
      <c r="T31" s="24"/>
      <c r="U31" s="24"/>
      <c r="V31" s="24"/>
      <c r="W31" s="24"/>
      <c r="X31" s="34"/>
    </row>
    <row r="32" spans="5:24">
      <c r="E32" s="51"/>
      <c r="F32" s="53"/>
      <c r="G32" s="55"/>
      <c r="H32" s="4" t="s">
        <v>6</v>
      </c>
      <c r="I32" s="11"/>
      <c r="J32" s="11"/>
      <c r="K32" s="11">
        <v>12</v>
      </c>
      <c r="L32" s="11">
        <v>14</v>
      </c>
      <c r="M32" s="11">
        <f>F30-K32-14</f>
        <v>28</v>
      </c>
      <c r="N32" s="11"/>
      <c r="O32" s="11"/>
      <c r="P32" s="11"/>
      <c r="Q32" s="11"/>
      <c r="R32" s="27"/>
      <c r="S32" s="11"/>
      <c r="T32" s="11"/>
      <c r="U32" s="11"/>
      <c r="V32" s="11"/>
      <c r="W32" s="11"/>
      <c r="X32" s="35"/>
    </row>
    <row r="33" spans="5:24">
      <c r="E33" s="51"/>
      <c r="F33" s="53"/>
      <c r="G33" s="55"/>
      <c r="H33" s="4" t="s">
        <v>22</v>
      </c>
      <c r="I33" s="24"/>
      <c r="J33" s="24"/>
      <c r="K33" s="24">
        <v>12</v>
      </c>
      <c r="L33" s="24">
        <f>K33+L32</f>
        <v>26</v>
      </c>
      <c r="M33" s="24">
        <f>L33+M32</f>
        <v>54</v>
      </c>
      <c r="N33" s="24"/>
      <c r="O33" s="24"/>
      <c r="P33" s="24"/>
      <c r="Q33" s="24"/>
      <c r="R33" s="26"/>
      <c r="S33" s="24"/>
      <c r="T33" s="24"/>
      <c r="U33" s="24"/>
      <c r="V33" s="24"/>
      <c r="W33" s="24"/>
      <c r="X33" s="34"/>
    </row>
    <row r="34" spans="5:24">
      <c r="E34" s="51"/>
      <c r="F34" s="53"/>
      <c r="G34" s="55"/>
      <c r="H34" s="5" t="s">
        <v>23</v>
      </c>
      <c r="I34" s="36"/>
      <c r="J34" s="36"/>
      <c r="K34" s="36">
        <f>K33/F30</f>
        <v>0.22222222222222221</v>
      </c>
      <c r="L34" s="36">
        <f>L32/F30 +K34</f>
        <v>0.48148148148148145</v>
      </c>
      <c r="M34" s="36">
        <f>M33/F30</f>
        <v>1</v>
      </c>
      <c r="N34" s="11"/>
      <c r="O34" s="11"/>
      <c r="P34" s="11"/>
      <c r="Q34" s="11"/>
      <c r="R34" s="27"/>
      <c r="S34" s="11"/>
      <c r="T34" s="11"/>
      <c r="U34" s="11"/>
      <c r="V34" s="11"/>
      <c r="W34" s="11"/>
      <c r="X34" s="35"/>
    </row>
    <row r="35" spans="5:24" ht="15">
      <c r="E35" s="51"/>
      <c r="F35" s="53"/>
      <c r="G35" s="59"/>
      <c r="H35" s="10" t="s">
        <v>7</v>
      </c>
      <c r="I35" s="24"/>
      <c r="J35" s="24"/>
      <c r="K35" s="24">
        <v>12</v>
      </c>
      <c r="L35" s="24">
        <v>14</v>
      </c>
      <c r="M35" s="24">
        <v>28</v>
      </c>
      <c r="N35" s="24"/>
      <c r="O35" s="24"/>
      <c r="P35" s="24"/>
      <c r="Q35" s="24"/>
      <c r="R35" s="26"/>
      <c r="S35" s="24"/>
      <c r="T35" s="24"/>
      <c r="U35" s="24"/>
      <c r="V35" s="24"/>
      <c r="W35" s="24"/>
      <c r="X35" s="34"/>
    </row>
    <row r="36" spans="5:24">
      <c r="E36" s="51" t="s">
        <v>3</v>
      </c>
      <c r="F36" s="53">
        <f>H7</f>
        <v>216</v>
      </c>
      <c r="G36" s="54">
        <f>G7</f>
        <v>3.1666666666666665</v>
      </c>
      <c r="H36" s="9" t="s">
        <v>5</v>
      </c>
      <c r="I36" s="24"/>
      <c r="J36" s="24"/>
      <c r="K36" s="24"/>
      <c r="L36" s="24"/>
      <c r="M36" s="24"/>
      <c r="N36" s="24">
        <v>72</v>
      </c>
      <c r="O36" s="24">
        <v>72</v>
      </c>
      <c r="P36" s="24">
        <v>72</v>
      </c>
      <c r="Q36" s="24"/>
      <c r="R36" s="26"/>
      <c r="S36" s="24"/>
      <c r="T36" s="24"/>
      <c r="U36" s="24"/>
      <c r="V36" s="24"/>
      <c r="W36" s="24"/>
      <c r="X36" s="34"/>
    </row>
    <row r="37" spans="5:24">
      <c r="E37" s="51"/>
      <c r="F37" s="53"/>
      <c r="G37" s="55"/>
      <c r="H37" s="9" t="s">
        <v>21</v>
      </c>
      <c r="I37" s="24"/>
      <c r="J37" s="24"/>
      <c r="K37" s="24"/>
      <c r="L37" s="24"/>
      <c r="M37" s="24"/>
      <c r="N37" s="24">
        <f>N36</f>
        <v>72</v>
      </c>
      <c r="O37" s="24">
        <f>N37+O36</f>
        <v>144</v>
      </c>
      <c r="P37" s="24">
        <v>216</v>
      </c>
      <c r="Q37" s="24"/>
      <c r="R37" s="26"/>
      <c r="S37" s="24"/>
      <c r="T37" s="24"/>
      <c r="U37" s="24"/>
      <c r="V37" s="24"/>
      <c r="W37" s="24"/>
      <c r="X37" s="34"/>
    </row>
    <row r="38" spans="5:24">
      <c r="E38" s="51"/>
      <c r="F38" s="53"/>
      <c r="G38" s="55"/>
      <c r="H38" s="4" t="s">
        <v>6</v>
      </c>
      <c r="I38" s="11"/>
      <c r="J38" s="11"/>
      <c r="K38" s="11"/>
      <c r="L38" s="11"/>
      <c r="M38" s="11"/>
      <c r="N38" s="11">
        <v>40</v>
      </c>
      <c r="O38" s="11">
        <v>60</v>
      </c>
      <c r="P38" s="11">
        <v>116</v>
      </c>
      <c r="Q38" s="11"/>
      <c r="R38" s="27"/>
      <c r="S38" s="11"/>
      <c r="T38" s="11"/>
      <c r="U38" s="11"/>
      <c r="V38" s="11"/>
      <c r="W38" s="11"/>
      <c r="X38" s="35"/>
    </row>
    <row r="39" spans="5:24">
      <c r="E39" s="51"/>
      <c r="F39" s="53"/>
      <c r="G39" s="55"/>
      <c r="H39" s="4" t="s">
        <v>22</v>
      </c>
      <c r="I39" s="24"/>
      <c r="J39" s="24"/>
      <c r="K39" s="24"/>
      <c r="L39" s="24"/>
      <c r="M39" s="24"/>
      <c r="N39" s="24">
        <f>N38</f>
        <v>40</v>
      </c>
      <c r="O39" s="24">
        <f>O38+N39</f>
        <v>100</v>
      </c>
      <c r="P39" s="24">
        <f>O39+P38</f>
        <v>216</v>
      </c>
      <c r="Q39" s="24"/>
      <c r="R39" s="26"/>
      <c r="S39" s="24"/>
      <c r="T39" s="24"/>
      <c r="U39" s="24"/>
      <c r="V39" s="24"/>
      <c r="W39" s="24"/>
      <c r="X39" s="34"/>
    </row>
    <row r="40" spans="5:24">
      <c r="E40" s="51"/>
      <c r="F40" s="53"/>
      <c r="G40" s="55"/>
      <c r="H40" s="5" t="s">
        <v>23</v>
      </c>
      <c r="I40" s="36"/>
      <c r="J40" s="36"/>
      <c r="K40" s="36"/>
      <c r="L40" s="36"/>
      <c r="M40" s="36"/>
      <c r="N40" s="11">
        <f>N38/F36</f>
        <v>0.18518518518518517</v>
      </c>
      <c r="O40" s="11">
        <f>N40+O39/F36</f>
        <v>0.64814814814814814</v>
      </c>
      <c r="P40" s="36">
        <v>1</v>
      </c>
      <c r="Q40" s="11"/>
      <c r="R40" s="27"/>
      <c r="S40" s="11"/>
      <c r="T40" s="11"/>
      <c r="U40" s="11"/>
      <c r="V40" s="11"/>
      <c r="W40" s="11"/>
      <c r="X40" s="35"/>
    </row>
    <row r="41" spans="5:24" ht="15">
      <c r="E41" s="51"/>
      <c r="F41" s="53"/>
      <c r="G41" s="59"/>
      <c r="H41" s="10" t="s">
        <v>7</v>
      </c>
      <c r="I41" s="24"/>
      <c r="J41" s="24"/>
      <c r="K41" s="24"/>
      <c r="L41" s="24"/>
      <c r="M41" s="24"/>
      <c r="N41" s="24">
        <v>40</v>
      </c>
      <c r="O41" s="24">
        <v>60</v>
      </c>
      <c r="P41" s="24">
        <v>216</v>
      </c>
      <c r="Q41" s="24"/>
      <c r="R41" s="26"/>
      <c r="S41" s="24"/>
      <c r="T41" s="24"/>
      <c r="U41" s="24"/>
      <c r="V41" s="24"/>
      <c r="W41" s="24"/>
      <c r="X41" s="34"/>
    </row>
    <row r="42" spans="5:24">
      <c r="E42" s="51" t="s">
        <v>17</v>
      </c>
      <c r="F42" s="53">
        <f>H8</f>
        <v>288</v>
      </c>
      <c r="G42" s="54">
        <f>G8</f>
        <v>4</v>
      </c>
      <c r="H42" s="9" t="s">
        <v>5</v>
      </c>
      <c r="I42" s="24"/>
      <c r="J42" s="24"/>
      <c r="K42" s="24"/>
      <c r="L42" s="24"/>
      <c r="M42" s="24"/>
      <c r="N42" s="24">
        <v>72</v>
      </c>
      <c r="O42" s="24">
        <v>72</v>
      </c>
      <c r="P42" s="24">
        <v>72</v>
      </c>
      <c r="Q42" s="24">
        <v>72</v>
      </c>
      <c r="R42" s="26"/>
      <c r="S42" s="24"/>
      <c r="T42" s="24"/>
      <c r="U42" s="24"/>
      <c r="V42" s="24"/>
      <c r="W42" s="24"/>
      <c r="X42" s="34"/>
    </row>
    <row r="43" spans="5:24">
      <c r="E43" s="51"/>
      <c r="F43" s="53"/>
      <c r="G43" s="55"/>
      <c r="H43" s="9" t="s">
        <v>21</v>
      </c>
      <c r="I43" s="24"/>
      <c r="J43" s="24"/>
      <c r="K43" s="24"/>
      <c r="L43" s="24"/>
      <c r="M43" s="24"/>
      <c r="N43" s="24">
        <f>N42</f>
        <v>72</v>
      </c>
      <c r="O43" s="24">
        <f>N43+O42</f>
        <v>144</v>
      </c>
      <c r="P43" s="24">
        <f>O43+P42</f>
        <v>216</v>
      </c>
      <c r="Q43" s="24">
        <f>P43+Q42</f>
        <v>288</v>
      </c>
      <c r="R43" s="26"/>
      <c r="S43" s="24"/>
      <c r="T43" s="24"/>
      <c r="U43" s="24"/>
      <c r="V43" s="24"/>
      <c r="W43" s="24"/>
      <c r="X43" s="34"/>
    </row>
    <row r="44" spans="5:24">
      <c r="E44" s="51"/>
      <c r="F44" s="53"/>
      <c r="G44" s="55"/>
      <c r="H44" s="4" t="s">
        <v>6</v>
      </c>
      <c r="I44" s="11"/>
      <c r="J44" s="11"/>
      <c r="K44" s="11"/>
      <c r="L44" s="11"/>
      <c r="M44" s="11"/>
      <c r="N44" s="11">
        <v>48</v>
      </c>
      <c r="O44" s="11">
        <v>70</v>
      </c>
      <c r="P44" s="11">
        <v>100</v>
      </c>
      <c r="Q44" s="11">
        <v>70</v>
      </c>
      <c r="R44" s="27"/>
      <c r="S44" s="11"/>
      <c r="T44" s="11"/>
      <c r="U44" s="11"/>
      <c r="V44" s="11"/>
      <c r="W44" s="11"/>
      <c r="X44" s="35"/>
    </row>
    <row r="45" spans="5:24">
      <c r="E45" s="51"/>
      <c r="F45" s="53"/>
      <c r="G45" s="55"/>
      <c r="H45" s="4" t="s">
        <v>22</v>
      </c>
      <c r="I45" s="24"/>
      <c r="J45" s="24"/>
      <c r="K45" s="24"/>
      <c r="L45" s="24"/>
      <c r="M45" s="24"/>
      <c r="N45" s="24">
        <f>N44</f>
        <v>48</v>
      </c>
      <c r="O45" s="24">
        <f>N45+O44</f>
        <v>118</v>
      </c>
      <c r="P45" s="24">
        <f>O45+P44</f>
        <v>218</v>
      </c>
      <c r="Q45" s="24">
        <f>P45+Q44</f>
        <v>288</v>
      </c>
      <c r="R45" s="26"/>
      <c r="S45" s="24"/>
      <c r="T45" s="24"/>
      <c r="U45" s="24"/>
      <c r="V45" s="24"/>
      <c r="W45" s="24"/>
      <c r="X45" s="34"/>
    </row>
    <row r="46" spans="5:24">
      <c r="E46" s="51"/>
      <c r="F46" s="53"/>
      <c r="G46" s="55"/>
      <c r="H46" s="5" t="s">
        <v>23</v>
      </c>
      <c r="I46" s="36"/>
      <c r="J46" s="36"/>
      <c r="K46" s="36"/>
      <c r="L46" s="36"/>
      <c r="M46" s="36"/>
      <c r="N46" s="11">
        <f>N45/F42</f>
        <v>0.16666666666666666</v>
      </c>
      <c r="O46" s="11">
        <f>N46+O44/F42</f>
        <v>0.40972222222222221</v>
      </c>
      <c r="P46" s="11">
        <f>O46+P44/F42</f>
        <v>0.75694444444444442</v>
      </c>
      <c r="Q46" s="36">
        <v>1</v>
      </c>
      <c r="R46" s="27"/>
      <c r="S46" s="11"/>
      <c r="T46" s="11"/>
      <c r="U46" s="11"/>
      <c r="V46" s="11"/>
      <c r="W46" s="11"/>
      <c r="X46" s="35"/>
    </row>
    <row r="47" spans="5:24" ht="15">
      <c r="E47" s="51"/>
      <c r="F47" s="53"/>
      <c r="G47" s="59"/>
      <c r="H47" s="10" t="s">
        <v>7</v>
      </c>
      <c r="I47" s="24"/>
      <c r="J47" s="24"/>
      <c r="K47" s="24"/>
      <c r="L47" s="24"/>
      <c r="M47" s="24"/>
      <c r="N47" s="24">
        <v>48</v>
      </c>
      <c r="O47" s="24">
        <v>70</v>
      </c>
      <c r="P47" s="24">
        <v>100</v>
      </c>
      <c r="Q47" s="24">
        <v>70</v>
      </c>
      <c r="R47" s="26"/>
      <c r="S47" s="24"/>
      <c r="T47" s="24"/>
      <c r="U47" s="24"/>
      <c r="V47" s="24"/>
      <c r="W47" s="24"/>
      <c r="X47" s="34"/>
    </row>
    <row r="48" spans="5:24">
      <c r="E48" s="51" t="s">
        <v>18</v>
      </c>
      <c r="F48" s="53">
        <v>2</v>
      </c>
      <c r="G48" s="54">
        <f>G9</f>
        <v>2.75</v>
      </c>
      <c r="H48" s="9" t="s">
        <v>5</v>
      </c>
      <c r="I48" s="24"/>
      <c r="J48" s="24">
        <f>F48/3</f>
        <v>0.66666666666666663</v>
      </c>
      <c r="K48" s="24">
        <f>F48/3</f>
        <v>0.66666666666666663</v>
      </c>
      <c r="L48" s="24">
        <f>F48/3</f>
        <v>0.66666666666666663</v>
      </c>
      <c r="M48" s="24"/>
      <c r="N48" s="24"/>
      <c r="O48" s="24"/>
      <c r="P48" s="24"/>
      <c r="Q48" s="24"/>
      <c r="R48" s="26"/>
      <c r="S48" s="24"/>
      <c r="T48" s="24"/>
      <c r="U48" s="24"/>
      <c r="V48" s="24"/>
      <c r="W48" s="24"/>
      <c r="X48" s="34"/>
    </row>
    <row r="49" spans="1:24">
      <c r="E49" s="51"/>
      <c r="F49" s="53"/>
      <c r="G49" s="55"/>
      <c r="H49" s="9" t="s">
        <v>21</v>
      </c>
      <c r="I49" s="24"/>
      <c r="J49" s="24">
        <f>J48</f>
        <v>0.66666666666666663</v>
      </c>
      <c r="K49" s="24">
        <f>J49+K48</f>
        <v>1.3333333333333333</v>
      </c>
      <c r="L49" s="24">
        <f>K49+L48</f>
        <v>2</v>
      </c>
      <c r="M49" s="24"/>
      <c r="N49" s="24"/>
      <c r="O49" s="24"/>
      <c r="P49" s="24"/>
      <c r="Q49" s="24"/>
      <c r="R49" s="26"/>
      <c r="S49" s="24"/>
      <c r="T49" s="24"/>
      <c r="U49" s="24"/>
      <c r="V49" s="24"/>
      <c r="W49" s="24"/>
      <c r="X49" s="34"/>
    </row>
    <row r="50" spans="1:24">
      <c r="E50" s="51"/>
      <c r="F50" s="53"/>
      <c r="G50" s="55"/>
      <c r="H50" s="4" t="s">
        <v>6</v>
      </c>
      <c r="I50" s="11"/>
      <c r="J50" s="11">
        <v>1</v>
      </c>
      <c r="K50" s="11">
        <v>0</v>
      </c>
      <c r="L50" s="11">
        <v>1</v>
      </c>
      <c r="M50" s="11"/>
      <c r="N50" s="11"/>
      <c r="O50" s="11"/>
      <c r="P50" s="11"/>
      <c r="Q50" s="11"/>
      <c r="R50" s="27"/>
      <c r="S50" s="11"/>
      <c r="T50" s="11"/>
      <c r="U50" s="11"/>
      <c r="V50" s="11"/>
      <c r="W50" s="11"/>
      <c r="X50" s="35"/>
    </row>
    <row r="51" spans="1:24">
      <c r="E51" s="51"/>
      <c r="F51" s="53"/>
      <c r="G51" s="55"/>
      <c r="H51" s="4" t="s">
        <v>22</v>
      </c>
      <c r="I51" s="24"/>
      <c r="J51" s="24">
        <v>1</v>
      </c>
      <c r="K51" s="24">
        <v>1</v>
      </c>
      <c r="L51" s="24">
        <v>2</v>
      </c>
      <c r="M51" s="24"/>
      <c r="N51" s="24"/>
      <c r="O51" s="24"/>
      <c r="P51" s="24"/>
      <c r="Q51" s="24"/>
      <c r="R51" s="26"/>
      <c r="S51" s="24"/>
      <c r="T51" s="24"/>
      <c r="U51" s="24"/>
      <c r="V51" s="24"/>
      <c r="W51" s="24"/>
      <c r="X51" s="34"/>
    </row>
    <row r="52" spans="1:24">
      <c r="E52" s="51"/>
      <c r="F52" s="53"/>
      <c r="G52" s="55"/>
      <c r="H52" s="5" t="s">
        <v>23</v>
      </c>
      <c r="I52" s="36"/>
      <c r="J52" s="36">
        <v>0.5</v>
      </c>
      <c r="K52" s="36">
        <v>0.5</v>
      </c>
      <c r="L52" s="36">
        <v>1</v>
      </c>
      <c r="M52" s="36"/>
      <c r="N52" s="11"/>
      <c r="O52" s="11"/>
      <c r="P52" s="11"/>
      <c r="Q52" s="11"/>
      <c r="R52" s="27"/>
      <c r="S52" s="11"/>
      <c r="T52" s="11"/>
      <c r="U52" s="11"/>
      <c r="V52" s="11"/>
      <c r="W52" s="11"/>
      <c r="X52" s="35"/>
    </row>
    <row r="53" spans="1:24" ht="15.75" thickBot="1">
      <c r="E53" s="52"/>
      <c r="F53" s="54"/>
      <c r="G53" s="59"/>
      <c r="H53" s="6" t="s">
        <v>7</v>
      </c>
      <c r="I53" s="37"/>
      <c r="J53" s="37">
        <v>1</v>
      </c>
      <c r="K53" s="37">
        <v>1</v>
      </c>
      <c r="L53" s="37">
        <v>2</v>
      </c>
      <c r="M53" s="37"/>
      <c r="N53" s="37"/>
      <c r="O53" s="37"/>
      <c r="P53" s="37"/>
      <c r="Q53" s="37"/>
      <c r="R53" s="38"/>
      <c r="S53" s="37"/>
      <c r="T53" s="37"/>
      <c r="U53" s="37"/>
      <c r="V53" s="37"/>
      <c r="W53" s="37"/>
      <c r="X53" s="39"/>
    </row>
    <row r="54" spans="1:24">
      <c r="E54" s="51" t="s">
        <v>46</v>
      </c>
      <c r="F54" s="53">
        <v>24</v>
      </c>
      <c r="G54" s="54">
        <f>G10</f>
        <v>1.8566666666666667</v>
      </c>
      <c r="H54" s="9" t="s">
        <v>5</v>
      </c>
      <c r="I54" s="24"/>
      <c r="J54" s="24">
        <v>12</v>
      </c>
      <c r="K54" s="24">
        <v>12</v>
      </c>
      <c r="L54" s="24"/>
      <c r="M54" s="24"/>
      <c r="N54" s="24"/>
      <c r="O54" s="24"/>
      <c r="P54" s="24"/>
      <c r="Q54" s="24"/>
      <c r="R54" s="26"/>
      <c r="S54" s="24"/>
      <c r="T54" s="24"/>
      <c r="U54" s="24"/>
      <c r="V54" s="24"/>
      <c r="W54" s="24"/>
      <c r="X54" s="34"/>
    </row>
    <row r="55" spans="1:24">
      <c r="E55" s="51"/>
      <c r="F55" s="53"/>
      <c r="G55" s="55"/>
      <c r="H55" s="9" t="s">
        <v>21</v>
      </c>
      <c r="I55" s="24"/>
      <c r="J55" s="24">
        <v>12</v>
      </c>
      <c r="K55" s="24">
        <v>24</v>
      </c>
      <c r="L55" s="24"/>
      <c r="M55" s="24"/>
      <c r="N55" s="24"/>
      <c r="O55" s="24"/>
      <c r="P55" s="24"/>
      <c r="Q55" s="24"/>
      <c r="R55" s="26"/>
      <c r="S55" s="24"/>
      <c r="T55" s="24"/>
      <c r="U55" s="24"/>
      <c r="V55" s="24"/>
      <c r="W55" s="24"/>
      <c r="X55" s="34"/>
    </row>
    <row r="56" spans="1:24">
      <c r="E56" s="51"/>
      <c r="F56" s="53"/>
      <c r="G56" s="55"/>
      <c r="H56" s="4" t="s">
        <v>6</v>
      </c>
      <c r="I56" s="11"/>
      <c r="J56" s="11">
        <v>13</v>
      </c>
      <c r="K56" s="11">
        <v>11</v>
      </c>
      <c r="L56" s="11"/>
      <c r="M56" s="11"/>
      <c r="N56" s="11"/>
      <c r="O56" s="11"/>
      <c r="P56" s="11"/>
      <c r="Q56" s="11"/>
      <c r="R56" s="27"/>
      <c r="S56" s="11"/>
      <c r="T56" s="11"/>
      <c r="U56" s="11"/>
      <c r="V56" s="11"/>
      <c r="W56" s="11"/>
      <c r="X56" s="35"/>
    </row>
    <row r="57" spans="1:24">
      <c r="E57" s="51"/>
      <c r="F57" s="53"/>
      <c r="G57" s="55"/>
      <c r="H57" s="4" t="s">
        <v>22</v>
      </c>
      <c r="I57" s="24"/>
      <c r="J57" s="24">
        <v>13</v>
      </c>
      <c r="K57" s="24">
        <v>24</v>
      </c>
      <c r="L57" s="24"/>
      <c r="M57" s="24"/>
      <c r="N57" s="24"/>
      <c r="O57" s="24"/>
      <c r="P57" s="24"/>
      <c r="Q57" s="24"/>
      <c r="R57" s="26"/>
      <c r="S57" s="24"/>
      <c r="T57" s="24"/>
      <c r="U57" s="24"/>
      <c r="V57" s="24"/>
      <c r="W57" s="24"/>
      <c r="X57" s="34"/>
    </row>
    <row r="58" spans="1:24">
      <c r="E58" s="51"/>
      <c r="F58" s="53"/>
      <c r="G58" s="55"/>
      <c r="H58" s="5" t="s">
        <v>23</v>
      </c>
      <c r="I58" s="36"/>
      <c r="J58" s="36">
        <f>J56/F54</f>
        <v>0.54166666666666663</v>
      </c>
      <c r="K58" s="36">
        <v>1</v>
      </c>
      <c r="L58" s="36"/>
      <c r="M58" s="36"/>
      <c r="N58" s="11"/>
      <c r="O58" s="11"/>
      <c r="P58" s="11"/>
      <c r="Q58" s="11"/>
      <c r="R58" s="27"/>
      <c r="S58" s="11"/>
      <c r="T58" s="11"/>
      <c r="U58" s="11"/>
      <c r="V58" s="11"/>
      <c r="W58" s="11"/>
      <c r="X58" s="35"/>
    </row>
    <row r="59" spans="1:24" ht="15.75" thickBot="1">
      <c r="E59" s="52"/>
      <c r="F59" s="54"/>
      <c r="G59" s="59"/>
      <c r="H59" s="6" t="s">
        <v>7</v>
      </c>
      <c r="I59" s="37"/>
      <c r="J59" s="37">
        <v>13</v>
      </c>
      <c r="K59" s="37">
        <v>24</v>
      </c>
      <c r="L59" s="37"/>
      <c r="M59" s="37"/>
      <c r="N59" s="37"/>
      <c r="O59" s="37"/>
      <c r="P59" s="37"/>
      <c r="Q59" s="37"/>
      <c r="R59" s="38"/>
      <c r="S59" s="37"/>
      <c r="T59" s="37"/>
      <c r="U59" s="37"/>
      <c r="V59" s="37"/>
      <c r="W59" s="37"/>
      <c r="X59" s="39"/>
    </row>
    <row r="60" spans="1:24" ht="31.5" customHeight="1">
      <c r="A60" s="12"/>
      <c r="E60" s="51" t="s">
        <v>51</v>
      </c>
      <c r="F60" s="53">
        <v>24</v>
      </c>
      <c r="G60" s="54">
        <f>G11</f>
        <v>1.0833333333333333</v>
      </c>
      <c r="H60" s="9" t="s">
        <v>5</v>
      </c>
      <c r="I60" s="24"/>
      <c r="J60" s="24"/>
      <c r="K60" s="24"/>
      <c r="L60" s="24"/>
      <c r="M60" s="24"/>
      <c r="N60" s="24"/>
      <c r="O60" s="24"/>
      <c r="P60" s="24"/>
      <c r="Q60" s="24">
        <v>24</v>
      </c>
      <c r="R60" s="26"/>
      <c r="S60" s="24"/>
      <c r="T60" s="24"/>
      <c r="U60" s="24"/>
      <c r="V60" s="24"/>
      <c r="W60" s="24"/>
      <c r="X60" s="34"/>
    </row>
    <row r="61" spans="1:24" ht="17.25" customHeight="1">
      <c r="E61" s="51"/>
      <c r="F61" s="53"/>
      <c r="G61" s="55"/>
      <c r="H61" s="9" t="s">
        <v>21</v>
      </c>
      <c r="I61" s="24"/>
      <c r="J61" s="24"/>
      <c r="K61" s="24"/>
      <c r="L61" s="24"/>
      <c r="M61" s="24"/>
      <c r="N61" s="24"/>
      <c r="O61" s="24"/>
      <c r="P61" s="24"/>
      <c r="Q61" s="24">
        <v>24</v>
      </c>
      <c r="R61" s="26"/>
      <c r="S61" s="24"/>
      <c r="T61" s="24"/>
      <c r="U61" s="24"/>
      <c r="V61" s="24"/>
      <c r="W61" s="24"/>
      <c r="X61" s="34"/>
    </row>
    <row r="62" spans="1:24">
      <c r="E62" s="51"/>
      <c r="F62" s="53"/>
      <c r="G62" s="55"/>
      <c r="H62" s="4" t="s">
        <v>6</v>
      </c>
      <c r="I62" s="11"/>
      <c r="J62" s="11"/>
      <c r="K62" s="11"/>
      <c r="L62" s="11"/>
      <c r="M62" s="11"/>
      <c r="N62" s="11"/>
      <c r="O62" s="11"/>
      <c r="P62" s="11"/>
      <c r="Q62" s="11">
        <v>6</v>
      </c>
      <c r="R62" s="27"/>
      <c r="S62" s="11"/>
      <c r="T62" s="11"/>
      <c r="U62" s="11"/>
      <c r="V62" s="11"/>
      <c r="W62" s="11"/>
      <c r="X62" s="35"/>
    </row>
    <row r="63" spans="1:24">
      <c r="E63" s="51"/>
      <c r="F63" s="53"/>
      <c r="G63" s="55"/>
      <c r="H63" s="4" t="s">
        <v>22</v>
      </c>
      <c r="I63" s="24"/>
      <c r="J63" s="24"/>
      <c r="K63" s="24"/>
      <c r="L63" s="24"/>
      <c r="M63" s="24"/>
      <c r="N63" s="24"/>
      <c r="O63" s="24"/>
      <c r="P63" s="24"/>
      <c r="Q63" s="24">
        <v>6</v>
      </c>
      <c r="R63" s="26"/>
      <c r="S63" s="24"/>
      <c r="T63" s="24"/>
      <c r="U63" s="24"/>
      <c r="V63" s="24"/>
      <c r="W63" s="24"/>
      <c r="X63" s="34"/>
    </row>
    <row r="64" spans="1:24">
      <c r="E64" s="51"/>
      <c r="F64" s="53"/>
      <c r="G64" s="55"/>
      <c r="H64" s="5" t="s">
        <v>23</v>
      </c>
      <c r="I64" s="36"/>
      <c r="J64" s="36"/>
      <c r="K64" s="36"/>
      <c r="L64" s="36"/>
      <c r="M64" s="36"/>
      <c r="N64" s="11"/>
      <c r="O64" s="11"/>
      <c r="P64" s="11"/>
      <c r="Q64" s="11">
        <f>Q62/F60</f>
        <v>0.25</v>
      </c>
      <c r="R64" s="27"/>
      <c r="S64" s="11"/>
      <c r="T64" s="11"/>
      <c r="U64" s="11"/>
      <c r="V64" s="11"/>
      <c r="W64" s="11"/>
      <c r="X64" s="35"/>
    </row>
    <row r="65" spans="5:24" ht="15.75" thickBot="1">
      <c r="E65" s="52"/>
      <c r="F65" s="54"/>
      <c r="G65" s="59"/>
      <c r="H65" s="6" t="s">
        <v>7</v>
      </c>
      <c r="I65" s="37"/>
      <c r="J65" s="37"/>
      <c r="K65" s="37"/>
      <c r="L65" s="37"/>
      <c r="M65" s="37"/>
      <c r="N65" s="37"/>
      <c r="O65" s="37"/>
      <c r="P65" s="37"/>
      <c r="Q65" s="37">
        <v>6</v>
      </c>
      <c r="R65" s="38"/>
      <c r="S65" s="37"/>
      <c r="T65" s="37"/>
      <c r="U65" s="37"/>
      <c r="V65" s="37"/>
      <c r="W65" s="37"/>
      <c r="X65" s="39"/>
    </row>
    <row r="66" spans="5:24">
      <c r="E66" s="51" t="s">
        <v>52</v>
      </c>
      <c r="F66" s="53">
        <v>6</v>
      </c>
      <c r="G66" s="54">
        <f>G11</f>
        <v>1.0833333333333333</v>
      </c>
      <c r="H66" s="9" t="s">
        <v>5</v>
      </c>
      <c r="I66" s="24"/>
      <c r="J66" s="24"/>
      <c r="K66" s="24"/>
      <c r="L66" s="24"/>
      <c r="M66" s="24"/>
      <c r="N66" s="24"/>
      <c r="O66" s="24"/>
      <c r="P66" s="24"/>
      <c r="Q66" s="24">
        <v>6</v>
      </c>
      <c r="R66" s="26"/>
      <c r="S66" s="24"/>
      <c r="T66" s="24"/>
      <c r="U66" s="24"/>
      <c r="V66" s="24"/>
      <c r="W66" s="24"/>
      <c r="X66" s="34"/>
    </row>
    <row r="67" spans="5:24">
      <c r="E67" s="51"/>
      <c r="F67" s="53"/>
      <c r="G67" s="55"/>
      <c r="H67" s="9" t="s">
        <v>21</v>
      </c>
      <c r="I67" s="24"/>
      <c r="J67" s="24"/>
      <c r="K67" s="24"/>
      <c r="L67" s="24"/>
      <c r="M67" s="24"/>
      <c r="N67" s="24"/>
      <c r="O67" s="24"/>
      <c r="P67" s="24"/>
      <c r="Q67" s="24">
        <v>6</v>
      </c>
      <c r="R67" s="26"/>
      <c r="S67" s="24"/>
      <c r="T67" s="24"/>
      <c r="U67" s="24"/>
      <c r="V67" s="24"/>
      <c r="W67" s="24"/>
      <c r="X67" s="34"/>
    </row>
    <row r="68" spans="5:24">
      <c r="E68" s="51"/>
      <c r="F68" s="53"/>
      <c r="G68" s="55"/>
      <c r="H68" s="4" t="s">
        <v>6</v>
      </c>
      <c r="I68" s="11"/>
      <c r="J68" s="11"/>
      <c r="K68" s="11"/>
      <c r="L68" s="11"/>
      <c r="M68" s="11"/>
      <c r="N68" s="11"/>
      <c r="O68" s="11"/>
      <c r="P68" s="11"/>
      <c r="Q68" s="11">
        <v>2</v>
      </c>
      <c r="R68" s="27"/>
      <c r="S68" s="11"/>
      <c r="T68" s="11"/>
      <c r="U68" s="11"/>
      <c r="V68" s="11"/>
      <c r="W68" s="11"/>
      <c r="X68" s="35"/>
    </row>
    <row r="69" spans="5:24" ht="17.25" customHeight="1">
      <c r="E69" s="51"/>
      <c r="F69" s="53"/>
      <c r="G69" s="55"/>
      <c r="H69" s="4" t="s">
        <v>22</v>
      </c>
      <c r="I69" s="24"/>
      <c r="J69" s="24"/>
      <c r="K69" s="24"/>
      <c r="L69" s="24"/>
      <c r="M69" s="24"/>
      <c r="N69" s="24"/>
      <c r="O69" s="24"/>
      <c r="P69" s="24"/>
      <c r="Q69" s="24">
        <v>2</v>
      </c>
      <c r="R69" s="26"/>
      <c r="S69" s="24"/>
      <c r="T69" s="24"/>
      <c r="U69" s="24"/>
      <c r="V69" s="24"/>
      <c r="W69" s="24"/>
      <c r="X69" s="34"/>
    </row>
    <row r="70" spans="5:24" ht="17.25" customHeight="1">
      <c r="E70" s="51"/>
      <c r="F70" s="53"/>
      <c r="G70" s="55"/>
      <c r="H70" s="5" t="s">
        <v>23</v>
      </c>
      <c r="I70" s="36"/>
      <c r="J70" s="36"/>
      <c r="K70" s="36"/>
      <c r="L70" s="36"/>
      <c r="M70" s="36"/>
      <c r="N70" s="11"/>
      <c r="O70" s="11"/>
      <c r="P70" s="11"/>
      <c r="Q70" s="11">
        <f>Q69/F66</f>
        <v>0.33333333333333331</v>
      </c>
      <c r="R70" s="27"/>
      <c r="S70" s="11"/>
      <c r="T70" s="11"/>
      <c r="U70" s="11"/>
      <c r="V70" s="11"/>
      <c r="W70" s="11"/>
      <c r="X70" s="35"/>
    </row>
    <row r="71" spans="5:24" ht="15.75" thickBot="1">
      <c r="E71" s="52"/>
      <c r="F71" s="54"/>
      <c r="G71" s="59"/>
      <c r="H71" s="6" t="s">
        <v>7</v>
      </c>
      <c r="I71" s="37"/>
      <c r="J71" s="37"/>
      <c r="K71" s="37"/>
      <c r="L71" s="37"/>
      <c r="M71" s="37"/>
      <c r="N71" s="37"/>
      <c r="O71" s="37"/>
      <c r="P71" s="37"/>
      <c r="Q71" s="37">
        <v>2</v>
      </c>
      <c r="R71" s="38"/>
      <c r="S71" s="37"/>
      <c r="T71" s="37"/>
      <c r="U71" s="37"/>
      <c r="V71" s="37"/>
      <c r="W71" s="37"/>
      <c r="X71" s="39"/>
    </row>
    <row r="72" spans="5:24">
      <c r="E72" s="51" t="s">
        <v>56</v>
      </c>
      <c r="F72" s="53">
        <v>12</v>
      </c>
      <c r="G72" s="54">
        <f>G13</f>
        <v>1.0833333333333333</v>
      </c>
      <c r="H72" s="9" t="s">
        <v>5</v>
      </c>
      <c r="I72" s="24"/>
      <c r="J72" s="24"/>
      <c r="K72" s="24"/>
      <c r="L72" s="24"/>
      <c r="M72" s="24"/>
      <c r="N72" s="24"/>
      <c r="O72" s="24"/>
      <c r="P72" s="24"/>
      <c r="Q72" s="24"/>
      <c r="R72" s="26">
        <v>12</v>
      </c>
      <c r="S72" s="24"/>
      <c r="T72" s="24"/>
      <c r="U72" s="24"/>
      <c r="V72" s="24"/>
      <c r="W72" s="24"/>
      <c r="X72" s="34"/>
    </row>
    <row r="73" spans="5:24">
      <c r="E73" s="51"/>
      <c r="F73" s="53"/>
      <c r="G73" s="55"/>
      <c r="H73" s="9" t="s">
        <v>21</v>
      </c>
      <c r="I73" s="24"/>
      <c r="J73" s="24"/>
      <c r="K73" s="24"/>
      <c r="L73" s="24"/>
      <c r="M73" s="24"/>
      <c r="N73" s="24"/>
      <c r="O73" s="24"/>
      <c r="P73" s="24"/>
      <c r="Q73" s="24"/>
      <c r="R73" s="26"/>
      <c r="S73" s="24"/>
      <c r="T73" s="24"/>
      <c r="U73" s="24"/>
      <c r="V73" s="24"/>
      <c r="W73" s="24"/>
      <c r="X73" s="34"/>
    </row>
    <row r="74" spans="5:24">
      <c r="E74" s="51"/>
      <c r="F74" s="53"/>
      <c r="G74" s="55"/>
      <c r="H74" s="4" t="s">
        <v>6</v>
      </c>
      <c r="I74" s="11"/>
      <c r="J74" s="11"/>
      <c r="K74" s="11"/>
      <c r="L74" s="11"/>
      <c r="M74" s="11"/>
      <c r="N74" s="11"/>
      <c r="O74" s="11"/>
      <c r="P74" s="11"/>
      <c r="Q74" s="11"/>
      <c r="R74" s="27"/>
      <c r="S74" s="11"/>
      <c r="T74" s="11"/>
      <c r="U74" s="11"/>
      <c r="V74" s="11"/>
      <c r="W74" s="11"/>
      <c r="X74" s="35"/>
    </row>
    <row r="75" spans="5:24">
      <c r="E75" s="51"/>
      <c r="F75" s="53"/>
      <c r="G75" s="55"/>
      <c r="H75" s="4" t="s">
        <v>22</v>
      </c>
      <c r="I75" s="24"/>
      <c r="J75" s="24"/>
      <c r="K75" s="24"/>
      <c r="L75" s="24"/>
      <c r="M75" s="24"/>
      <c r="N75" s="24"/>
      <c r="O75" s="24"/>
      <c r="P75" s="24"/>
      <c r="Q75" s="24"/>
      <c r="R75" s="26"/>
      <c r="S75" s="24"/>
      <c r="T75" s="24"/>
      <c r="U75" s="24"/>
      <c r="V75" s="24"/>
      <c r="W75" s="24"/>
      <c r="X75" s="34"/>
    </row>
    <row r="76" spans="5:24">
      <c r="E76" s="51"/>
      <c r="F76" s="53"/>
      <c r="G76" s="55"/>
      <c r="H76" s="5" t="s">
        <v>23</v>
      </c>
      <c r="I76" s="36"/>
      <c r="J76" s="36"/>
      <c r="K76" s="36"/>
      <c r="L76" s="36"/>
      <c r="M76" s="36"/>
      <c r="N76" s="11"/>
      <c r="O76" s="11"/>
      <c r="P76" s="11"/>
      <c r="Q76" s="11"/>
      <c r="R76" s="27"/>
      <c r="S76" s="11"/>
      <c r="T76" s="11"/>
      <c r="U76" s="11"/>
      <c r="V76" s="11"/>
      <c r="W76" s="11"/>
      <c r="X76" s="35"/>
    </row>
    <row r="77" spans="5:24" ht="15.75" thickBot="1">
      <c r="E77" s="52"/>
      <c r="F77" s="54"/>
      <c r="G77" s="59"/>
      <c r="H77" s="6" t="s">
        <v>7</v>
      </c>
      <c r="I77" s="37"/>
      <c r="J77" s="37"/>
      <c r="K77" s="37"/>
      <c r="L77" s="37"/>
      <c r="M77" s="37"/>
      <c r="N77" s="37"/>
      <c r="O77" s="37"/>
      <c r="P77" s="37"/>
      <c r="Q77" s="37"/>
      <c r="R77" s="38"/>
      <c r="S77" s="37"/>
      <c r="T77" s="37"/>
      <c r="U77" s="37"/>
      <c r="V77" s="37"/>
      <c r="W77" s="37"/>
      <c r="X77" s="39"/>
    </row>
    <row r="78" spans="5:24">
      <c r="E78" s="51" t="s">
        <v>57</v>
      </c>
      <c r="F78" s="53">
        <v>4</v>
      </c>
      <c r="G78" s="54">
        <f>G14</f>
        <v>0.88</v>
      </c>
      <c r="H78" s="9" t="s">
        <v>5</v>
      </c>
      <c r="I78" s="24"/>
      <c r="J78" s="24"/>
      <c r="K78" s="24"/>
      <c r="L78" s="24"/>
      <c r="M78" s="24"/>
      <c r="N78" s="24"/>
      <c r="O78" s="24"/>
      <c r="P78" s="24"/>
      <c r="Q78" s="24"/>
      <c r="R78" s="26">
        <v>4</v>
      </c>
      <c r="S78" s="24"/>
      <c r="T78" s="24"/>
      <c r="U78" s="24"/>
      <c r="V78" s="24"/>
      <c r="W78" s="24"/>
      <c r="X78" s="34"/>
    </row>
    <row r="79" spans="5:24">
      <c r="E79" s="51"/>
      <c r="F79" s="53"/>
      <c r="G79" s="55"/>
      <c r="H79" s="9" t="s">
        <v>21</v>
      </c>
      <c r="I79" s="24"/>
      <c r="J79" s="24"/>
      <c r="K79" s="24"/>
      <c r="L79" s="24"/>
      <c r="M79" s="24"/>
      <c r="N79" s="24"/>
      <c r="O79" s="24"/>
      <c r="P79" s="24"/>
      <c r="Q79" s="24"/>
      <c r="R79" s="26"/>
      <c r="S79" s="24"/>
      <c r="T79" s="24"/>
      <c r="U79" s="24"/>
      <c r="V79" s="24"/>
      <c r="W79" s="24"/>
      <c r="X79" s="34"/>
    </row>
    <row r="80" spans="5:24">
      <c r="E80" s="51"/>
      <c r="F80" s="53"/>
      <c r="G80" s="55"/>
      <c r="H80" s="4" t="s">
        <v>6</v>
      </c>
      <c r="I80" s="11"/>
      <c r="J80" s="11"/>
      <c r="K80" s="11"/>
      <c r="L80" s="11"/>
      <c r="M80" s="11"/>
      <c r="N80" s="11"/>
      <c r="O80" s="11"/>
      <c r="P80" s="11"/>
      <c r="Q80" s="11"/>
      <c r="R80" s="27"/>
      <c r="S80" s="11"/>
      <c r="T80" s="11"/>
      <c r="U80" s="11"/>
      <c r="V80" s="11"/>
      <c r="W80" s="11"/>
      <c r="X80" s="35"/>
    </row>
    <row r="81" spans="5:24">
      <c r="E81" s="51"/>
      <c r="F81" s="53"/>
      <c r="G81" s="55"/>
      <c r="H81" s="4" t="s">
        <v>22</v>
      </c>
      <c r="I81" s="24"/>
      <c r="J81" s="24"/>
      <c r="K81" s="24"/>
      <c r="L81" s="24"/>
      <c r="M81" s="24"/>
      <c r="N81" s="24"/>
      <c r="O81" s="24"/>
      <c r="P81" s="24"/>
      <c r="Q81" s="24"/>
      <c r="R81" s="26"/>
      <c r="S81" s="24"/>
      <c r="T81" s="24"/>
      <c r="U81" s="24"/>
      <c r="V81" s="24"/>
      <c r="W81" s="24"/>
      <c r="X81" s="34"/>
    </row>
    <row r="82" spans="5:24">
      <c r="E82" s="51"/>
      <c r="F82" s="53"/>
      <c r="G82" s="55"/>
      <c r="H82" s="5" t="s">
        <v>23</v>
      </c>
      <c r="I82" s="36"/>
      <c r="J82" s="36"/>
      <c r="K82" s="36"/>
      <c r="L82" s="36"/>
      <c r="M82" s="36"/>
      <c r="N82" s="11"/>
      <c r="O82" s="11"/>
      <c r="P82" s="11"/>
      <c r="Q82" s="11"/>
      <c r="R82" s="27"/>
      <c r="S82" s="11"/>
      <c r="T82" s="11"/>
      <c r="U82" s="11"/>
      <c r="V82" s="11"/>
      <c r="W82" s="11"/>
      <c r="X82" s="35"/>
    </row>
    <row r="83" spans="5:24" ht="15.75" thickBot="1">
      <c r="E83" s="52"/>
      <c r="F83" s="54"/>
      <c r="G83" s="59"/>
      <c r="H83" s="6" t="s">
        <v>7</v>
      </c>
      <c r="I83" s="37"/>
      <c r="J83" s="37"/>
      <c r="K83" s="37"/>
      <c r="L83" s="37"/>
      <c r="M83" s="37"/>
      <c r="N83" s="37"/>
      <c r="O83" s="37"/>
      <c r="P83" s="37"/>
      <c r="Q83" s="37"/>
      <c r="R83" s="38"/>
      <c r="S83" s="37"/>
      <c r="T83" s="37"/>
      <c r="U83" s="37"/>
      <c r="V83" s="37"/>
      <c r="W83" s="37"/>
      <c r="X83" s="39"/>
    </row>
    <row r="90" spans="5:24"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6"/>
      <c r="S90" s="12"/>
      <c r="T90" s="12"/>
      <c r="U90" s="12"/>
      <c r="V90" s="12"/>
      <c r="W90" s="12"/>
      <c r="X90" s="12"/>
    </row>
    <row r="91" spans="5:24">
      <c r="G91" s="66" t="s">
        <v>41</v>
      </c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</row>
    <row r="92" spans="5:24">
      <c r="G92" s="56" t="s">
        <v>8</v>
      </c>
      <c r="H92" s="40" t="s">
        <v>26</v>
      </c>
      <c r="I92" s="41">
        <f>I19+I25+I31+I37+I43+I49</f>
        <v>10</v>
      </c>
      <c r="J92" s="41">
        <f>J19+J25+J31+J37+J43+J49</f>
        <v>9.6666666666666661</v>
      </c>
      <c r="K92" s="41">
        <f>K19+K25+K31+K37+K43+K49</f>
        <v>37.333333333333336</v>
      </c>
      <c r="L92" s="41">
        <f>L19+L25+L31+L37+L43+L49</f>
        <v>38</v>
      </c>
      <c r="M92" s="41">
        <f>M19+M25+M31+M37+M43+M49</f>
        <v>54</v>
      </c>
      <c r="N92" s="41">
        <f>N19+N25+N31+N37+N43+N49</f>
        <v>144</v>
      </c>
      <c r="O92" s="41">
        <f>O19+O25+O31+O37+O43+O49</f>
        <v>288</v>
      </c>
      <c r="P92" s="41">
        <f>P19+P25+P31+P37+P43+P49</f>
        <v>432</v>
      </c>
      <c r="Q92" s="41">
        <f>Q19+Q25+Q31+Q37+Q43+Q49</f>
        <v>288</v>
      </c>
      <c r="R92" s="42">
        <f>R19+R25+R31+R37+R43+R49</f>
        <v>0</v>
      </c>
      <c r="S92" s="43">
        <f>S19+S25+S31+S37+S43+S49</f>
        <v>0</v>
      </c>
      <c r="T92" s="44">
        <f>T19+T25+T31+T37+T43+T49</f>
        <v>0</v>
      </c>
      <c r="U92" s="44">
        <f>U19+U25+U31+U37+U43+U49</f>
        <v>0</v>
      </c>
      <c r="V92" s="44">
        <f>V19+V25+V31+V37+V43+V49</f>
        <v>0</v>
      </c>
      <c r="W92" s="44">
        <f>W19+W25+W31+W37+W43+W49</f>
        <v>0</v>
      </c>
      <c r="X92" s="44">
        <f>X19+X25+X31+X37+X43+X49</f>
        <v>0</v>
      </c>
    </row>
    <row r="93" spans="5:24">
      <c r="E93" t="s">
        <v>58</v>
      </c>
      <c r="G93" s="57"/>
      <c r="H93" s="13" t="s">
        <v>27</v>
      </c>
      <c r="I93" s="21">
        <f>+I21+I27+I33+I39+I45+I51</f>
        <v>10</v>
      </c>
      <c r="J93" s="21">
        <f>+J21+J27+J33+J39+J45+J51</f>
        <v>8</v>
      </c>
      <c r="K93" s="21">
        <f>+K21+K27+K33+K39+K45+K51</f>
        <v>31</v>
      </c>
      <c r="L93" s="21">
        <f>+L21+L27+L33+L39+L45+L51</f>
        <v>28</v>
      </c>
      <c r="M93" s="21">
        <f>+M21+M27+M33+M39+M45+M51</f>
        <v>54</v>
      </c>
      <c r="N93" s="21">
        <f>+N21+N27+N33+N39+N45+N51</f>
        <v>88</v>
      </c>
      <c r="O93" s="21">
        <f>+O21+O27+O33+O39+O45+O51</f>
        <v>218</v>
      </c>
      <c r="P93" s="21">
        <f>+P21+P27+P33+P39+P45+P51</f>
        <v>434</v>
      </c>
      <c r="Q93" s="21">
        <f>+Q21+Q27+Q33+Q39+Q45+Q51</f>
        <v>288</v>
      </c>
      <c r="R93" s="23">
        <f>+R21+R27+R33+R39+R45+R51</f>
        <v>0</v>
      </c>
      <c r="S93" s="24"/>
      <c r="T93" s="24"/>
      <c r="U93" s="24"/>
      <c r="V93" s="24"/>
      <c r="W93" s="24"/>
      <c r="X93" s="24"/>
    </row>
    <row r="94" spans="5:24" ht="15">
      <c r="G94" s="57"/>
      <c r="H94" s="14" t="s">
        <v>28</v>
      </c>
      <c r="I94" s="21">
        <f>+I23+I29+I35+I41+I47+I53</f>
        <v>10</v>
      </c>
      <c r="J94" s="21">
        <f>+J23+J29+J35+J41+J47+J53</f>
        <v>8</v>
      </c>
      <c r="K94" s="21">
        <f>+K23+K29+K35+K41+K47+K53</f>
        <v>31</v>
      </c>
      <c r="L94" s="21">
        <f>+L23+L29+L35+L41+L47+L53</f>
        <v>16</v>
      </c>
      <c r="M94" s="21">
        <f>+M23+M29+M35+M41+M47+M53</f>
        <v>28</v>
      </c>
      <c r="N94" s="21">
        <f>+N23+N29+N35+N41+N47+N53</f>
        <v>88</v>
      </c>
      <c r="O94" s="21">
        <f>+O23+O29+O35+O41+O47+O53</f>
        <v>130</v>
      </c>
      <c r="P94" s="21">
        <f>+P23+P29+P35+P41+P47+P53</f>
        <v>316</v>
      </c>
      <c r="Q94" s="21">
        <f>+Q23+Q29+Q35+Q41+Q47+Q53</f>
        <v>70</v>
      </c>
      <c r="R94" s="23">
        <f>+R23+R29+R35+R41+R47+R53</f>
        <v>0</v>
      </c>
      <c r="S94" s="24"/>
      <c r="T94" s="24"/>
      <c r="U94" s="24"/>
      <c r="V94" s="24"/>
      <c r="W94" s="24"/>
      <c r="X94" s="24"/>
    </row>
    <row r="95" spans="5:24">
      <c r="G95" s="57"/>
      <c r="H95" s="21" t="s">
        <v>24</v>
      </c>
      <c r="I95" s="21">
        <f>I94-I93</f>
        <v>0</v>
      </c>
      <c r="J95" s="21">
        <f t="shared" ref="J95:R95" si="1">J94-J93</f>
        <v>0</v>
      </c>
      <c r="K95" s="21">
        <f t="shared" si="1"/>
        <v>0</v>
      </c>
      <c r="L95" s="21">
        <f t="shared" si="1"/>
        <v>-12</v>
      </c>
      <c r="M95" s="21">
        <f t="shared" si="1"/>
        <v>-26</v>
      </c>
      <c r="N95" s="21">
        <f t="shared" si="1"/>
        <v>0</v>
      </c>
      <c r="O95" s="21">
        <f t="shared" si="1"/>
        <v>-88</v>
      </c>
      <c r="P95" s="21">
        <f t="shared" si="1"/>
        <v>-118</v>
      </c>
      <c r="Q95" s="21">
        <f t="shared" si="1"/>
        <v>-218</v>
      </c>
      <c r="R95" s="23">
        <f t="shared" si="1"/>
        <v>0</v>
      </c>
      <c r="S95" s="24"/>
      <c r="T95" s="24"/>
      <c r="U95" s="24"/>
      <c r="V95" s="24"/>
      <c r="W95" s="24"/>
      <c r="X95" s="24"/>
    </row>
    <row r="96" spans="5:24">
      <c r="G96" s="57"/>
      <c r="H96" s="21" t="s">
        <v>25</v>
      </c>
      <c r="I96" s="21">
        <f>I94-I92</f>
        <v>0</v>
      </c>
      <c r="J96" s="21">
        <f t="shared" ref="J96:R96" si="2">J94-J92</f>
        <v>-1.6666666666666661</v>
      </c>
      <c r="K96" s="21">
        <f t="shared" si="2"/>
        <v>-6.3333333333333357</v>
      </c>
      <c r="L96" s="21">
        <f t="shared" si="2"/>
        <v>-22</v>
      </c>
      <c r="M96" s="21">
        <f t="shared" si="2"/>
        <v>-26</v>
      </c>
      <c r="N96" s="21">
        <f t="shared" si="2"/>
        <v>-56</v>
      </c>
      <c r="O96" s="21">
        <f t="shared" si="2"/>
        <v>-158</v>
      </c>
      <c r="P96" s="21">
        <f t="shared" si="2"/>
        <v>-116</v>
      </c>
      <c r="Q96" s="21">
        <f t="shared" si="2"/>
        <v>-218</v>
      </c>
      <c r="R96" s="23">
        <f t="shared" si="2"/>
        <v>0</v>
      </c>
      <c r="S96" s="24"/>
      <c r="T96" s="24"/>
      <c r="U96" s="24"/>
      <c r="V96" s="24"/>
      <c r="W96" s="24"/>
      <c r="X96" s="24"/>
    </row>
    <row r="97" spans="2:24">
      <c r="G97" s="57"/>
      <c r="H97" s="21" t="s">
        <v>9</v>
      </c>
      <c r="I97" s="21">
        <f>I94/I93</f>
        <v>1</v>
      </c>
      <c r="J97" s="21">
        <f t="shared" ref="J97:R97" si="3">J94/J93</f>
        <v>1</v>
      </c>
      <c r="K97" s="21">
        <f t="shared" si="3"/>
        <v>1</v>
      </c>
      <c r="L97" s="21">
        <f t="shared" si="3"/>
        <v>0.5714285714285714</v>
      </c>
      <c r="M97" s="21">
        <f t="shared" si="3"/>
        <v>0.51851851851851849</v>
      </c>
      <c r="N97" s="21">
        <f t="shared" si="3"/>
        <v>1</v>
      </c>
      <c r="O97" s="21">
        <f t="shared" si="3"/>
        <v>0.59633027522935778</v>
      </c>
      <c r="P97" s="21">
        <f t="shared" si="3"/>
        <v>0.72811059907834097</v>
      </c>
      <c r="Q97" s="21">
        <f t="shared" si="3"/>
        <v>0.24305555555555555</v>
      </c>
      <c r="R97" s="23" t="e">
        <f t="shared" si="3"/>
        <v>#DIV/0!</v>
      </c>
      <c r="S97" s="24"/>
      <c r="T97" s="24"/>
      <c r="U97" s="24"/>
      <c r="V97" s="24"/>
      <c r="W97" s="24"/>
      <c r="X97" s="24"/>
    </row>
    <row r="98" spans="2:24" ht="15" thickBot="1">
      <c r="G98" s="58"/>
      <c r="H98" s="22" t="s">
        <v>10</v>
      </c>
      <c r="I98" s="22">
        <f>I94/I92</f>
        <v>1</v>
      </c>
      <c r="J98" s="22">
        <f t="shared" ref="J98:R98" si="4">J94/J92</f>
        <v>0.82758620689655182</v>
      </c>
      <c r="K98" s="22">
        <f t="shared" si="4"/>
        <v>0.83035714285714279</v>
      </c>
      <c r="L98" s="22">
        <f t="shared" si="4"/>
        <v>0.42105263157894735</v>
      </c>
      <c r="M98" s="22">
        <f t="shared" si="4"/>
        <v>0.51851851851851849</v>
      </c>
      <c r="N98" s="22">
        <f t="shared" si="4"/>
        <v>0.61111111111111116</v>
      </c>
      <c r="O98" s="22">
        <f t="shared" si="4"/>
        <v>0.4513888888888889</v>
      </c>
      <c r="P98" s="22">
        <f t="shared" si="4"/>
        <v>0.73148148148148151</v>
      </c>
      <c r="Q98" s="22">
        <f t="shared" si="4"/>
        <v>0.24305555555555555</v>
      </c>
      <c r="R98" s="25" t="e">
        <f t="shared" si="4"/>
        <v>#DIV/0!</v>
      </c>
      <c r="S98" s="24"/>
      <c r="T98" s="24"/>
      <c r="U98" s="24"/>
      <c r="V98" s="24"/>
      <c r="W98" s="24"/>
      <c r="X98" s="24"/>
    </row>
    <row r="108" spans="2:24">
      <c r="B108" s="12"/>
      <c r="C108" s="12"/>
      <c r="D108" s="12"/>
    </row>
  </sheetData>
  <mergeCells count="47">
    <mergeCell ref="A2:H2"/>
    <mergeCell ref="L2:R2"/>
    <mergeCell ref="E16:X16"/>
    <mergeCell ref="O7:R7"/>
    <mergeCell ref="G42:G47"/>
    <mergeCell ref="G24:G29"/>
    <mergeCell ref="G30:G35"/>
    <mergeCell ref="G36:G41"/>
    <mergeCell ref="O8:R8"/>
    <mergeCell ref="O14:R14"/>
    <mergeCell ref="L3:N3"/>
    <mergeCell ref="O3:R3"/>
    <mergeCell ref="O4:R4"/>
    <mergeCell ref="O5:R5"/>
    <mergeCell ref="O6:R6"/>
    <mergeCell ref="E42:E47"/>
    <mergeCell ref="F42:F47"/>
    <mergeCell ref="E18:E23"/>
    <mergeCell ref="E24:E29"/>
    <mergeCell ref="E30:E35"/>
    <mergeCell ref="E36:E41"/>
    <mergeCell ref="G48:G53"/>
    <mergeCell ref="L4:N14"/>
    <mergeCell ref="F18:F23"/>
    <mergeCell ref="F24:F29"/>
    <mergeCell ref="F30:F35"/>
    <mergeCell ref="F36:F41"/>
    <mergeCell ref="G18:G23"/>
    <mergeCell ref="E54:E59"/>
    <mergeCell ref="F54:F59"/>
    <mergeCell ref="E60:E65"/>
    <mergeCell ref="F60:F65"/>
    <mergeCell ref="E48:E53"/>
    <mergeCell ref="F48:F53"/>
    <mergeCell ref="E78:E83"/>
    <mergeCell ref="F78:F83"/>
    <mergeCell ref="E66:E71"/>
    <mergeCell ref="F66:F71"/>
    <mergeCell ref="E72:E77"/>
    <mergeCell ref="F72:F77"/>
    <mergeCell ref="G92:G98"/>
    <mergeCell ref="G60:G65"/>
    <mergeCell ref="G54:G59"/>
    <mergeCell ref="G72:G77"/>
    <mergeCell ref="G66:G71"/>
    <mergeCell ref="G78:G83"/>
    <mergeCell ref="G91:X91"/>
  </mergeCells>
  <phoneticPr fontId="7" type="noConversion"/>
  <pageMargins left="0.7" right="0.7" top="0.75" bottom="0.75" header="0.3" footer="0.3"/>
  <pageSetup paperSize="9" orientation="portrait" r:id="rId1"/>
  <ignoredErrors>
    <ignoredError sqref="M3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Tableau de bord_PLBD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Afaf Jghamou</dc:creator>
  <cp:lastModifiedBy>hp</cp:lastModifiedBy>
  <dcterms:created xsi:type="dcterms:W3CDTF">2024-05-21T09:20:13Z</dcterms:created>
  <dcterms:modified xsi:type="dcterms:W3CDTF">2024-06-05T18:15:09Z</dcterms:modified>
</cp:coreProperties>
</file>