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Ледовской Егор бТИИ-241\"/>
    </mc:Choice>
  </mc:AlternateContent>
  <xr:revisionPtr revIDLastSave="0" documentId="13_ncr:1_{7F3D3B58-3392-476E-A94F-C9D2E0E35B2D}" xr6:coauthVersionLast="47" xr6:coauthVersionMax="47" xr10:uidLastSave="{00000000-0000-0000-0000-000000000000}"/>
  <bookViews>
    <workbookView xWindow="-110" yWindow="-110" windowWidth="19420" windowHeight="10420" activeTab="2" xr2:uid="{67D7A3EC-F0A5-48C1-A566-C69991F5F085}"/>
  </bookViews>
  <sheets>
    <sheet name="A1" sheetId="14" r:id="rId1"/>
    <sheet name="A2" sheetId="11" r:id="rId2"/>
    <sheet name="A3" sheetId="12" r:id="rId3"/>
    <sheet name="A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4" l="1"/>
  <c r="W22" i="14"/>
  <c r="V22" i="14" s="1"/>
  <c r="B26" i="14"/>
  <c r="V12" i="14"/>
  <c r="U12" i="14" s="1"/>
  <c r="T12" i="14" s="1"/>
  <c r="S12" i="14" s="1"/>
  <c r="R12" i="14" s="1"/>
  <c r="Q12" i="14" s="1"/>
  <c r="E7" i="12"/>
  <c r="P4" i="12"/>
  <c r="B5" i="12"/>
  <c r="A5" i="12"/>
  <c r="AE2" i="14"/>
  <c r="AE5" i="14" s="1"/>
  <c r="I22" i="14"/>
  <c r="I12" i="14"/>
  <c r="H12" i="14" s="1"/>
  <c r="G21" i="14"/>
  <c r="H21" i="14"/>
  <c r="I21" i="14"/>
  <c r="F21" i="14"/>
  <c r="F20" i="14"/>
  <c r="G20" i="14"/>
  <c r="H20" i="14"/>
  <c r="I20" i="14"/>
  <c r="E20" i="14"/>
  <c r="M4" i="14"/>
  <c r="L4" i="14" s="1"/>
  <c r="L5" i="14" s="1"/>
  <c r="C23" i="11"/>
  <c r="D23" i="11"/>
  <c r="E23" i="11"/>
  <c r="F23" i="11"/>
  <c r="G23" i="11"/>
  <c r="H23" i="11"/>
  <c r="L21" i="13"/>
  <c r="K21" i="13" s="1"/>
  <c r="J21" i="13" s="1"/>
  <c r="I21" i="13" s="1"/>
  <c r="H21" i="13" s="1"/>
  <c r="G21" i="13" s="1"/>
  <c r="F21" i="13" s="1"/>
  <c r="E21" i="13" s="1"/>
  <c r="D21" i="13" s="1"/>
  <c r="C21" i="13" s="1"/>
  <c r="M21" i="13"/>
  <c r="H34" i="13"/>
  <c r="H42" i="13" s="1"/>
  <c r="Z2" i="13"/>
  <c r="Y2" i="13" s="1"/>
  <c r="X2" i="13" s="1"/>
  <c r="W2" i="13" s="1"/>
  <c r="V2" i="13" s="1"/>
  <c r="U2" i="13" s="1"/>
  <c r="T2" i="13" s="1"/>
  <c r="S2" i="13" s="1"/>
  <c r="R2" i="13" s="1"/>
  <c r="Q2" i="13" s="1"/>
  <c r="P2" i="13" s="1"/>
  <c r="O2" i="13" s="1"/>
  <c r="N2" i="13" s="1"/>
  <c r="M2" i="13" s="1"/>
  <c r="L2" i="13" s="1"/>
  <c r="K2" i="13" s="1"/>
  <c r="J2" i="13" s="1"/>
  <c r="I2" i="13" s="1"/>
  <c r="H2" i="13" s="1"/>
  <c r="G2" i="13" s="1"/>
  <c r="F2" i="13" s="1"/>
  <c r="E2" i="13" s="1"/>
  <c r="D2" i="13" s="1"/>
  <c r="C2" i="13" s="1"/>
  <c r="AA2" i="13"/>
  <c r="C41" i="13"/>
  <c r="D41" i="13"/>
  <c r="E41" i="13"/>
  <c r="F41" i="13"/>
  <c r="D40" i="13"/>
  <c r="E40" i="13"/>
  <c r="F40" i="13"/>
  <c r="G40" i="13"/>
  <c r="G39" i="13"/>
  <c r="E39" i="13"/>
  <c r="F39" i="13"/>
  <c r="H39" i="13"/>
  <c r="C28" i="13"/>
  <c r="D28" i="13"/>
  <c r="E28" i="13"/>
  <c r="F28" i="13"/>
  <c r="G28" i="13"/>
  <c r="H28" i="13"/>
  <c r="I28" i="13"/>
  <c r="D27" i="13"/>
  <c r="E27" i="13"/>
  <c r="F27" i="13"/>
  <c r="G27" i="13"/>
  <c r="H27" i="13"/>
  <c r="I27" i="13"/>
  <c r="J27" i="13"/>
  <c r="F26" i="13"/>
  <c r="G26" i="13"/>
  <c r="H26" i="13"/>
  <c r="E26" i="13"/>
  <c r="I26" i="13"/>
  <c r="J26" i="13"/>
  <c r="K26" i="13"/>
  <c r="F25" i="13"/>
  <c r="G25" i="13"/>
  <c r="H25" i="13"/>
  <c r="I25" i="13"/>
  <c r="J25" i="13"/>
  <c r="K25" i="13"/>
  <c r="L25" i="13"/>
  <c r="G24" i="13"/>
  <c r="H24" i="13"/>
  <c r="I24" i="13"/>
  <c r="J24" i="13"/>
  <c r="K24" i="13"/>
  <c r="L24" i="13"/>
  <c r="M24" i="13"/>
  <c r="Q15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J50" i="12"/>
  <c r="I50" i="12"/>
  <c r="H50" i="12"/>
  <c r="I53" i="12"/>
  <c r="F57" i="12"/>
  <c r="E55" i="12"/>
  <c r="G50" i="12"/>
  <c r="D53" i="12"/>
  <c r="C51" i="12"/>
  <c r="U22" i="14" l="1"/>
  <c r="V27" i="14"/>
  <c r="W27" i="14"/>
  <c r="U27" i="14"/>
  <c r="T22" i="14"/>
  <c r="I23" i="14"/>
  <c r="I24" i="14"/>
  <c r="AD2" i="14"/>
  <c r="G12" i="14"/>
  <c r="H22" i="14"/>
  <c r="G22" i="14" s="1"/>
  <c r="F22" i="14" s="1"/>
  <c r="E22" i="14" s="1"/>
  <c r="E23" i="14" s="1"/>
  <c r="M5" i="14"/>
  <c r="H13" i="14"/>
  <c r="G14" i="14" s="1"/>
  <c r="G13" i="14"/>
  <c r="I13" i="14"/>
  <c r="K4" i="14"/>
  <c r="G34" i="13"/>
  <c r="L29" i="13"/>
  <c r="M29" i="13"/>
  <c r="AA16" i="13"/>
  <c r="Y16" i="13"/>
  <c r="Z16" i="13"/>
  <c r="C29" i="12"/>
  <c r="I26" i="12" s="1"/>
  <c r="C30" i="12" s="1"/>
  <c r="C31" i="12" s="1"/>
  <c r="F35" i="12"/>
  <c r="E33" i="12"/>
  <c r="D31" i="12"/>
  <c r="S22" i="14" l="1"/>
  <c r="T27" i="14"/>
  <c r="AD5" i="14"/>
  <c r="AC2" i="14"/>
  <c r="H14" i="14"/>
  <c r="I14" i="14"/>
  <c r="F23" i="14"/>
  <c r="E24" i="14" s="1"/>
  <c r="F12" i="14"/>
  <c r="F13" i="14" s="1"/>
  <c r="F14" i="14" s="1"/>
  <c r="H23" i="14"/>
  <c r="H24" i="14" s="1"/>
  <c r="G23" i="14"/>
  <c r="F24" i="14" s="1"/>
  <c r="K5" i="14"/>
  <c r="L6" i="14"/>
  <c r="M6" i="14"/>
  <c r="K6" i="14"/>
  <c r="J4" i="14"/>
  <c r="F34" i="13"/>
  <c r="G42" i="13"/>
  <c r="K29" i="13"/>
  <c r="V16" i="13"/>
  <c r="W16" i="13"/>
  <c r="X16" i="13"/>
  <c r="B27" i="12"/>
  <c r="G26" i="12"/>
  <c r="N17" i="12"/>
  <c r="M15" i="12"/>
  <c r="L15" i="12"/>
  <c r="K13" i="12"/>
  <c r="J11" i="12"/>
  <c r="I9" i="12"/>
  <c r="H9" i="12"/>
  <c r="G9" i="12"/>
  <c r="F9" i="12"/>
  <c r="C5" i="12"/>
  <c r="D5" i="12"/>
  <c r="O4" i="12"/>
  <c r="C6" i="12" s="1"/>
  <c r="S27" i="14" l="1"/>
  <c r="R22" i="14"/>
  <c r="R27" i="14" s="1"/>
  <c r="G24" i="14"/>
  <c r="AC5" i="14"/>
  <c r="AB2" i="14"/>
  <c r="E12" i="14"/>
  <c r="E13" i="14" s="1"/>
  <c r="E14" i="14"/>
  <c r="B15" i="14" s="1"/>
  <c r="J5" i="14"/>
  <c r="J6" i="14" s="1"/>
  <c r="I4" i="14"/>
  <c r="E34" i="13"/>
  <c r="F42" i="13"/>
  <c r="J29" i="13"/>
  <c r="O16" i="13"/>
  <c r="D16" i="13"/>
  <c r="Q16" i="13"/>
  <c r="M16" i="13"/>
  <c r="P16" i="13"/>
  <c r="E16" i="13"/>
  <c r="K16" i="13"/>
  <c r="F16" i="13"/>
  <c r="J16" i="13"/>
  <c r="T16" i="13"/>
  <c r="S16" i="13"/>
  <c r="I16" i="13"/>
  <c r="R16" i="13"/>
  <c r="H16" i="13"/>
  <c r="N16" i="13"/>
  <c r="U16" i="13"/>
  <c r="G16" i="13"/>
  <c r="L16" i="13"/>
  <c r="A26" i="12"/>
  <c r="A27" i="12" s="1"/>
  <c r="J26" i="12" s="1"/>
  <c r="B4" i="12"/>
  <c r="A4" i="12"/>
  <c r="T4" i="12"/>
  <c r="U4" i="12"/>
  <c r="Z4" i="12"/>
  <c r="V4" i="12"/>
  <c r="Q4" i="12"/>
  <c r="AB5" i="14" l="1"/>
  <c r="AA2" i="14"/>
  <c r="I5" i="14"/>
  <c r="I6" i="14" s="1"/>
  <c r="H4" i="14"/>
  <c r="D34" i="13"/>
  <c r="E42" i="13"/>
  <c r="I29" i="13"/>
  <c r="H26" i="12"/>
  <c r="C32" i="12"/>
  <c r="C33" i="12" s="1"/>
  <c r="D32" i="12"/>
  <c r="D33" i="12" s="1"/>
  <c r="K26" i="12" s="1"/>
  <c r="D8" i="12"/>
  <c r="D6" i="12"/>
  <c r="E8" i="12"/>
  <c r="M16" i="12"/>
  <c r="L16" i="12"/>
  <c r="C7" i="12"/>
  <c r="I10" i="12"/>
  <c r="H10" i="12"/>
  <c r="H11" i="12" s="1"/>
  <c r="AA5" i="14" l="1"/>
  <c r="Z2" i="14"/>
  <c r="H5" i="14"/>
  <c r="H6" i="14" s="1"/>
  <c r="G4" i="14"/>
  <c r="C34" i="13"/>
  <c r="C42" i="13" s="1"/>
  <c r="D42" i="13"/>
  <c r="H29" i="13"/>
  <c r="E34" i="12"/>
  <c r="E35" i="12" s="1"/>
  <c r="L26" i="12" s="1"/>
  <c r="D34" i="12"/>
  <c r="B28" i="12"/>
  <c r="B29" i="12" s="1"/>
  <c r="A28" i="12"/>
  <c r="A29" i="12" s="1"/>
  <c r="I11" i="12"/>
  <c r="D7" i="12"/>
  <c r="Z5" i="14" l="1"/>
  <c r="Y2" i="14"/>
  <c r="G5" i="14"/>
  <c r="G6" i="14" s="1"/>
  <c r="F4" i="14"/>
  <c r="G29" i="13"/>
  <c r="F36" i="12"/>
  <c r="F37" i="12" s="1"/>
  <c r="M26" i="12" s="1"/>
  <c r="J29" i="12" s="1"/>
  <c r="E36" i="12"/>
  <c r="R4" i="12"/>
  <c r="W4" i="12"/>
  <c r="Y5" i="14" l="1"/>
  <c r="X2" i="14"/>
  <c r="F5" i="14"/>
  <c r="F6" i="14"/>
  <c r="E4" i="14"/>
  <c r="F29" i="13"/>
  <c r="I12" i="12"/>
  <c r="I13" i="12" s="1"/>
  <c r="J12" i="12"/>
  <c r="J13" i="12" s="1"/>
  <c r="M17" i="12"/>
  <c r="AA4" i="12" s="1"/>
  <c r="L17" i="12"/>
  <c r="D9" i="12"/>
  <c r="X5" i="14" l="1"/>
  <c r="W2" i="14"/>
  <c r="E5" i="14"/>
  <c r="E6" i="14" s="1"/>
  <c r="D4" i="14"/>
  <c r="E29" i="13"/>
  <c r="N18" i="12"/>
  <c r="M18" i="12"/>
  <c r="X4" i="12"/>
  <c r="E9" i="12"/>
  <c r="S4" i="12" s="1"/>
  <c r="V2" i="14" l="1"/>
  <c r="W5" i="14"/>
  <c r="D5" i="14"/>
  <c r="D6" i="14"/>
  <c r="C4" i="14"/>
  <c r="C5" i="14" s="1"/>
  <c r="D29" i="13"/>
  <c r="C29" i="13"/>
  <c r="C31" i="13" s="1"/>
  <c r="K14" i="12"/>
  <c r="K15" i="12" s="1"/>
  <c r="Y4" i="12" s="1"/>
  <c r="N7" i="12" s="1"/>
  <c r="J14" i="12"/>
  <c r="J15" i="12" s="1"/>
  <c r="V5" i="14" l="1"/>
  <c r="U2" i="14"/>
  <c r="C6" i="14"/>
  <c r="B7" i="14" s="1"/>
  <c r="H20" i="11"/>
  <c r="C20" i="11"/>
  <c r="D20" i="11"/>
  <c r="E20" i="11"/>
  <c r="F20" i="11"/>
  <c r="G20" i="11"/>
  <c r="C21" i="11"/>
  <c r="D21" i="11"/>
  <c r="E21" i="11"/>
  <c r="F21" i="11"/>
  <c r="G21" i="11"/>
  <c r="H21" i="11"/>
  <c r="I10" i="11"/>
  <c r="H10" i="11" s="1"/>
  <c r="G10" i="11" s="1"/>
  <c r="Q2" i="11"/>
  <c r="Q5" i="11" s="1"/>
  <c r="T2" i="14" l="1"/>
  <c r="U5" i="14"/>
  <c r="H22" i="11"/>
  <c r="G22" i="11" s="1"/>
  <c r="F22" i="11" s="1"/>
  <c r="E22" i="11" s="1"/>
  <c r="D22" i="11" s="1"/>
  <c r="C22" i="11" s="1"/>
  <c r="I13" i="11"/>
  <c r="F10" i="11"/>
  <c r="G13" i="11"/>
  <c r="H13" i="11"/>
  <c r="P2" i="11"/>
  <c r="P5" i="11" s="1"/>
  <c r="S2" i="14" l="1"/>
  <c r="T5" i="14"/>
  <c r="E10" i="11"/>
  <c r="F13" i="11"/>
  <c r="O2" i="11"/>
  <c r="O5" i="11" s="1"/>
  <c r="S5" i="14" l="1"/>
  <c r="AE6" i="14" s="1"/>
  <c r="AE7" i="14" s="1"/>
  <c r="E13" i="11"/>
  <c r="D10" i="11"/>
  <c r="N2" i="11"/>
  <c r="N5" i="11" s="1"/>
  <c r="AD7" i="14" l="1"/>
  <c r="AE8" i="14"/>
  <c r="D13" i="11"/>
  <c r="C10" i="11"/>
  <c r="C13" i="11" s="1"/>
  <c r="B15" i="11" s="1"/>
  <c r="M2" i="11"/>
  <c r="L2" i="11" s="1"/>
  <c r="AC7" i="14" l="1"/>
  <c r="AD8" i="14"/>
  <c r="M5" i="11"/>
  <c r="L5" i="11"/>
  <c r="K2" i="11"/>
  <c r="AB7" i="14" l="1"/>
  <c r="AC8" i="14"/>
  <c r="B25" i="11"/>
  <c r="K5" i="11"/>
  <c r="J2" i="11"/>
  <c r="AA7" i="14" l="1"/>
  <c r="AB8" i="14"/>
  <c r="I2" i="11"/>
  <c r="J5" i="11"/>
  <c r="Z7" i="14" l="1"/>
  <c r="AA8" i="14"/>
  <c r="H2" i="11"/>
  <c r="I5" i="11"/>
  <c r="Y7" i="14" l="1"/>
  <c r="Z8" i="14"/>
  <c r="H5" i="11"/>
  <c r="G2" i="11"/>
  <c r="X7" i="14" l="1"/>
  <c r="Y8" i="14"/>
  <c r="G5" i="11"/>
  <c r="F2" i="11"/>
  <c r="W7" i="14" l="1"/>
  <c r="X8" i="14"/>
  <c r="F5" i="11"/>
  <c r="E2" i="11"/>
  <c r="V7" i="14" l="1"/>
  <c r="W8" i="14"/>
  <c r="C16" i="13"/>
  <c r="C18" i="13" s="1"/>
  <c r="D2" i="11"/>
  <c r="E5" i="11"/>
  <c r="U7" i="14" l="1"/>
  <c r="V8" i="14"/>
  <c r="C2" i="11"/>
  <c r="C5" i="11" s="1"/>
  <c r="D5" i="11"/>
  <c r="T7" i="14" l="1"/>
  <c r="T8" i="14" s="1"/>
  <c r="U8" i="14"/>
  <c r="B7" i="11"/>
  <c r="B50" i="12"/>
  <c r="B51" i="12" s="1"/>
  <c r="C52" i="12" s="1"/>
  <c r="C53" i="12" s="1"/>
  <c r="A50" i="12"/>
  <c r="A51" i="12" s="1"/>
  <c r="Q9" i="14" l="1"/>
  <c r="D54" i="12"/>
  <c r="D55" i="12" s="1"/>
  <c r="C54" i="12"/>
  <c r="C55" i="12" s="1"/>
  <c r="E56" i="12" l="1"/>
  <c r="E57" i="12" s="1"/>
  <c r="K50" i="12" s="1"/>
  <c r="D56" i="12"/>
  <c r="F58" i="12" l="1"/>
  <c r="F59" i="12" s="1"/>
  <c r="E58" i="12"/>
  <c r="U15" i="14"/>
  <c r="V15" i="14"/>
  <c r="T15" i="14" l="1"/>
  <c r="S15" i="14" l="1"/>
  <c r="R15" i="14" l="1"/>
  <c r="Q15" i="14" l="1"/>
  <c r="V16" i="14" l="1"/>
  <c r="V17" i="14" s="1"/>
  <c r="W28" i="14"/>
  <c r="W29" i="14" s="1"/>
  <c r="W30" i="14" l="1"/>
  <c r="V29" i="14"/>
  <c r="V18" i="14"/>
  <c r="U17" i="14"/>
  <c r="U29" i="14" l="1"/>
  <c r="V30" i="14"/>
  <c r="U18" i="14"/>
  <c r="T17" i="14"/>
  <c r="T18" i="14" l="1"/>
  <c r="S17" i="14"/>
  <c r="T29" i="14"/>
  <c r="U30" i="14"/>
  <c r="R17" i="14" l="1"/>
  <c r="R18" i="14" s="1"/>
  <c r="Q19" i="14" s="1"/>
  <c r="S18" i="14"/>
  <c r="S29" i="14"/>
  <c r="S30" i="14" s="1"/>
  <c r="T30" i="14"/>
</calcChain>
</file>

<file path=xl/sharedStrings.xml><?xml version="1.0" encoding="utf-8"?>
<sst xmlns="http://schemas.openxmlformats.org/spreadsheetml/2006/main" count="147" uniqueCount="34">
  <si>
    <t>D</t>
  </si>
  <si>
    <t>E</t>
  </si>
  <si>
    <t>-</t>
  </si>
  <si>
    <t>+</t>
  </si>
  <si>
    <t>B</t>
  </si>
  <si>
    <t>C</t>
  </si>
  <si>
    <t>F</t>
  </si>
  <si>
    <t>A</t>
  </si>
  <si>
    <t>*</t>
  </si>
  <si>
    <t>число 1</t>
  </si>
  <si>
    <t>число 2</t>
  </si>
  <si>
    <t>Результат=</t>
  </si>
  <si>
    <t>Сложение чисел в двоичной СС: 1001000,10101 + 111110000,1011</t>
  </si>
  <si>
    <t>Сложение чисел в восьмеричной СС: 110,534 + 760,546</t>
  </si>
  <si>
    <t>Сложение чисел в шестнадцатеричной СС: 48,AE1 + 1F0,B33</t>
  </si>
  <si>
    <t>=</t>
  </si>
  <si>
    <t>Деление чисел в двоичной СС: 101100011,1011/10</t>
  </si>
  <si>
    <t>Деление чисел в восьмеричной СС:  543,553/2</t>
  </si>
  <si>
    <t>Деление чисел в шестнадцатеричной СС: 163,B5C/2</t>
  </si>
  <si>
    <t>Умножение чисел в двоичной СС: 100111101,00011*10000,11001</t>
  </si>
  <si>
    <t>Умножение чисел в восьмеричной СС: 1175,063</t>
  </si>
  <si>
    <t>Умножение в шестнадцатеричной СС: 27D,2*20,D</t>
  </si>
  <si>
    <t xml:space="preserve">Результат= </t>
  </si>
  <si>
    <t>я</t>
  </si>
  <si>
    <t>Вычитание чисел в прямом коде двоичной СС: 11100,101101-111,111101</t>
  </si>
  <si>
    <t>Вычитание чисел в прямом коде восьмеричной СС: 34,553-3,753</t>
  </si>
  <si>
    <t>Строки заимоствований</t>
  </si>
  <si>
    <t>Строки заимствований</t>
  </si>
  <si>
    <t>Вычитание чисел в прямом коде шестнадцатеричной СС: 34,553-3,753</t>
  </si>
  <si>
    <t>Вычитание чисел в обратном коде двоичной СС: 0.11100,101101 + 1.11100,00001</t>
  </si>
  <si>
    <t>Вычитание в обратном коде восьмеричной СС: 0.34553 + 1.74,024</t>
  </si>
  <si>
    <t>Вычитание в обратном коде шестнадцатеричной СС: 0.1C,B5C+1.FC,0A3</t>
  </si>
  <si>
    <t>Число 1</t>
  </si>
  <si>
    <t>Число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</si>
</sst>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Aptos Narrow"/>
      <family val="2"/>
      <scheme val="minor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8" xfId="0" applyFont="1" applyBorder="1"/>
    <xf numFmtId="0" fontId="1" fillId="2" borderId="2" xfId="0" applyFont="1" applyFill="1" applyBorder="1"/>
    <xf numFmtId="0" fontId="1" fillId="2" borderId="0" xfId="0" applyFont="1" applyFill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4" xfId="0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2" xfId="0" applyFont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0" fillId="0" borderId="11" xfId="0" applyBorder="1"/>
    <xf numFmtId="0" fontId="0" fillId="0" borderId="9" xfId="0" applyBorder="1"/>
    <xf numFmtId="0" fontId="0" fillId="3" borderId="9" xfId="0" applyFill="1" applyBorder="1"/>
    <xf numFmtId="0" fontId="0" fillId="3" borderId="0" xfId="0" applyFill="1"/>
    <xf numFmtId="0" fontId="0" fillId="3" borderId="2" xfId="0" applyFill="1" applyBorder="1"/>
    <xf numFmtId="0" fontId="0" fillId="0" borderId="0" xfId="0" applyAlignment="1">
      <alignment vertical="center"/>
    </xf>
    <xf numFmtId="0" fontId="0" fillId="3" borderId="10" xfId="0" applyFill="1" applyBorder="1"/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12" xfId="0" applyBorder="1"/>
    <xf numFmtId="0" fontId="0" fillId="3" borderId="8" xfId="0" applyFill="1" applyBorder="1"/>
    <xf numFmtId="0" fontId="0" fillId="3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right"/>
    </xf>
    <xf numFmtId="0" fontId="0" fillId="2" borderId="10" xfId="0" applyFill="1" applyBorder="1"/>
    <xf numFmtId="0" fontId="0" fillId="0" borderId="8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wrapText="1"/>
    </xf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8" xfId="0" applyFill="1" applyBorder="1"/>
    <xf numFmtId="0" fontId="1" fillId="3" borderId="1" xfId="0" applyFont="1" applyFill="1" applyBorder="1"/>
    <xf numFmtId="0" fontId="1" fillId="3" borderId="8" xfId="0" applyFont="1" applyFill="1" applyBorder="1"/>
    <xf numFmtId="0" fontId="8" fillId="0" borderId="0" xfId="0" applyFont="1" applyAlignment="1">
      <alignment horizontal="right"/>
    </xf>
    <xf numFmtId="0" fontId="1" fillId="0" borderId="10" xfId="0" applyFont="1" applyBorder="1"/>
    <xf numFmtId="0" fontId="1" fillId="0" borderId="7" xfId="0" applyFont="1" applyBorder="1"/>
    <xf numFmtId="0" fontId="0" fillId="2" borderId="7" xfId="0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4" xfId="0" applyFont="1" applyFill="1" applyBorder="1"/>
    <xf numFmtId="0" fontId="1" fillId="2" borderId="1" xfId="0" applyFont="1" applyFill="1" applyBorder="1"/>
    <xf numFmtId="0" fontId="1" fillId="2" borderId="8" xfId="0" applyFont="1" applyFill="1" applyBorder="1"/>
    <xf numFmtId="0" fontId="3" fillId="0" borderId="10" xfId="0" applyFont="1" applyBorder="1" applyAlignment="1">
      <alignment wrapText="1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1" fillId="2" borderId="10" xfId="0" applyFont="1" applyFill="1" applyBorder="1"/>
    <xf numFmtId="0" fontId="1" fillId="2" borderId="7" xfId="0" applyFont="1" applyFill="1" applyBorder="1"/>
    <xf numFmtId="0" fontId="1" fillId="0" borderId="15" xfId="0" applyFont="1" applyBorder="1"/>
    <xf numFmtId="0" fontId="1" fillId="0" borderId="17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0" fillId="0" borderId="14" xfId="0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52691</xdr:colOff>
      <xdr:row>23</xdr:row>
      <xdr:rowOff>24319</xdr:rowOff>
    </xdr:from>
    <xdr:to>
      <xdr:col>2</xdr:col>
      <xdr:colOff>56745</xdr:colOff>
      <xdr:row>23</xdr:row>
      <xdr:rowOff>182393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B78C8332-0363-8FF3-CFB4-5D1BE8153A21}"/>
            </a:ext>
          </a:extLst>
        </xdr:cNvPr>
        <xdr:cNvCxnSpPr/>
      </xdr:nvCxnSpPr>
      <xdr:spPr>
        <a:xfrm flipH="1">
          <a:off x="1049776" y="5370479"/>
          <a:ext cx="4054" cy="15807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111512</xdr:colOff>
      <xdr:row>6</xdr:row>
      <xdr:rowOff>13939</xdr:rowOff>
    </xdr:from>
    <xdr:to>
      <xdr:col>17</xdr:col>
      <xdr:colOff>116158</xdr:colOff>
      <xdr:row>6</xdr:row>
      <xdr:rowOff>185853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B5E8CD24-4A4F-12B7-315D-AF823B4C0668}"/>
            </a:ext>
          </a:extLst>
        </xdr:cNvPr>
        <xdr:cNvCxnSpPr/>
      </xdr:nvCxnSpPr>
      <xdr:spPr>
        <a:xfrm flipH="1">
          <a:off x="5566317" y="1561171"/>
          <a:ext cx="4646" cy="1719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246055</xdr:colOff>
      <xdr:row>16</xdr:row>
      <xdr:rowOff>167673</xdr:rowOff>
    </xdr:from>
    <xdr:to>
      <xdr:col>15</xdr:col>
      <xdr:colOff>246055</xdr:colOff>
      <xdr:row>16</xdr:row>
      <xdr:rowOff>339587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F4C0FA3D-7E60-F092-FF06-1FE920D509C9}"/>
            </a:ext>
          </a:extLst>
        </xdr:cNvPr>
        <xdr:cNvCxnSpPr/>
      </xdr:nvCxnSpPr>
      <xdr:spPr>
        <a:xfrm>
          <a:off x="5038925" y="4066021"/>
          <a:ext cx="0" cy="1719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179614</xdr:colOff>
      <xdr:row>22</xdr:row>
      <xdr:rowOff>27215</xdr:rowOff>
    </xdr:from>
    <xdr:to>
      <xdr:col>16</xdr:col>
      <xdr:colOff>179614</xdr:colOff>
      <xdr:row>23</xdr:row>
      <xdr:rowOff>136072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C32DF909-28EE-D41A-AFD5-82B5315637BA}"/>
            </a:ext>
          </a:extLst>
        </xdr:cNvPr>
        <xdr:cNvCxnSpPr/>
      </xdr:nvCxnSpPr>
      <xdr:spPr>
        <a:xfrm>
          <a:off x="4996543" y="5687786"/>
          <a:ext cx="0" cy="3102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185057</xdr:colOff>
      <xdr:row>28</xdr:row>
      <xdr:rowOff>59871</xdr:rowOff>
    </xdr:from>
    <xdr:to>
      <xdr:col>16</xdr:col>
      <xdr:colOff>185057</xdr:colOff>
      <xdr:row>29</xdr:row>
      <xdr:rowOff>152400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D1F00B9B-B6A8-2675-65DC-055C3D9FAE0A}"/>
            </a:ext>
          </a:extLst>
        </xdr:cNvPr>
        <xdr:cNvCxnSpPr/>
      </xdr:nvCxnSpPr>
      <xdr:spPr>
        <a:xfrm>
          <a:off x="5001986" y="6917871"/>
          <a:ext cx="0" cy="29391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173182</xdr:colOff>
      <xdr:row>47</xdr:row>
      <xdr:rowOff>25976</xdr:rowOff>
    </xdr:from>
    <xdr:to>
      <xdr:col>2</xdr:col>
      <xdr:colOff>173182</xdr:colOff>
      <xdr:row>47</xdr:row>
      <xdr:rowOff>177510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3C108607-5498-41DD-0CFC-9562898F4BB9}"/>
            </a:ext>
          </a:extLst>
        </xdr:cNvPr>
        <xdr:cNvCxnSpPr/>
      </xdr:nvCxnSpPr>
      <xdr:spPr>
        <a:xfrm>
          <a:off x="536864" y="9195953"/>
          <a:ext cx="0" cy="15153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146958</xdr:colOff>
      <xdr:row>34</xdr:row>
      <xdr:rowOff>70757</xdr:rowOff>
    </xdr:from>
    <xdr:to>
      <xdr:col>1</xdr:col>
      <xdr:colOff>146958</xdr:colOff>
      <xdr:row>35</xdr:row>
      <xdr:rowOff>141514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39FB814E-53BB-C4E7-6071-7938C290E6BE}"/>
            </a:ext>
          </a:extLst>
        </xdr:cNvPr>
        <xdr:cNvCxnSpPr/>
      </xdr:nvCxnSpPr>
      <xdr:spPr>
        <a:xfrm>
          <a:off x="625929" y="6858000"/>
          <a:ext cx="0" cy="2612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5444</xdr:colOff>
      <xdr:row>42</xdr:row>
      <xdr:rowOff>27214</xdr:rowOff>
    </xdr:from>
    <xdr:to>
      <xdr:col>5</xdr:col>
      <xdr:colOff>5444</xdr:colOff>
      <xdr:row>42</xdr:row>
      <xdr:rowOff>179614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419674C1-5D0A-E4AF-ED02-F8857351A96F}"/>
            </a:ext>
          </a:extLst>
        </xdr:cNvPr>
        <xdr:cNvCxnSpPr/>
      </xdr:nvCxnSpPr>
      <xdr:spPr>
        <a:xfrm>
          <a:off x="1638301" y="8382000"/>
          <a:ext cx="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37E5-2372-4D9B-9E1C-A4C24E57D560}">
  <dimension ref="A1:AI32"/>
  <sheetViews>
    <sheetView topLeftCell="A15" zoomScale="115" zoomScaleNormal="175" workbookViewId="0">
      <selection activeCell="S25" sqref="S25"/>
    </sheetView>
  </sheetViews>
  <sheetFormatPr defaultRowHeight="14.5" x14ac:dyDescent="0.35"/>
  <cols>
    <col min="1" max="1" width="10.453125" customWidth="1"/>
    <col min="2" max="2" width="6.453125" customWidth="1"/>
    <col min="3" max="3" width="3.453125" customWidth="1"/>
    <col min="4" max="13" width="3.7265625" customWidth="1"/>
    <col min="14" max="14" width="3.1796875" customWidth="1"/>
    <col min="15" max="15" width="7.90625" customWidth="1"/>
    <col min="16" max="16" width="8.1796875" customWidth="1"/>
    <col min="17" max="23" width="5.7265625" customWidth="1"/>
    <col min="24" max="31" width="3.26953125" customWidth="1"/>
    <col min="32" max="36" width="3.7265625" customWidth="1"/>
  </cols>
  <sheetData>
    <row r="1" spans="1:35" ht="29.25" customHeight="1" thickBot="1" x14ac:dyDescent="0.4">
      <c r="A1" s="8"/>
      <c r="B1" s="123" t="s">
        <v>24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70"/>
      <c r="R1" s="123" t="s">
        <v>29</v>
      </c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5"/>
      <c r="AF1" s="88"/>
      <c r="AG1" s="70"/>
      <c r="AH1" s="70"/>
      <c r="AI1" s="70"/>
    </row>
    <row r="2" spans="1:35" ht="15" customHeight="1" thickBot="1" x14ac:dyDescent="0.4">
      <c r="A2" s="9"/>
      <c r="B2" s="117" t="s">
        <v>2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1">
        <v>1</v>
      </c>
      <c r="K2" s="1">
        <v>1</v>
      </c>
      <c r="L2" s="1">
        <v>0</v>
      </c>
      <c r="M2" s="9">
        <v>1</v>
      </c>
      <c r="R2" s="117" t="s">
        <v>3</v>
      </c>
      <c r="S2" s="89">
        <f t="shared" ref="S2:AE2" si="0">IF(T2&gt;1,S3+S4+1,S3+S4)</f>
        <v>1</v>
      </c>
      <c r="T2" s="90">
        <f t="shared" si="0"/>
        <v>2</v>
      </c>
      <c r="U2" s="90">
        <f t="shared" si="0"/>
        <v>3</v>
      </c>
      <c r="V2" s="90">
        <f t="shared" si="0"/>
        <v>3</v>
      </c>
      <c r="W2" s="90">
        <f t="shared" si="0"/>
        <v>2</v>
      </c>
      <c r="X2" s="90">
        <f t="shared" si="0"/>
        <v>0</v>
      </c>
      <c r="Y2" s="90">
        <f t="shared" si="0"/>
        <v>0</v>
      </c>
      <c r="Z2" s="90">
        <f t="shared" si="0"/>
        <v>1</v>
      </c>
      <c r="AA2" s="90">
        <f t="shared" si="0"/>
        <v>0</v>
      </c>
      <c r="AB2" s="90">
        <f t="shared" si="0"/>
        <v>1</v>
      </c>
      <c r="AC2" s="90">
        <f t="shared" si="0"/>
        <v>1</v>
      </c>
      <c r="AD2" s="90">
        <f t="shared" si="0"/>
        <v>1</v>
      </c>
      <c r="AE2" s="91">
        <f t="shared" si="0"/>
        <v>1</v>
      </c>
    </row>
    <row r="3" spans="1:35" ht="15" customHeight="1" thickBot="1" x14ac:dyDescent="0.4">
      <c r="A3" s="9" t="s">
        <v>9</v>
      </c>
      <c r="B3" s="119"/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</v>
      </c>
      <c r="M3" s="10">
        <v>1</v>
      </c>
      <c r="P3" s="9" t="s">
        <v>9</v>
      </c>
      <c r="R3" s="118"/>
      <c r="S3" s="1"/>
      <c r="T3" s="1">
        <v>0</v>
      </c>
      <c r="U3" s="1">
        <v>1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0</v>
      </c>
      <c r="AB3" s="1">
        <v>1</v>
      </c>
      <c r="AC3" s="1">
        <v>1</v>
      </c>
      <c r="AD3" s="1">
        <v>0</v>
      </c>
      <c r="AE3" s="9">
        <v>1</v>
      </c>
    </row>
    <row r="4" spans="1:35" ht="15" customHeight="1" thickBot="1" x14ac:dyDescent="0.4">
      <c r="A4" s="9" t="s">
        <v>10</v>
      </c>
      <c r="B4" s="162" t="s">
        <v>26</v>
      </c>
      <c r="C4" s="71">
        <f t="shared" ref="C4:M4" si="1">IF(D2-D3+D4&lt;0,-1,0)</f>
        <v>0</v>
      </c>
      <c r="D4" s="71">
        <f t="shared" si="1"/>
        <v>0</v>
      </c>
      <c r="E4" s="71">
        <f t="shared" si="1"/>
        <v>-1</v>
      </c>
      <c r="F4" s="71">
        <f t="shared" si="1"/>
        <v>-1</v>
      </c>
      <c r="G4" s="71">
        <f t="shared" si="1"/>
        <v>-1</v>
      </c>
      <c r="H4" s="71">
        <f t="shared" si="1"/>
        <v>-1</v>
      </c>
      <c r="I4" s="71">
        <f t="shared" si="1"/>
        <v>0</v>
      </c>
      <c r="J4" s="71">
        <f t="shared" si="1"/>
        <v>0</v>
      </c>
      <c r="K4" s="71">
        <f t="shared" si="1"/>
        <v>0</v>
      </c>
      <c r="L4" s="71">
        <f t="shared" si="1"/>
        <v>0</v>
      </c>
      <c r="M4" s="72">
        <f t="shared" si="1"/>
        <v>0</v>
      </c>
      <c r="P4" s="1" t="s">
        <v>10</v>
      </c>
      <c r="R4" s="119"/>
      <c r="S4" s="4"/>
      <c r="T4" s="4">
        <v>1</v>
      </c>
      <c r="U4" s="4">
        <v>1</v>
      </c>
      <c r="V4" s="4">
        <v>1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1</v>
      </c>
      <c r="AE4" s="10">
        <v>0</v>
      </c>
    </row>
    <row r="5" spans="1:35" ht="15" customHeight="1" thickBot="1" x14ac:dyDescent="0.4">
      <c r="A5" s="5"/>
      <c r="B5" s="163"/>
      <c r="C5" s="73">
        <f t="shared" ref="C5:M5" si="2">IF(C2-C3+C4&lt;0,2,0)</f>
        <v>0</v>
      </c>
      <c r="D5" s="73">
        <f t="shared" si="2"/>
        <v>0</v>
      </c>
      <c r="E5" s="73">
        <f t="shared" si="2"/>
        <v>0</v>
      </c>
      <c r="F5" s="73">
        <f t="shared" si="2"/>
        <v>2</v>
      </c>
      <c r="G5" s="73">
        <f t="shared" si="2"/>
        <v>2</v>
      </c>
      <c r="H5" s="73">
        <f t="shared" si="2"/>
        <v>2</v>
      </c>
      <c r="I5" s="73">
        <f t="shared" si="2"/>
        <v>2</v>
      </c>
      <c r="J5" s="73">
        <f t="shared" si="2"/>
        <v>0</v>
      </c>
      <c r="K5" s="73">
        <f t="shared" si="2"/>
        <v>0</v>
      </c>
      <c r="L5" s="73">
        <f t="shared" si="2"/>
        <v>0</v>
      </c>
      <c r="M5" s="74">
        <f t="shared" si="2"/>
        <v>0</v>
      </c>
      <c r="P5" s="2"/>
      <c r="R5" s="117" t="s">
        <v>3</v>
      </c>
      <c r="S5" s="78">
        <f t="shared" ref="S5:AE5" si="3">MOD(S2,2)</f>
        <v>1</v>
      </c>
      <c r="T5" s="78">
        <f t="shared" si="3"/>
        <v>0</v>
      </c>
      <c r="U5" s="78">
        <f t="shared" si="3"/>
        <v>1</v>
      </c>
      <c r="V5" s="78">
        <f t="shared" si="3"/>
        <v>1</v>
      </c>
      <c r="W5" s="78">
        <f t="shared" si="3"/>
        <v>0</v>
      </c>
      <c r="X5" s="78">
        <f t="shared" si="3"/>
        <v>0</v>
      </c>
      <c r="Y5" s="78">
        <f t="shared" si="3"/>
        <v>0</v>
      </c>
      <c r="Z5" s="78">
        <f t="shared" si="3"/>
        <v>1</v>
      </c>
      <c r="AA5" s="78">
        <f t="shared" si="3"/>
        <v>0</v>
      </c>
      <c r="AB5" s="78">
        <f t="shared" si="3"/>
        <v>1</v>
      </c>
      <c r="AC5" s="78">
        <f t="shared" si="3"/>
        <v>1</v>
      </c>
      <c r="AD5" s="78">
        <f t="shared" si="3"/>
        <v>1</v>
      </c>
      <c r="AE5" s="79">
        <f t="shared" si="3"/>
        <v>1</v>
      </c>
    </row>
    <row r="6" spans="1:35" ht="15" customHeight="1" thickBot="1" x14ac:dyDescent="0.4">
      <c r="A6" s="8"/>
      <c r="B6" s="69" t="s">
        <v>15</v>
      </c>
      <c r="C6" s="75">
        <f t="shared" ref="C6:M6" si="4">IF(AND(D2-D3+D4&lt;0,D5=2),C2+C5-C3+C4,IF(D2-D3+D4+D5&gt;=0,C2-C3+C4+C5,C2-C3+C5+D4))</f>
        <v>1</v>
      </c>
      <c r="D6" s="75">
        <f t="shared" si="4"/>
        <v>1</v>
      </c>
      <c r="E6" s="75">
        <f t="shared" si="4"/>
        <v>0</v>
      </c>
      <c r="F6" s="75">
        <f t="shared" si="4"/>
        <v>0</v>
      </c>
      <c r="G6" s="75">
        <f t="shared" si="4"/>
        <v>0</v>
      </c>
      <c r="H6" s="75">
        <f t="shared" si="4"/>
        <v>1</v>
      </c>
      <c r="I6" s="75">
        <f t="shared" si="4"/>
        <v>1</v>
      </c>
      <c r="J6" s="75">
        <f t="shared" si="4"/>
        <v>0</v>
      </c>
      <c r="K6" s="75">
        <f t="shared" si="4"/>
        <v>0</v>
      </c>
      <c r="L6" s="75">
        <f t="shared" si="4"/>
        <v>0</v>
      </c>
      <c r="M6" s="76">
        <f t="shared" si="4"/>
        <v>0</v>
      </c>
      <c r="N6" s="1"/>
      <c r="R6" s="119"/>
      <c r="S6" s="4"/>
      <c r="T6" s="4"/>
      <c r="U6" s="4"/>
      <c r="V6" s="4"/>
      <c r="W6" s="4"/>
      <c r="X6" s="4"/>
      <c r="Y6" s="4"/>
      <c r="Z6" s="4"/>
      <c r="AA6" s="4"/>
      <c r="AB6" s="4"/>
      <c r="AC6" s="3"/>
      <c r="AD6" s="3"/>
      <c r="AE6" s="23">
        <f>IF(S5=1,1,0)</f>
        <v>1</v>
      </c>
    </row>
    <row r="7" spans="1:35" ht="27.75" customHeight="1" thickBot="1" x14ac:dyDescent="0.4">
      <c r="A7" s="77" t="s">
        <v>11</v>
      </c>
      <c r="B7" s="1" t="str">
        <f>CONCATENATE("0.",C6,D6,E6,F6,G6,",",H6,I6)</f>
        <v>0.11000,11</v>
      </c>
      <c r="C7" s="1"/>
      <c r="D7" s="1"/>
      <c r="R7" s="92"/>
      <c r="S7" s="86"/>
      <c r="T7" s="86">
        <f t="shared" ref="T7:AE7" si="5">IF(U7&gt;1,T5+T6+1,T5+T6)</f>
        <v>0</v>
      </c>
      <c r="U7" s="86">
        <f t="shared" si="5"/>
        <v>1</v>
      </c>
      <c r="V7" s="86">
        <f t="shared" si="5"/>
        <v>1</v>
      </c>
      <c r="W7" s="86">
        <f t="shared" si="5"/>
        <v>0</v>
      </c>
      <c r="X7" s="86">
        <f t="shared" si="5"/>
        <v>0</v>
      </c>
      <c r="Y7" s="86">
        <f t="shared" si="5"/>
        <v>0</v>
      </c>
      <c r="Z7" s="86">
        <f t="shared" si="5"/>
        <v>1</v>
      </c>
      <c r="AA7" s="86">
        <f t="shared" si="5"/>
        <v>1</v>
      </c>
      <c r="AB7" s="86">
        <f t="shared" si="5"/>
        <v>2</v>
      </c>
      <c r="AC7" s="86">
        <f t="shared" si="5"/>
        <v>2</v>
      </c>
      <c r="AD7" s="86">
        <f t="shared" si="5"/>
        <v>2</v>
      </c>
      <c r="AE7" s="87">
        <f t="shared" si="5"/>
        <v>2</v>
      </c>
    </row>
    <row r="8" spans="1:35" ht="16.5" customHeight="1" thickBot="1" x14ac:dyDescent="0.4">
      <c r="R8" s="93" t="s">
        <v>15</v>
      </c>
      <c r="S8" s="58"/>
      <c r="T8" s="58">
        <f t="shared" ref="T8:AE8" si="6">MOD(T7,2)</f>
        <v>0</v>
      </c>
      <c r="U8" s="58">
        <f t="shared" si="6"/>
        <v>1</v>
      </c>
      <c r="V8" s="58">
        <f t="shared" si="6"/>
        <v>1</v>
      </c>
      <c r="W8" s="58">
        <f t="shared" si="6"/>
        <v>0</v>
      </c>
      <c r="X8" s="58">
        <f t="shared" si="6"/>
        <v>0</v>
      </c>
      <c r="Y8" s="58">
        <f t="shared" si="6"/>
        <v>0</v>
      </c>
      <c r="Z8" s="58">
        <f t="shared" si="6"/>
        <v>1</v>
      </c>
      <c r="AA8" s="58">
        <f t="shared" si="6"/>
        <v>1</v>
      </c>
      <c r="AB8" s="58">
        <f t="shared" si="6"/>
        <v>0</v>
      </c>
      <c r="AC8" s="58">
        <f t="shared" si="6"/>
        <v>0</v>
      </c>
      <c r="AD8" s="58">
        <f t="shared" si="6"/>
        <v>0</v>
      </c>
      <c r="AE8" s="57">
        <f t="shared" si="6"/>
        <v>0</v>
      </c>
    </row>
    <row r="9" spans="1:35" ht="29.25" customHeight="1" thickBot="1" x14ac:dyDescent="0.4">
      <c r="B9" s="114" t="s">
        <v>25</v>
      </c>
      <c r="C9" s="115"/>
      <c r="D9" s="115"/>
      <c r="E9" s="115"/>
      <c r="F9" s="115"/>
      <c r="G9" s="115"/>
      <c r="H9" s="115"/>
      <c r="I9" s="116"/>
      <c r="J9" s="70"/>
      <c r="K9" s="70"/>
      <c r="L9" s="70"/>
      <c r="M9" s="70"/>
      <c r="O9" s="122" t="s">
        <v>11</v>
      </c>
      <c r="P9" s="122"/>
      <c r="Q9" s="1" t="str">
        <f>CONCATENATE(T8,".",U8,V8,W8,X8,Y8,",",Z8,AA8,)</f>
        <v>0.11000,11</v>
      </c>
      <c r="U9" s="78"/>
      <c r="V9" s="78"/>
      <c r="W9" s="78"/>
      <c r="X9" s="78"/>
    </row>
    <row r="10" spans="1:35" ht="12" customHeight="1" thickBot="1" x14ac:dyDescent="0.4">
      <c r="A10" s="1"/>
      <c r="B10" s="135" t="s">
        <v>2</v>
      </c>
      <c r="C10" s="136"/>
      <c r="D10" s="137"/>
      <c r="E10" s="1">
        <v>3</v>
      </c>
      <c r="F10" s="1">
        <v>4</v>
      </c>
      <c r="G10" s="1">
        <v>5</v>
      </c>
      <c r="H10" s="1">
        <v>5</v>
      </c>
      <c r="I10" s="9">
        <v>3</v>
      </c>
    </row>
    <row r="11" spans="1:35" ht="42" customHeight="1" thickBot="1" x14ac:dyDescent="0.4">
      <c r="A11" s="1" t="s">
        <v>9</v>
      </c>
      <c r="B11" s="138"/>
      <c r="C11" s="139"/>
      <c r="D11" s="140"/>
      <c r="E11" s="4"/>
      <c r="F11" s="4">
        <v>3</v>
      </c>
      <c r="G11" s="4">
        <v>7</v>
      </c>
      <c r="H11" s="4">
        <v>5</v>
      </c>
      <c r="I11" s="10">
        <v>3</v>
      </c>
      <c r="P11" s="114" t="s">
        <v>30</v>
      </c>
      <c r="Q11" s="115"/>
      <c r="R11" s="115"/>
      <c r="S11" s="115"/>
      <c r="T11" s="115"/>
      <c r="U11" s="115"/>
      <c r="V11" s="116"/>
    </row>
    <row r="12" spans="1:35" x14ac:dyDescent="0.35">
      <c r="A12" s="1" t="s">
        <v>10</v>
      </c>
      <c r="B12" s="141" t="s">
        <v>27</v>
      </c>
      <c r="C12" s="142"/>
      <c r="D12" s="143"/>
      <c r="E12" s="71">
        <f t="shared" ref="E12:H12" si="7">IF(F10-F11+F12&lt;0,-1,0)</f>
        <v>0</v>
      </c>
      <c r="F12" s="65">
        <f t="shared" si="7"/>
        <v>-1</v>
      </c>
      <c r="G12" s="65">
        <f t="shared" si="7"/>
        <v>0</v>
      </c>
      <c r="H12" s="65">
        <f t="shared" si="7"/>
        <v>0</v>
      </c>
      <c r="I12" s="80">
        <f>IF(J10-J11+J12&lt;0,-1,0)</f>
        <v>0</v>
      </c>
      <c r="O12" s="1"/>
      <c r="P12" s="117" t="s">
        <v>3</v>
      </c>
      <c r="Q12" s="94">
        <f t="shared" ref="Q12:U12" si="8">IF(R12&gt;7,Q13+Q14+1,Q13+Q14)</f>
        <v>2</v>
      </c>
      <c r="R12" s="94">
        <f t="shared" si="8"/>
        <v>11</v>
      </c>
      <c r="S12" s="94">
        <f t="shared" si="8"/>
        <v>8</v>
      </c>
      <c r="T12" s="94">
        <f t="shared" si="8"/>
        <v>5</v>
      </c>
      <c r="U12" s="94">
        <f t="shared" si="8"/>
        <v>7</v>
      </c>
      <c r="V12" s="95">
        <f>IF(W12&gt;7,V13+V14+1,V13+V14)</f>
        <v>7</v>
      </c>
    </row>
    <row r="13" spans="1:35" ht="15" thickBot="1" x14ac:dyDescent="0.4">
      <c r="A13" s="2"/>
      <c r="B13" s="144"/>
      <c r="C13" s="145"/>
      <c r="D13" s="146"/>
      <c r="E13" s="73">
        <f t="shared" ref="E13:H13" si="9">IF(E10-E11+E12&lt;0,8,0)</f>
        <v>0</v>
      </c>
      <c r="F13" s="73">
        <f t="shared" si="9"/>
        <v>0</v>
      </c>
      <c r="G13" s="73">
        <f t="shared" si="9"/>
        <v>8</v>
      </c>
      <c r="H13" s="73">
        <f t="shared" si="9"/>
        <v>0</v>
      </c>
      <c r="I13" s="74">
        <f>IF(I10-I11+I12&lt;0,8,0)</f>
        <v>0</v>
      </c>
      <c r="O13" s="1" t="s">
        <v>9</v>
      </c>
      <c r="P13" s="118"/>
      <c r="Q13" s="1">
        <v>0</v>
      </c>
      <c r="R13" s="1">
        <v>3</v>
      </c>
      <c r="S13" s="1">
        <v>4</v>
      </c>
      <c r="T13" s="1">
        <v>5</v>
      </c>
      <c r="U13" s="1">
        <v>5</v>
      </c>
      <c r="V13" s="5">
        <v>3</v>
      </c>
    </row>
    <row r="14" spans="1:35" ht="15" thickBot="1" x14ac:dyDescent="0.4">
      <c r="B14" s="132" t="s">
        <v>15</v>
      </c>
      <c r="C14" s="133"/>
      <c r="D14" s="134"/>
      <c r="E14" s="85">
        <f t="shared" ref="E14:H14" si="10">IF(AND(F10-F11+F12&lt;0,F13=2),E10+E13-E11+E12,IF(F10-F11+F12+F13&gt;=0,E10-E11+E12+E13,E10-E11+E13+F12))</f>
        <v>3</v>
      </c>
      <c r="F14" s="82">
        <f t="shared" si="10"/>
        <v>0</v>
      </c>
      <c r="G14" s="82">
        <f t="shared" si="10"/>
        <v>6</v>
      </c>
      <c r="H14" s="75">
        <f t="shared" si="10"/>
        <v>0</v>
      </c>
      <c r="I14" s="81">
        <f>IF(AND(J10-J11+J12&lt;0,J13=2),I10+I13-I11+I12,IF(J10-J11+J12+J13&gt;=0,I10-I11+I12+I13,I10-I11+I13+J12))</f>
        <v>0</v>
      </c>
      <c r="N14" s="1"/>
      <c r="O14" s="1" t="s">
        <v>10</v>
      </c>
      <c r="P14" s="119"/>
      <c r="Q14" s="4">
        <v>1</v>
      </c>
      <c r="R14" s="4">
        <v>7</v>
      </c>
      <c r="S14" s="4">
        <v>4</v>
      </c>
      <c r="T14" s="4">
        <v>0</v>
      </c>
      <c r="U14" s="4">
        <v>2</v>
      </c>
      <c r="V14" s="10">
        <v>4</v>
      </c>
    </row>
    <row r="15" spans="1:35" x14ac:dyDescent="0.35">
      <c r="A15" s="17" t="s">
        <v>11</v>
      </c>
      <c r="B15" s="1" t="str">
        <f>CONCATENATE("0.",E14,F14,",",G14)</f>
        <v>0.30,6</v>
      </c>
      <c r="C15" s="1"/>
      <c r="D15" s="1"/>
      <c r="O15" s="9"/>
      <c r="P15" s="117" t="s">
        <v>3</v>
      </c>
      <c r="Q15" s="78">
        <f t="shared" ref="Q15:U15" si="11">MOD(Q12,8)</f>
        <v>2</v>
      </c>
      <c r="R15" s="78">
        <f t="shared" si="11"/>
        <v>3</v>
      </c>
      <c r="S15" s="78">
        <f t="shared" si="11"/>
        <v>0</v>
      </c>
      <c r="T15" s="78">
        <f t="shared" si="11"/>
        <v>5</v>
      </c>
      <c r="U15" s="78">
        <f t="shared" si="11"/>
        <v>7</v>
      </c>
      <c r="V15" s="79">
        <f>MOD(V12,8)</f>
        <v>7</v>
      </c>
    </row>
    <row r="16" spans="1:35" ht="15" thickBot="1" x14ac:dyDescent="0.4">
      <c r="O16" s="9"/>
      <c r="P16" s="119"/>
      <c r="Q16" s="1"/>
      <c r="R16" s="1"/>
      <c r="S16" s="1"/>
      <c r="T16" s="1"/>
      <c r="U16" s="1"/>
      <c r="V16" s="9">
        <f>IF(Q15=2,1,0)</f>
        <v>1</v>
      </c>
    </row>
    <row r="17" spans="1:27" ht="45.75" customHeight="1" thickBot="1" x14ac:dyDescent="0.4">
      <c r="A17" s="18"/>
      <c r="B17" s="147" t="s">
        <v>28</v>
      </c>
      <c r="C17" s="148"/>
      <c r="D17" s="148"/>
      <c r="E17" s="148"/>
      <c r="F17" s="148"/>
      <c r="G17" s="148"/>
      <c r="H17" s="148"/>
      <c r="I17" s="149"/>
      <c r="J17" s="18"/>
      <c r="K17" s="18"/>
      <c r="L17" s="18"/>
      <c r="O17" s="1"/>
      <c r="P17" s="96"/>
      <c r="Q17" s="90"/>
      <c r="R17" s="90">
        <f t="shared" ref="R17:U17" si="12">IF(S17&gt;7,R15+R16+1,R15+R16)</f>
        <v>3</v>
      </c>
      <c r="S17" s="90">
        <f t="shared" si="12"/>
        <v>0</v>
      </c>
      <c r="T17" s="90">
        <f t="shared" si="12"/>
        <v>6</v>
      </c>
      <c r="U17" s="90">
        <f t="shared" si="12"/>
        <v>8</v>
      </c>
      <c r="V17" s="91">
        <f>IF(W17&gt;7,V15+V16+1,V15+V16)</f>
        <v>8</v>
      </c>
    </row>
    <row r="18" spans="1:27" ht="15" thickBot="1" x14ac:dyDescent="0.4">
      <c r="A18" s="18"/>
      <c r="B18" s="150" t="s">
        <v>2</v>
      </c>
      <c r="C18" s="151"/>
      <c r="D18" s="152"/>
      <c r="E18" s="18">
        <v>1</v>
      </c>
      <c r="F18" s="18" t="s">
        <v>5</v>
      </c>
      <c r="G18" s="18" t="s">
        <v>4</v>
      </c>
      <c r="H18" s="18">
        <v>5</v>
      </c>
      <c r="I18" s="19" t="s">
        <v>5</v>
      </c>
      <c r="J18" s="18"/>
      <c r="K18" s="104" t="s">
        <v>7</v>
      </c>
      <c r="L18" s="97">
        <v>10</v>
      </c>
      <c r="O18" s="1"/>
      <c r="P18" s="6" t="s">
        <v>15</v>
      </c>
      <c r="Q18" s="85">
        <v>0</v>
      </c>
      <c r="R18" s="75">
        <f t="shared" ref="R18:U18" si="13">MOD(R17,8)</f>
        <v>3</v>
      </c>
      <c r="S18" s="75">
        <f t="shared" si="13"/>
        <v>0</v>
      </c>
      <c r="T18" s="75">
        <f t="shared" si="13"/>
        <v>6</v>
      </c>
      <c r="U18" s="75">
        <f t="shared" si="13"/>
        <v>0</v>
      </c>
      <c r="V18" s="76">
        <f>MOD(V17,8)</f>
        <v>0</v>
      </c>
    </row>
    <row r="19" spans="1:27" ht="15" thickBot="1" x14ac:dyDescent="0.4">
      <c r="A19" s="18" t="s">
        <v>9</v>
      </c>
      <c r="B19" s="153"/>
      <c r="C19" s="154"/>
      <c r="D19" s="155"/>
      <c r="E19" s="20"/>
      <c r="F19" s="20">
        <v>3</v>
      </c>
      <c r="G19" s="20" t="s">
        <v>6</v>
      </c>
      <c r="H19" s="20">
        <v>5</v>
      </c>
      <c r="I19" s="21" t="s">
        <v>5</v>
      </c>
      <c r="J19" s="18"/>
      <c r="K19" s="105" t="s">
        <v>4</v>
      </c>
      <c r="L19" s="98">
        <v>11</v>
      </c>
      <c r="O19" s="1" t="s">
        <v>11</v>
      </c>
      <c r="P19" s="1"/>
      <c r="Q19" s="1" t="str">
        <f>CONCATENATE(Q18,".",R18,S18,",",T18)</f>
        <v>0.30,6</v>
      </c>
      <c r="R19" s="1"/>
      <c r="S19" s="1"/>
      <c r="T19" s="1"/>
      <c r="U19" s="1"/>
      <c r="V19" s="1"/>
    </row>
    <row r="20" spans="1:27" ht="13.5" customHeight="1" thickBot="1" x14ac:dyDescent="0.4">
      <c r="A20" s="18" t="s">
        <v>10</v>
      </c>
      <c r="B20" s="156" t="s">
        <v>2</v>
      </c>
      <c r="C20" s="157"/>
      <c r="D20" s="158"/>
      <c r="E20" s="18">
        <f>IF(E18=$K$18,$L$18,IF(E18=$K$19,$L$19,IF(E18=$K$20,$L$20,IF(E18=$K$21,$L$21,IF(E18=$K$22,$L$22,IF(E18=$K$23,$L$23,E18))))))</f>
        <v>1</v>
      </c>
      <c r="F20" s="18">
        <f t="shared" ref="F20:I21" si="14">IF(F18=$K$18,$L$18,IF(F18=$K$19,$L$19,IF(F18=$K$20,$L$20,IF(F18=$K$21,$L$21,IF(F18=$K$22,$L$22,IF(F18=$K$23,$L$23,F18))))))</f>
        <v>12</v>
      </c>
      <c r="G20" s="18">
        <f t="shared" si="14"/>
        <v>11</v>
      </c>
      <c r="H20" s="18">
        <f t="shared" si="14"/>
        <v>5</v>
      </c>
      <c r="I20" s="34">
        <f t="shared" si="14"/>
        <v>12</v>
      </c>
      <c r="J20" s="18"/>
      <c r="K20" s="105" t="s">
        <v>5</v>
      </c>
      <c r="L20" s="98">
        <v>12</v>
      </c>
    </row>
    <row r="21" spans="1:27" ht="30" customHeight="1" thickBot="1" x14ac:dyDescent="0.4">
      <c r="A21" s="18"/>
      <c r="B21" s="159"/>
      <c r="C21" s="160"/>
      <c r="D21" s="161"/>
      <c r="E21" s="20"/>
      <c r="F21" s="20">
        <f t="shared" si="14"/>
        <v>3</v>
      </c>
      <c r="G21" s="20">
        <f t="shared" si="14"/>
        <v>15</v>
      </c>
      <c r="H21" s="20">
        <f t="shared" si="14"/>
        <v>5</v>
      </c>
      <c r="I21" s="21">
        <f t="shared" si="14"/>
        <v>12</v>
      </c>
      <c r="J21" s="18"/>
      <c r="K21" s="105" t="s">
        <v>0</v>
      </c>
      <c r="L21" s="98">
        <v>13</v>
      </c>
      <c r="Q21" s="114" t="s">
        <v>31</v>
      </c>
      <c r="R21" s="115"/>
      <c r="S21" s="115"/>
      <c r="T21" s="115"/>
      <c r="U21" s="115"/>
      <c r="V21" s="115"/>
      <c r="W21" s="116"/>
    </row>
    <row r="22" spans="1:27" x14ac:dyDescent="0.35">
      <c r="A22" s="18"/>
      <c r="B22" s="141" t="s">
        <v>27</v>
      </c>
      <c r="C22" s="142"/>
      <c r="D22" s="143"/>
      <c r="E22" s="100">
        <f t="shared" ref="E22:H22" si="15">IF(F20-F21+F22&lt;0,-1,0)</f>
        <v>0</v>
      </c>
      <c r="F22" s="100">
        <f t="shared" si="15"/>
        <v>-1</v>
      </c>
      <c r="G22" s="100">
        <f t="shared" si="15"/>
        <v>0</v>
      </c>
      <c r="H22" s="100">
        <f t="shared" si="15"/>
        <v>0</v>
      </c>
      <c r="I22" s="101">
        <f>IF(J20-J21+J22&lt;0,-1,0)</f>
        <v>0</v>
      </c>
      <c r="J22" s="18"/>
      <c r="K22" s="105" t="s">
        <v>1</v>
      </c>
      <c r="L22" s="98">
        <v>14</v>
      </c>
      <c r="Q22" s="117"/>
      <c r="R22" s="109">
        <f t="shared" ref="R22:V22" si="16">IF(S22&gt;15,R25+R26+1,R25+R26)</f>
        <v>2</v>
      </c>
      <c r="S22" s="110">
        <f t="shared" si="16"/>
        <v>17</v>
      </c>
      <c r="T22" s="110">
        <f t="shared" si="16"/>
        <v>24</v>
      </c>
      <c r="U22" s="110">
        <f t="shared" si="16"/>
        <v>11</v>
      </c>
      <c r="V22" s="110">
        <f t="shared" si="16"/>
        <v>15</v>
      </c>
      <c r="W22" s="111">
        <f>IF(X22&gt;15,W25+W26+1,W25+W26)</f>
        <v>15</v>
      </c>
    </row>
    <row r="23" spans="1:27" ht="15" thickBot="1" x14ac:dyDescent="0.4">
      <c r="A23" s="18"/>
      <c r="B23" s="144"/>
      <c r="C23" s="145"/>
      <c r="D23" s="146"/>
      <c r="E23" s="102">
        <f t="shared" ref="E23:H23" si="17">IF(E20-E21+E22&lt;0,16,0)</f>
        <v>0</v>
      </c>
      <c r="F23" s="102">
        <f t="shared" si="17"/>
        <v>0</v>
      </c>
      <c r="G23" s="102">
        <f t="shared" si="17"/>
        <v>16</v>
      </c>
      <c r="H23" s="102">
        <f t="shared" si="17"/>
        <v>0</v>
      </c>
      <c r="I23" s="103">
        <f>IF(I20-I21+I22&lt;0,16,0)</f>
        <v>0</v>
      </c>
      <c r="J23" s="18"/>
      <c r="K23" s="106" t="s">
        <v>6</v>
      </c>
      <c r="L23" s="99">
        <v>15</v>
      </c>
      <c r="P23" s="1" t="s">
        <v>32</v>
      </c>
      <c r="Q23" s="118"/>
      <c r="R23" s="107">
        <v>0</v>
      </c>
      <c r="S23" s="18">
        <v>1</v>
      </c>
      <c r="T23" s="18" t="s">
        <v>5</v>
      </c>
      <c r="U23" s="18" t="s">
        <v>4</v>
      </c>
      <c r="V23" s="18">
        <v>5</v>
      </c>
      <c r="W23" s="19" t="s">
        <v>5</v>
      </c>
      <c r="Z23" s="104" t="s">
        <v>7</v>
      </c>
      <c r="AA23" s="97">
        <v>10</v>
      </c>
    </row>
    <row r="24" spans="1:27" ht="15" thickBot="1" x14ac:dyDescent="0.4">
      <c r="A24" s="18"/>
      <c r="B24" s="126"/>
      <c r="C24" s="127"/>
      <c r="D24" s="128"/>
      <c r="E24" s="83">
        <f t="shared" ref="E24:H24" si="18">IF(AND(F20-F21+F22&lt;0,F23=16),E20+E23-E21+E22,IF(F20-F21+F22+F23&gt;=0,E20-E21+E22+E23,E20-E21+E23+F22))</f>
        <v>1</v>
      </c>
      <c r="F24" s="83">
        <f t="shared" si="18"/>
        <v>8</v>
      </c>
      <c r="G24" s="83">
        <f t="shared" si="18"/>
        <v>12</v>
      </c>
      <c r="H24" s="83">
        <f t="shared" si="18"/>
        <v>0</v>
      </c>
      <c r="I24" s="84">
        <f>IF(AND(J20-J21+J22&lt;0,J23=16),I20+I23-I21+I22,IF(J20-J21+J22+J23&gt;=0,I20-I21+I22+I23,I20-I21+I23+J22))</f>
        <v>0</v>
      </c>
      <c r="J24" s="18"/>
      <c r="K24" s="18"/>
      <c r="L24" s="18"/>
      <c r="P24" s="1" t="s">
        <v>33</v>
      </c>
      <c r="Q24" s="119"/>
      <c r="R24" s="108">
        <v>1</v>
      </c>
      <c r="S24" s="20" t="s">
        <v>6</v>
      </c>
      <c r="T24" s="20" t="s">
        <v>5</v>
      </c>
      <c r="U24" s="20">
        <v>0</v>
      </c>
      <c r="V24" s="20" t="s">
        <v>7</v>
      </c>
      <c r="W24" s="21">
        <v>3</v>
      </c>
      <c r="Z24" s="105" t="s">
        <v>4</v>
      </c>
      <c r="AA24" s="98">
        <v>11</v>
      </c>
    </row>
    <row r="25" spans="1:27" ht="15" thickBot="1" x14ac:dyDescent="0.4">
      <c r="A25" s="18"/>
      <c r="B25" s="129" t="s">
        <v>15</v>
      </c>
      <c r="C25" s="130"/>
      <c r="D25" s="131"/>
      <c r="E25" s="83">
        <v>1</v>
      </c>
      <c r="F25" s="83">
        <v>8</v>
      </c>
      <c r="G25" s="83" t="s">
        <v>5</v>
      </c>
      <c r="H25" s="83">
        <v>0</v>
      </c>
      <c r="I25" s="84">
        <v>0</v>
      </c>
      <c r="J25" s="18"/>
      <c r="K25" s="18"/>
      <c r="L25" s="18"/>
      <c r="P25" s="1" t="s">
        <v>32</v>
      </c>
      <c r="Q25" s="117" t="s">
        <v>3</v>
      </c>
      <c r="R25" s="107">
        <v>0</v>
      </c>
      <c r="S25" s="18">
        <v>1</v>
      </c>
      <c r="T25" s="18">
        <v>12</v>
      </c>
      <c r="U25" s="18">
        <v>11</v>
      </c>
      <c r="V25" s="18">
        <v>5</v>
      </c>
      <c r="W25" s="19">
        <v>12</v>
      </c>
      <c r="Z25" s="105" t="s">
        <v>5</v>
      </c>
      <c r="AA25" s="98">
        <v>12</v>
      </c>
    </row>
    <row r="26" spans="1:27" ht="15" thickBot="1" x14ac:dyDescent="0.4">
      <c r="A26" s="18" t="s">
        <v>11</v>
      </c>
      <c r="B26" s="18" t="str">
        <f>CONCATENATE("0.",E25,F25,",",G25)</f>
        <v>0.18,C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P26" s="1" t="s">
        <v>33</v>
      </c>
      <c r="Q26" s="119"/>
      <c r="R26" s="108">
        <v>1</v>
      </c>
      <c r="S26" s="20">
        <v>15</v>
      </c>
      <c r="T26" s="20">
        <v>12</v>
      </c>
      <c r="U26" s="20">
        <v>0</v>
      </c>
      <c r="V26" s="20">
        <v>10</v>
      </c>
      <c r="W26" s="21">
        <v>3</v>
      </c>
      <c r="Z26" s="105" t="s">
        <v>0</v>
      </c>
      <c r="AA26" s="98">
        <v>13</v>
      </c>
    </row>
    <row r="27" spans="1:27" x14ac:dyDescent="0.35">
      <c r="Q27" s="117" t="s">
        <v>3</v>
      </c>
      <c r="R27" s="107">
        <f t="shared" ref="R27:W27" si="19">MOD(R22,16)</f>
        <v>2</v>
      </c>
      <c r="S27" s="18">
        <f t="shared" si="19"/>
        <v>1</v>
      </c>
      <c r="T27" s="18">
        <f t="shared" si="19"/>
        <v>8</v>
      </c>
      <c r="U27" s="18">
        <f t="shared" si="19"/>
        <v>11</v>
      </c>
      <c r="V27" s="18">
        <f t="shared" si="19"/>
        <v>15</v>
      </c>
      <c r="W27" s="19">
        <f t="shared" si="19"/>
        <v>15</v>
      </c>
      <c r="Z27" s="105" t="s">
        <v>1</v>
      </c>
      <c r="AA27" s="98">
        <v>14</v>
      </c>
    </row>
    <row r="28" spans="1:27" ht="15" thickBot="1" x14ac:dyDescent="0.4">
      <c r="Q28" s="119"/>
      <c r="R28" s="108"/>
      <c r="S28" s="20"/>
      <c r="T28" s="20"/>
      <c r="U28" s="20"/>
      <c r="V28" s="20"/>
      <c r="W28" s="21">
        <f>IF(Q15=2,1,0)</f>
        <v>1</v>
      </c>
      <c r="Z28" s="106" t="s">
        <v>6</v>
      </c>
      <c r="AA28" s="99">
        <v>15</v>
      </c>
    </row>
    <row r="29" spans="1:27" ht="15" thickBot="1" x14ac:dyDescent="0.4">
      <c r="Q29" s="120"/>
      <c r="R29" s="36"/>
      <c r="S29" s="37">
        <f t="shared" ref="S29:V29" si="20">IF(T29&gt;15,S27+S28+1,S27+S28)</f>
        <v>1</v>
      </c>
      <c r="T29" s="37">
        <f t="shared" si="20"/>
        <v>8</v>
      </c>
      <c r="U29" s="37">
        <f t="shared" si="20"/>
        <v>12</v>
      </c>
      <c r="V29" s="37">
        <f t="shared" si="20"/>
        <v>16</v>
      </c>
      <c r="W29" s="38">
        <f>IF(X29&gt;15,W27+W28+1,W27+W28)</f>
        <v>16</v>
      </c>
    </row>
    <row r="30" spans="1:27" ht="15" thickBot="1" x14ac:dyDescent="0.4">
      <c r="Q30" s="121"/>
      <c r="R30" s="112"/>
      <c r="S30" s="83">
        <f t="shared" ref="S30:V30" si="21">MOD(S29,16)</f>
        <v>1</v>
      </c>
      <c r="T30" s="83">
        <f t="shared" si="21"/>
        <v>8</v>
      </c>
      <c r="U30" s="83">
        <f t="shared" si="21"/>
        <v>12</v>
      </c>
      <c r="V30" s="83">
        <f t="shared" si="21"/>
        <v>0</v>
      </c>
      <c r="W30" s="84">
        <f>MOD(W29,16)</f>
        <v>0</v>
      </c>
    </row>
    <row r="31" spans="1:27" ht="15" thickBot="1" x14ac:dyDescent="0.4">
      <c r="Q31" s="113" t="s">
        <v>15</v>
      </c>
      <c r="R31" s="112">
        <v>0</v>
      </c>
      <c r="S31" s="83">
        <v>1</v>
      </c>
      <c r="T31" s="83">
        <v>8</v>
      </c>
      <c r="U31" s="83" t="s">
        <v>5</v>
      </c>
      <c r="V31" s="83"/>
      <c r="W31" s="84"/>
    </row>
    <row r="32" spans="1:27" ht="15.5" x14ac:dyDescent="0.35">
      <c r="P32" s="1" t="s">
        <v>11</v>
      </c>
      <c r="R32" s="7" t="str">
        <f>CONCATENATE(R31,".",S31,T31,",",U31)</f>
        <v>0.18,C</v>
      </c>
    </row>
  </sheetData>
  <mergeCells count="25">
    <mergeCell ref="B1:M1"/>
    <mergeCell ref="B9:I9"/>
    <mergeCell ref="B2:B3"/>
    <mergeCell ref="B4:B5"/>
    <mergeCell ref="B22:D23"/>
    <mergeCell ref="B24:D24"/>
    <mergeCell ref="B25:D25"/>
    <mergeCell ref="B14:D14"/>
    <mergeCell ref="B10:D11"/>
    <mergeCell ref="B12:D13"/>
    <mergeCell ref="B17:I17"/>
    <mergeCell ref="B18:D19"/>
    <mergeCell ref="B20:D21"/>
    <mergeCell ref="P15:P16"/>
    <mergeCell ref="P11:V11"/>
    <mergeCell ref="O9:P9"/>
    <mergeCell ref="R1:AE1"/>
    <mergeCell ref="R2:R4"/>
    <mergeCell ref="R5:R6"/>
    <mergeCell ref="P12:P14"/>
    <mergeCell ref="Q21:W21"/>
    <mergeCell ref="Q22:Q24"/>
    <mergeCell ref="Q25:Q26"/>
    <mergeCell ref="Q27:Q28"/>
    <mergeCell ref="Q29:Q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426E-F7A2-42E1-939E-E98F876F7ADC}">
  <dimension ref="A1:Q25"/>
  <sheetViews>
    <sheetView topLeftCell="A17" zoomScale="175" zoomScaleNormal="175" workbookViewId="0">
      <selection activeCell="H23" sqref="H23"/>
    </sheetView>
  </sheetViews>
  <sheetFormatPr defaultRowHeight="14.5" x14ac:dyDescent="0.35"/>
  <cols>
    <col min="1" max="1" width="8.54296875" customWidth="1"/>
    <col min="2" max="8" width="4.7265625" customWidth="1"/>
    <col min="9" max="17" width="3.81640625" customWidth="1"/>
  </cols>
  <sheetData>
    <row r="1" spans="1:17" x14ac:dyDescent="0.35">
      <c r="A1" s="8"/>
      <c r="B1" s="165" t="s">
        <v>12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x14ac:dyDescent="0.35">
      <c r="A2" s="35"/>
      <c r="B2" s="12"/>
      <c r="C2" s="12">
        <f t="shared" ref="C2:D2" si="0">IF(D2&gt;1,C3+C4+1,C3+C4)</f>
        <v>1</v>
      </c>
      <c r="D2" s="12">
        <f t="shared" si="0"/>
        <v>2</v>
      </c>
      <c r="E2" s="12">
        <f t="shared" ref="E2:Q2" si="1">IF(F2&gt;1,E3+E4+1,E3+E4)</f>
        <v>2</v>
      </c>
      <c r="F2" s="12">
        <f t="shared" si="1"/>
        <v>2</v>
      </c>
      <c r="G2" s="12">
        <f t="shared" si="1"/>
        <v>1</v>
      </c>
      <c r="H2" s="12">
        <f t="shared" si="1"/>
        <v>1</v>
      </c>
      <c r="I2" s="12">
        <f t="shared" si="1"/>
        <v>1</v>
      </c>
      <c r="J2" s="12">
        <f t="shared" si="1"/>
        <v>0</v>
      </c>
      <c r="K2" s="12">
        <f t="shared" si="1"/>
        <v>0</v>
      </c>
      <c r="L2" s="12">
        <f t="shared" si="1"/>
        <v>1</v>
      </c>
      <c r="M2" s="12">
        <f t="shared" si="1"/>
        <v>2</v>
      </c>
      <c r="N2" s="12">
        <f t="shared" si="1"/>
        <v>1</v>
      </c>
      <c r="O2" s="12">
        <f t="shared" si="1"/>
        <v>2</v>
      </c>
      <c r="P2" s="12">
        <f t="shared" si="1"/>
        <v>1</v>
      </c>
      <c r="Q2" s="11">
        <f t="shared" si="1"/>
        <v>1</v>
      </c>
    </row>
    <row r="3" spans="1:17" x14ac:dyDescent="0.35">
      <c r="A3" s="35" t="s">
        <v>9</v>
      </c>
      <c r="B3" s="164" t="s">
        <v>3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</v>
      </c>
      <c r="P3" s="1">
        <v>0</v>
      </c>
      <c r="Q3" s="9">
        <v>1</v>
      </c>
    </row>
    <row r="4" spans="1:17" ht="15" thickBot="1" x14ac:dyDescent="0.4">
      <c r="A4" s="13" t="s">
        <v>10</v>
      </c>
      <c r="B4" s="153"/>
      <c r="C4" s="4">
        <v>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0</v>
      </c>
      <c r="O4" s="4">
        <v>1</v>
      </c>
      <c r="P4" s="4">
        <v>1</v>
      </c>
      <c r="Q4" s="10">
        <v>0</v>
      </c>
    </row>
    <row r="5" spans="1:17" ht="15" thickBot="1" x14ac:dyDescent="0.4">
      <c r="A5" s="14"/>
      <c r="B5" s="15"/>
      <c r="C5" s="82">
        <f t="shared" ref="C5:M5" si="2">MOD(C2,2)</f>
        <v>1</v>
      </c>
      <c r="D5" s="82">
        <f t="shared" si="2"/>
        <v>0</v>
      </c>
      <c r="E5" s="82">
        <f t="shared" si="2"/>
        <v>0</v>
      </c>
      <c r="F5" s="82">
        <f t="shared" si="2"/>
        <v>0</v>
      </c>
      <c r="G5" s="82">
        <f t="shared" si="2"/>
        <v>1</v>
      </c>
      <c r="H5" s="82">
        <f t="shared" si="2"/>
        <v>1</v>
      </c>
      <c r="I5" s="82">
        <f t="shared" si="2"/>
        <v>1</v>
      </c>
      <c r="J5" s="82">
        <f t="shared" si="2"/>
        <v>0</v>
      </c>
      <c r="K5" s="82">
        <f t="shared" si="2"/>
        <v>0</v>
      </c>
      <c r="L5" s="82">
        <f t="shared" si="2"/>
        <v>1</v>
      </c>
      <c r="M5" s="82">
        <f t="shared" si="2"/>
        <v>0</v>
      </c>
      <c r="N5" s="82">
        <f>MOD(N2,2)</f>
        <v>1</v>
      </c>
      <c r="O5" s="82">
        <f>MOD(O2,2)</f>
        <v>0</v>
      </c>
      <c r="P5" s="82">
        <f>MOD(P2,2)</f>
        <v>1</v>
      </c>
      <c r="Q5" s="81">
        <f>MOD(Q2,2)</f>
        <v>1</v>
      </c>
    </row>
    <row r="6" spans="1:17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7" x14ac:dyDescent="0.35">
      <c r="A7" s="16" t="s">
        <v>11</v>
      </c>
      <c r="B7" s="168" t="str">
        <f>CONCATENATE(C5,D5,E5,F5,G5,H5,I5,J5,K5,L5,",",M5,N5,O5,P5,Q5,)</f>
        <v>1000111001,01011</v>
      </c>
      <c r="C7" s="168"/>
      <c r="D7" s="168"/>
      <c r="E7" s="168"/>
      <c r="F7" s="168"/>
    </row>
    <row r="8" spans="1:17" ht="15" thickBot="1" x14ac:dyDescent="0.4">
      <c r="B8" s="3"/>
      <c r="C8" s="3"/>
      <c r="D8" s="3"/>
      <c r="E8" s="3"/>
      <c r="F8" s="3"/>
      <c r="G8" s="3"/>
      <c r="H8" s="3"/>
      <c r="I8" s="3"/>
    </row>
    <row r="9" spans="1:17" ht="27" customHeight="1" x14ac:dyDescent="0.35">
      <c r="A9" s="41"/>
      <c r="B9" s="170" t="s">
        <v>13</v>
      </c>
      <c r="C9" s="171"/>
      <c r="D9" s="171"/>
      <c r="E9" s="171"/>
      <c r="F9" s="171"/>
      <c r="G9" s="171"/>
      <c r="H9" s="171"/>
      <c r="I9" s="172"/>
    </row>
    <row r="10" spans="1:17" x14ac:dyDescent="0.35">
      <c r="A10" s="9"/>
      <c r="B10" s="12"/>
      <c r="C10" s="12">
        <f t="shared" ref="C10:G10" si="3">IF(D10&gt;7,C11+C12+1,C11+C12)</f>
        <v>1</v>
      </c>
      <c r="D10" s="12">
        <f t="shared" si="3"/>
        <v>8</v>
      </c>
      <c r="E10" s="12">
        <f t="shared" si="3"/>
        <v>7</v>
      </c>
      <c r="F10" s="12">
        <f t="shared" si="3"/>
        <v>1</v>
      </c>
      <c r="G10" s="12">
        <f t="shared" si="3"/>
        <v>11</v>
      </c>
      <c r="H10" s="12">
        <f>IF(I10&gt;7,H11+H12+1,H11+H12)</f>
        <v>8</v>
      </c>
      <c r="I10" s="11">
        <f>IF(J10&gt;7,I11+I12+1,I11+I12)</f>
        <v>10</v>
      </c>
    </row>
    <row r="11" spans="1:17" x14ac:dyDescent="0.35">
      <c r="A11" s="1" t="s">
        <v>9</v>
      </c>
      <c r="B11" s="169" t="s">
        <v>3</v>
      </c>
      <c r="C11" s="1">
        <v>0</v>
      </c>
      <c r="D11" s="1">
        <v>1</v>
      </c>
      <c r="E11" s="1">
        <v>1</v>
      </c>
      <c r="F11" s="1">
        <v>0</v>
      </c>
      <c r="G11" s="1">
        <v>5</v>
      </c>
      <c r="H11" s="1">
        <v>3</v>
      </c>
      <c r="I11" s="9">
        <v>4</v>
      </c>
    </row>
    <row r="12" spans="1:17" ht="15" thickBot="1" x14ac:dyDescent="0.4">
      <c r="A12" s="1" t="s">
        <v>10</v>
      </c>
      <c r="B12" s="153"/>
      <c r="C12" s="4">
        <v>0</v>
      </c>
      <c r="D12" s="4">
        <v>7</v>
      </c>
      <c r="E12" s="4">
        <v>6</v>
      </c>
      <c r="F12" s="4">
        <v>0</v>
      </c>
      <c r="G12" s="4">
        <v>5</v>
      </c>
      <c r="H12" s="4">
        <v>4</v>
      </c>
      <c r="I12" s="10">
        <v>6</v>
      </c>
    </row>
    <row r="13" spans="1:17" ht="15" thickBot="1" x14ac:dyDescent="0.4">
      <c r="A13" s="9"/>
      <c r="B13" s="82"/>
      <c r="C13" s="82">
        <f t="shared" ref="C13:G13" si="4">MOD(C10,8)</f>
        <v>1</v>
      </c>
      <c r="D13" s="82">
        <f t="shared" si="4"/>
        <v>0</v>
      </c>
      <c r="E13" s="82">
        <f t="shared" si="4"/>
        <v>7</v>
      </c>
      <c r="F13" s="82">
        <f t="shared" si="4"/>
        <v>1</v>
      </c>
      <c r="G13" s="82">
        <f t="shared" si="4"/>
        <v>3</v>
      </c>
      <c r="H13" s="82">
        <f>MOD(H10,8)</f>
        <v>0</v>
      </c>
      <c r="I13" s="81">
        <f>MOD(I10,8)</f>
        <v>2</v>
      </c>
    </row>
    <row r="14" spans="1:17" x14ac:dyDescent="0.35">
      <c r="A14" s="1"/>
      <c r="B14" s="1"/>
      <c r="C14" s="1"/>
      <c r="D14" s="1"/>
      <c r="E14" s="1"/>
      <c r="F14" s="1"/>
      <c r="G14" s="1"/>
      <c r="H14" s="1"/>
    </row>
    <row r="15" spans="1:17" x14ac:dyDescent="0.35">
      <c r="A15" s="16" t="s">
        <v>11</v>
      </c>
      <c r="B15" s="168" t="str">
        <f>CONCATENATE(C13,D13,E13,F13,",",G13,H13,I13)</f>
        <v>1071,302</v>
      </c>
      <c r="C15" s="168"/>
      <c r="D15" s="168"/>
    </row>
    <row r="16" spans="1:17" ht="15" thickBot="1" x14ac:dyDescent="0.4"/>
    <row r="17" spans="1:11" ht="42" customHeight="1" thickBot="1" x14ac:dyDescent="0.4">
      <c r="A17" s="40"/>
      <c r="B17" s="173" t="s">
        <v>14</v>
      </c>
      <c r="C17" s="174"/>
      <c r="D17" s="174"/>
      <c r="E17" s="174"/>
      <c r="F17" s="174"/>
      <c r="G17" s="174"/>
      <c r="H17" s="175"/>
      <c r="I17" s="1"/>
      <c r="J17" s="1"/>
      <c r="K17" s="1"/>
    </row>
    <row r="18" spans="1:11" x14ac:dyDescent="0.35">
      <c r="A18" s="1" t="s">
        <v>9</v>
      </c>
      <c r="B18" s="169" t="s">
        <v>3</v>
      </c>
      <c r="C18" s="18">
        <v>0</v>
      </c>
      <c r="D18" s="18">
        <v>4</v>
      </c>
      <c r="E18" s="18">
        <v>8</v>
      </c>
      <c r="F18" s="18" t="s">
        <v>7</v>
      </c>
      <c r="G18" s="18" t="s">
        <v>1</v>
      </c>
      <c r="H18" s="19">
        <v>1</v>
      </c>
      <c r="I18" s="1"/>
      <c r="J18" s="31" t="s">
        <v>7</v>
      </c>
      <c r="K18" s="32">
        <v>10</v>
      </c>
    </row>
    <row r="19" spans="1:11" ht="15" thickBot="1" x14ac:dyDescent="0.4">
      <c r="A19" s="1" t="s">
        <v>10</v>
      </c>
      <c r="B19" s="153"/>
      <c r="C19" s="20">
        <v>1</v>
      </c>
      <c r="D19" s="20" t="s">
        <v>6</v>
      </c>
      <c r="E19" s="20">
        <v>0</v>
      </c>
      <c r="F19" s="20" t="s">
        <v>4</v>
      </c>
      <c r="G19" s="20">
        <v>3</v>
      </c>
      <c r="H19" s="21">
        <v>3</v>
      </c>
      <c r="I19" s="1"/>
      <c r="J19" s="14" t="s">
        <v>4</v>
      </c>
      <c r="K19" s="5">
        <v>11</v>
      </c>
    </row>
    <row r="20" spans="1:11" x14ac:dyDescent="0.35">
      <c r="A20" s="9"/>
      <c r="B20" s="150" t="s">
        <v>3</v>
      </c>
      <c r="C20" s="33">
        <f t="shared" ref="C20:G20" si="5">IF(C18=$J$18,$K$18,IF(C18=$J$19,$K$19,IF(C18=$J$20,$K$20,IF(C18=$J$21,$K$21,IF(C18=$J$22,$K$22,IF(C18=$J$23,$K$23,C18))))))</f>
        <v>0</v>
      </c>
      <c r="D20" s="33">
        <f t="shared" si="5"/>
        <v>4</v>
      </c>
      <c r="E20" s="33">
        <f t="shared" si="5"/>
        <v>8</v>
      </c>
      <c r="F20" s="33">
        <f t="shared" si="5"/>
        <v>10</v>
      </c>
      <c r="G20" s="33">
        <f t="shared" si="5"/>
        <v>14</v>
      </c>
      <c r="H20" s="34">
        <f>IF(H18=$J$18,$K$18,IF(H18=$J$19,$K$19,IF(H18=$J$20,$K$20,IF(H18=$J$21,$K$21,IF(H18=$J$22,$K$22,IF(H18=$J$23,$K$23,H18))))))</f>
        <v>1</v>
      </c>
      <c r="I20" s="1"/>
      <c r="J20" s="14" t="s">
        <v>5</v>
      </c>
      <c r="K20" s="5">
        <v>12</v>
      </c>
    </row>
    <row r="21" spans="1:11" ht="15" thickBot="1" x14ac:dyDescent="0.4">
      <c r="A21" s="9"/>
      <c r="B21" s="153"/>
      <c r="C21" s="20">
        <f t="shared" ref="C21:G21" si="6">IF(C19=$J$18,$K$18,IF(C19=$J$19,$K$19,IF(C19=$J$20,$K$20,IF(C19=$J$21,$K$21,IF(C19=$J$22,$K$22,IF(C19=$J$23,$K$23,C19))))))</f>
        <v>1</v>
      </c>
      <c r="D21" s="20">
        <f t="shared" si="6"/>
        <v>15</v>
      </c>
      <c r="E21" s="20">
        <f t="shared" si="6"/>
        <v>0</v>
      </c>
      <c r="F21" s="20">
        <f t="shared" si="6"/>
        <v>11</v>
      </c>
      <c r="G21" s="20">
        <f t="shared" si="6"/>
        <v>3</v>
      </c>
      <c r="H21" s="19">
        <f>IF(H19=$J$18,$K$18,IF(H19=$J$19,$K$19,IF(H19=$J$20,$K$20,IF(H19=$J$21,$K$21,IF(H19=$J$22,$K$22,IF(H19=$J$23,$K$23,H19))))))</f>
        <v>3</v>
      </c>
      <c r="I21" s="35"/>
      <c r="J21" s="14" t="s">
        <v>0</v>
      </c>
      <c r="K21" s="5">
        <v>13</v>
      </c>
    </row>
    <row r="22" spans="1:11" ht="15" thickBot="1" x14ac:dyDescent="0.4">
      <c r="A22" s="1"/>
      <c r="B22" s="36"/>
      <c r="C22" s="37">
        <f t="shared" ref="C22:G22" si="7">IF(D22&gt;15,C20+C21+1,C20+C21)</f>
        <v>2</v>
      </c>
      <c r="D22" s="37">
        <f t="shared" si="7"/>
        <v>19</v>
      </c>
      <c r="E22" s="37">
        <f t="shared" si="7"/>
        <v>9</v>
      </c>
      <c r="F22" s="37">
        <f t="shared" si="7"/>
        <v>22</v>
      </c>
      <c r="G22" s="37">
        <f t="shared" si="7"/>
        <v>17</v>
      </c>
      <c r="H22" s="38">
        <f>IF(I22&gt;15,H20+H21+1,H20+H21)</f>
        <v>4</v>
      </c>
      <c r="I22" s="1"/>
      <c r="J22" s="14" t="s">
        <v>1</v>
      </c>
      <c r="K22" s="5">
        <v>14</v>
      </c>
    </row>
    <row r="23" spans="1:11" ht="15" thickBot="1" x14ac:dyDescent="0.4">
      <c r="A23" s="1"/>
      <c r="B23" s="200"/>
      <c r="C23" s="83">
        <f t="shared" ref="C23:G23" si="8">IF(MOD(C22,16)=$J$18,$K$18,IF(MOD(C22,16)=$K$19,$J$19,IF(MOD(C22,16)=$K$20,$J$20,IF(MOD(C22,16)=$K$21,$J$21,IF(MOD(C22,16)=$K$23,$J$22,IF(MOD(C22,16)=$K$22,E23,IF(C22&gt;16,C22-16,C22)))))))</f>
        <v>2</v>
      </c>
      <c r="D23" s="83">
        <f t="shared" si="8"/>
        <v>3</v>
      </c>
      <c r="E23" s="83">
        <f t="shared" si="8"/>
        <v>9</v>
      </c>
      <c r="F23" s="83">
        <f t="shared" si="8"/>
        <v>6</v>
      </c>
      <c r="G23" s="83">
        <f t="shared" si="8"/>
        <v>1</v>
      </c>
      <c r="H23" s="84">
        <f>IF(MOD(H22,16)=$J$18,$K$18,IF(MOD(H22,16)=$K$19,$J$19,IF(MOD(H22,16)=$K$20,$J$20,IF(MOD(H22,16)=$K$21,$J$21,IF(MOD(H22,16)=$K$23,$J$22,IF(MOD(H22,16)=$K$22,J23,IF(H22&gt;16,H22-16,H22)))))))</f>
        <v>4</v>
      </c>
      <c r="I23" s="1"/>
      <c r="J23" s="6" t="s">
        <v>6</v>
      </c>
      <c r="K23" s="39">
        <v>15</v>
      </c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6" t="s">
        <v>11</v>
      </c>
      <c r="B25" s="164" t="str">
        <f>CONCATENATE(C23,D23,E23,",",F23,G23,H23)</f>
        <v>239,614</v>
      </c>
      <c r="C25" s="164"/>
      <c r="D25" s="1"/>
      <c r="E25" s="1"/>
      <c r="F25" s="1"/>
      <c r="G25" s="1"/>
      <c r="H25" s="1"/>
      <c r="I25" s="1"/>
      <c r="J25" s="1"/>
      <c r="K25" s="1"/>
    </row>
  </sheetData>
  <mergeCells count="10">
    <mergeCell ref="B3:B4"/>
    <mergeCell ref="B1:Q1"/>
    <mergeCell ref="B7:F7"/>
    <mergeCell ref="B20:B21"/>
    <mergeCell ref="B25:C25"/>
    <mergeCell ref="B11:B12"/>
    <mergeCell ref="B15:D15"/>
    <mergeCell ref="B9:I9"/>
    <mergeCell ref="B17:H17"/>
    <mergeCell ref="B18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13CB-8C76-4CF1-A43A-6464F5EEFBB8}">
  <dimension ref="A1:AA65"/>
  <sheetViews>
    <sheetView tabSelected="1" topLeftCell="A40" zoomScale="98" zoomScaleNormal="220" workbookViewId="0">
      <selection activeCell="A49" sqref="A49"/>
    </sheetView>
  </sheetViews>
  <sheetFormatPr defaultRowHeight="14.5" x14ac:dyDescent="0.35"/>
  <cols>
    <col min="1" max="1" width="2.7265625" customWidth="1"/>
    <col min="2" max="30" width="3.7265625" customWidth="1"/>
    <col min="31" max="31" width="4.7265625" customWidth="1"/>
  </cols>
  <sheetData>
    <row r="1" spans="1:27" x14ac:dyDescent="0.35">
      <c r="A1" s="183" t="s">
        <v>16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5"/>
    </row>
    <row r="2" spans="1:27" ht="15" thickBot="1" x14ac:dyDescent="0.4">
      <c r="A2" s="186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8"/>
    </row>
    <row r="3" spans="1:27" ht="15" thickBot="1" x14ac:dyDescent="0.4">
      <c r="A3" s="43">
        <v>1</v>
      </c>
      <c r="B3" s="24">
        <v>0</v>
      </c>
      <c r="C3" s="24">
        <v>1</v>
      </c>
      <c r="D3" s="24">
        <v>1</v>
      </c>
      <c r="E3" s="24">
        <v>0</v>
      </c>
      <c r="F3" s="24">
        <v>0</v>
      </c>
      <c r="G3" s="24">
        <v>0</v>
      </c>
      <c r="H3" s="24">
        <v>1</v>
      </c>
      <c r="I3" s="24">
        <v>1</v>
      </c>
      <c r="J3" s="24">
        <v>1</v>
      </c>
      <c r="K3" s="24">
        <v>0</v>
      </c>
      <c r="L3" s="24">
        <v>1</v>
      </c>
      <c r="M3" s="24">
        <v>1</v>
      </c>
      <c r="N3" s="24">
        <v>0</v>
      </c>
      <c r="O3" s="26">
        <v>1</v>
      </c>
      <c r="P3" s="27">
        <v>0</v>
      </c>
      <c r="Q3" s="27"/>
      <c r="R3" s="27"/>
      <c r="S3" s="27"/>
      <c r="T3" s="27"/>
      <c r="U3" s="27"/>
      <c r="V3" s="27"/>
      <c r="W3" s="27"/>
      <c r="X3" s="27"/>
      <c r="Y3" s="27"/>
      <c r="Z3" s="27"/>
      <c r="AA3" s="28"/>
    </row>
    <row r="4" spans="1:27" ht="15" thickBot="1" x14ac:dyDescent="0.4">
      <c r="A4" s="22">
        <f>IF($O$4=1,O$3,0)</f>
        <v>1</v>
      </c>
      <c r="B4" s="3">
        <f>IF($O$4=1,P3,0)</f>
        <v>0</v>
      </c>
      <c r="O4" s="44">
        <f>IF(CONCATENATE(A3,B3)-CONCATENATE($O$3,$P$3)&gt;=0,1,0)</f>
        <v>1</v>
      </c>
      <c r="P4" s="45">
        <f>IF(CONCATENATE(B5,C5)-CONCATENATE($O$3,$P$3)&gt;=0,1,0)</f>
        <v>0</v>
      </c>
      <c r="Q4" s="45">
        <f>IF(CONCATENATE(C5,D5)-CONCATENATE($O$3,$P$3)&gt;=0,1,0)</f>
        <v>1</v>
      </c>
      <c r="R4" s="45">
        <f>IF(CONCATENATE(D7,E7)-CONCATENATE($O$3,$P$3)&gt;=0,1,0)</f>
        <v>1</v>
      </c>
      <c r="S4" s="45">
        <f>IF(CONCATENATE(E9,F9)-CONCATENATE($O$3,$P$3)&gt;=0,1,0)</f>
        <v>0</v>
      </c>
      <c r="T4" s="45">
        <f>IF(CONCATENATE(F9,G9)-CONCATENATE($O$3,$P$3)&gt;=0,1,0)</f>
        <v>0</v>
      </c>
      <c r="U4" s="45">
        <f>IF(CONCATENATE(G9,H9)-CONCATENATE($O$3,$P$3)&gt;=0,1,0)</f>
        <v>0</v>
      </c>
      <c r="V4" s="45">
        <f>IF(CONCATENATE(H9,I9)-CONCATENATE($O$3,$P$3)&gt;=0,1,0)</f>
        <v>1</v>
      </c>
      <c r="W4" s="45">
        <f>IF(CONCATENATE(I11,J11)-CONCATENATE($O$3,$P$3)&gt;=0,1,0)</f>
        <v>1</v>
      </c>
      <c r="X4" s="45">
        <f>IF(CONCATENATE(J13,K13)-CONCATENATE($O$3,$P$3)&gt;=0,1,0)</f>
        <v>1</v>
      </c>
      <c r="Y4" s="45">
        <f>IF(CONCATENATE(K15,L15)-CONCATENATE($O$3,$P$3)&gt;=0,1,0)</f>
        <v>0</v>
      </c>
      <c r="Z4" s="45">
        <f>IF(CONCATENATE(L15,M15)-CONCATENATE($O$3,$P$3)&gt;=0,1,0)</f>
        <v>1</v>
      </c>
      <c r="AA4" s="46">
        <f>IF(CONCATENATE(M17,N17)-CONCATENATE($O$3,$P$3)&gt;=0,1,0)</f>
        <v>1</v>
      </c>
    </row>
    <row r="5" spans="1:27" x14ac:dyDescent="0.35">
      <c r="A5" s="42">
        <f>A3-A4</f>
        <v>0</v>
      </c>
      <c r="B5">
        <f>B3-B4</f>
        <v>0</v>
      </c>
      <c r="C5">
        <f>C3</f>
        <v>1</v>
      </c>
      <c r="D5">
        <f>D3</f>
        <v>1</v>
      </c>
      <c r="AA5" s="8"/>
    </row>
    <row r="6" spans="1:27" ht="15" thickBot="1" x14ac:dyDescent="0.4">
      <c r="A6" s="42"/>
      <c r="C6" s="3">
        <f>IF($O$4=1,O$3,0)</f>
        <v>1</v>
      </c>
      <c r="D6" s="3">
        <f>IF($Q$4=1,P3,0)</f>
        <v>0</v>
      </c>
      <c r="E6" s="3"/>
      <c r="AA6" s="8"/>
    </row>
    <row r="7" spans="1:27" x14ac:dyDescent="0.35">
      <c r="A7" s="42"/>
      <c r="C7">
        <f>C5-C6</f>
        <v>0</v>
      </c>
      <c r="D7">
        <f>D5-D6</f>
        <v>1</v>
      </c>
      <c r="E7">
        <f>E3</f>
        <v>0</v>
      </c>
      <c r="I7" s="182" t="s">
        <v>11</v>
      </c>
      <c r="J7" s="182"/>
      <c r="K7" s="182"/>
      <c r="L7" s="182"/>
      <c r="M7" s="182"/>
      <c r="N7" s="182" t="str">
        <f>CONCATENATE(O4,P4,Q4,R4,S4,T4,U4,V4,",",W4,X4,Y4,Z4,AA4)</f>
        <v>10110001,11011</v>
      </c>
      <c r="O7" s="182"/>
      <c r="P7" s="182"/>
      <c r="Q7" s="182"/>
      <c r="R7" s="182"/>
      <c r="S7" s="182"/>
      <c r="T7" s="182"/>
      <c r="U7" s="182"/>
      <c r="AA7" s="8"/>
    </row>
    <row r="8" spans="1:27" ht="15" thickBot="1" x14ac:dyDescent="0.4">
      <c r="A8" s="42"/>
      <c r="D8" s="3">
        <f>IF($Q$4=1,O$3,0)</f>
        <v>1</v>
      </c>
      <c r="E8" s="3">
        <f>IF($Q$4=1,P$3,0)</f>
        <v>0</v>
      </c>
      <c r="F8" s="3"/>
      <c r="AA8" s="8"/>
    </row>
    <row r="9" spans="1:27" x14ac:dyDescent="0.35">
      <c r="A9" s="42"/>
      <c r="D9">
        <f>+D7-D8</f>
        <v>0</v>
      </c>
      <c r="E9">
        <f>E7-E8</f>
        <v>0</v>
      </c>
      <c r="F9">
        <f>F3</f>
        <v>0</v>
      </c>
      <c r="G9">
        <f>G3</f>
        <v>0</v>
      </c>
      <c r="H9">
        <f>H3</f>
        <v>1</v>
      </c>
      <c r="I9">
        <f>I3</f>
        <v>1</v>
      </c>
      <c r="AA9" s="8"/>
    </row>
    <row r="10" spans="1:27" ht="15" thickBot="1" x14ac:dyDescent="0.4">
      <c r="A10" s="42"/>
      <c r="H10" s="3">
        <f>IF($V$4=1,O3,0)</f>
        <v>1</v>
      </c>
      <c r="I10" s="3">
        <f>IF($V$4=1,P3,0)</f>
        <v>0</v>
      </c>
      <c r="J10" s="3"/>
      <c r="AA10" s="8"/>
    </row>
    <row r="11" spans="1:27" x14ac:dyDescent="0.35">
      <c r="A11" s="42"/>
      <c r="H11">
        <f>H9-H10</f>
        <v>0</v>
      </c>
      <c r="I11">
        <f>I9-I10</f>
        <v>1</v>
      </c>
      <c r="J11">
        <f>J3</f>
        <v>1</v>
      </c>
      <c r="AA11" s="8"/>
    </row>
    <row r="12" spans="1:27" ht="15" thickBot="1" x14ac:dyDescent="0.4">
      <c r="A12" s="42"/>
      <c r="I12" s="3">
        <f>IF($W$4=1,O3,0)</f>
        <v>1</v>
      </c>
      <c r="J12" s="3">
        <f>IF($W$4=1,P3,0)</f>
        <v>0</v>
      </c>
      <c r="K12" s="3"/>
      <c r="AA12" s="8"/>
    </row>
    <row r="13" spans="1:27" x14ac:dyDescent="0.35">
      <c r="A13" s="42"/>
      <c r="I13">
        <f>+I11-I12</f>
        <v>0</v>
      </c>
      <c r="J13">
        <f>J11-J12</f>
        <v>1</v>
      </c>
      <c r="K13">
        <f>K3</f>
        <v>0</v>
      </c>
      <c r="AA13" s="8"/>
    </row>
    <row r="14" spans="1:27" ht="15" thickBot="1" x14ac:dyDescent="0.4">
      <c r="A14" s="42"/>
      <c r="J14" s="3">
        <f>IF($X$4=1,O3,0)</f>
        <v>1</v>
      </c>
      <c r="K14" s="3">
        <f>IF($X$4=1,P3,0)</f>
        <v>0</v>
      </c>
      <c r="L14" s="3"/>
      <c r="AA14" s="8"/>
    </row>
    <row r="15" spans="1:27" x14ac:dyDescent="0.35">
      <c r="A15" s="42"/>
      <c r="J15">
        <f>+J13-J14</f>
        <v>0</v>
      </c>
      <c r="K15">
        <f>K13-K14</f>
        <v>0</v>
      </c>
      <c r="L15">
        <f>L3</f>
        <v>1</v>
      </c>
      <c r="M15">
        <f>M3</f>
        <v>1</v>
      </c>
      <c r="AA15" s="8"/>
    </row>
    <row r="16" spans="1:27" ht="15" thickBot="1" x14ac:dyDescent="0.4">
      <c r="A16" s="42"/>
      <c r="L16" s="3">
        <f>IF($Z$4=1,O3,0)</f>
        <v>1</v>
      </c>
      <c r="M16" s="3">
        <f>IF($Z$4=1,P3,0)</f>
        <v>0</v>
      </c>
      <c r="N16" s="3"/>
      <c r="AA16" s="8"/>
    </row>
    <row r="17" spans="1:27" x14ac:dyDescent="0.35">
      <c r="A17" s="42"/>
      <c r="L17">
        <f>+L15-L16</f>
        <v>0</v>
      </c>
      <c r="M17">
        <f>M15-M16</f>
        <v>1</v>
      </c>
      <c r="N17">
        <f>N3</f>
        <v>0</v>
      </c>
      <c r="AA17" s="8"/>
    </row>
    <row r="18" spans="1:27" ht="15" thickBot="1" x14ac:dyDescent="0.4">
      <c r="A18" s="42"/>
      <c r="M18" s="3">
        <f>IF($AA$4=1,O3,0)</f>
        <v>1</v>
      </c>
      <c r="N18" s="3">
        <f>IF($AA$4=1,P3,0)</f>
        <v>0</v>
      </c>
      <c r="AA18" s="8"/>
    </row>
    <row r="19" spans="1:27" x14ac:dyDescent="0.35">
      <c r="A19" s="42"/>
      <c r="N19">
        <v>0</v>
      </c>
      <c r="AA19" s="8"/>
    </row>
    <row r="20" spans="1:27" x14ac:dyDescent="0.35">
      <c r="A20" s="42"/>
      <c r="AA20" s="8"/>
    </row>
    <row r="21" spans="1:27" ht="15" thickBot="1" x14ac:dyDescent="0.4">
      <c r="A21" s="2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23"/>
    </row>
    <row r="22" spans="1:27" ht="15" thickBot="1" x14ac:dyDescent="0.4"/>
    <row r="23" spans="1:27" ht="15.75" customHeight="1" x14ac:dyDescent="0.35">
      <c r="A23" s="176" t="s">
        <v>17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8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.75" customHeight="1" thickBot="1" x14ac:dyDescent="0.4">
      <c r="A24" s="179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1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" thickBot="1" x14ac:dyDescent="0.4">
      <c r="A25" s="43">
        <v>5</v>
      </c>
      <c r="B25" s="24">
        <v>4</v>
      </c>
      <c r="C25" s="24">
        <v>3</v>
      </c>
      <c r="D25" s="24">
        <v>5</v>
      </c>
      <c r="E25" s="24">
        <v>5</v>
      </c>
      <c r="F25" s="25">
        <v>3</v>
      </c>
      <c r="G25" s="26">
        <v>2</v>
      </c>
      <c r="H25" s="27"/>
      <c r="I25" s="27"/>
      <c r="J25" s="24"/>
      <c r="K25" s="27"/>
      <c r="L25" s="27"/>
      <c r="M25" s="24"/>
      <c r="N25" s="24"/>
      <c r="O25" s="24"/>
      <c r="P25" s="24"/>
      <c r="Q25" s="25"/>
    </row>
    <row r="26" spans="1:27" ht="15" thickBot="1" x14ac:dyDescent="0.4">
      <c r="A26">
        <f>IF($G$25*G$26&gt;7,$G$25*G$26-8*INT($G$25*G$26/8),$G$25*G$26)</f>
        <v>4</v>
      </c>
      <c r="F26" s="8"/>
      <c r="G26" s="45">
        <f>INT(A25/$G$25)</f>
        <v>2</v>
      </c>
      <c r="H26" s="45">
        <f>INT(CONCATENATE(A27,B27)/$G$25-1)</f>
        <v>6</v>
      </c>
      <c r="I26" s="45">
        <f>INT(C29/$G$25)</f>
        <v>1</v>
      </c>
      <c r="J26" s="48">
        <f>INT(CONCATENATE(A27,B27)/$G$25-1)</f>
        <v>6</v>
      </c>
      <c r="K26" s="48">
        <f>INT(CONCATENATE(D33,E33)/$G$25-1)</f>
        <v>6</v>
      </c>
      <c r="L26" s="48">
        <f>INT(CONCATENATE(E35,F35)/$G$25-1)</f>
        <v>5</v>
      </c>
      <c r="M26" s="48">
        <f>INT(CONCATENATE(F37,G37)/$G$25-1)</f>
        <v>4</v>
      </c>
      <c r="Q26" s="8"/>
    </row>
    <row r="27" spans="1:27" x14ac:dyDescent="0.35">
      <c r="A27" s="43">
        <f>A25-A26</f>
        <v>1</v>
      </c>
      <c r="B27" s="24">
        <f>B25</f>
        <v>4</v>
      </c>
      <c r="Q27" s="8"/>
    </row>
    <row r="28" spans="1:27" ht="15" thickBot="1" x14ac:dyDescent="0.4">
      <c r="A28" s="22">
        <f>IF($G$25*H$26&gt;7,INT($G$25*H$26/8),0)</f>
        <v>1</v>
      </c>
      <c r="B28" s="3">
        <f>IF($G$25*H$26&gt;7,$G$25*H$26-8*INT($G$25*H$26/8),$G$25*H$26)</f>
        <v>4</v>
      </c>
      <c r="Q28" s="8"/>
    </row>
    <row r="29" spans="1:27" x14ac:dyDescent="0.35">
      <c r="A29" s="43">
        <f>A27-A28</f>
        <v>0</v>
      </c>
      <c r="B29" s="24">
        <f>B27-B28</f>
        <v>0</v>
      </c>
      <c r="C29">
        <f>C25</f>
        <v>3</v>
      </c>
      <c r="F29" s="182" t="s">
        <v>11</v>
      </c>
      <c r="G29" s="182"/>
      <c r="H29" s="182"/>
      <c r="I29" s="182"/>
      <c r="J29" t="str">
        <f>CONCATENATE(G26,H26,I26,",",J26,K26,L26,M26)</f>
        <v>261,6654</v>
      </c>
      <c r="Q29" s="8"/>
    </row>
    <row r="30" spans="1:27" ht="15" thickBot="1" x14ac:dyDescent="0.4">
      <c r="C30">
        <f>IF($G$25*I$26&gt;7,$G$25*I$26-8*INT($G$25*I$26/8),$G$25*I$26)</f>
        <v>2</v>
      </c>
      <c r="Q30" s="8"/>
    </row>
    <row r="31" spans="1:27" x14ac:dyDescent="0.35">
      <c r="A31" s="42"/>
      <c r="B31" s="24"/>
      <c r="C31" s="24">
        <f>C29-C30</f>
        <v>1</v>
      </c>
      <c r="D31">
        <f>D25</f>
        <v>5</v>
      </c>
      <c r="Q31" s="8"/>
    </row>
    <row r="32" spans="1:27" ht="15" thickBot="1" x14ac:dyDescent="0.4">
      <c r="A32" s="42"/>
      <c r="C32">
        <f>IF($G$25*J$26&gt;7,INT($G$25*J$26/8),0)</f>
        <v>1</v>
      </c>
      <c r="D32">
        <f>IF($G$25*J$26&gt;7,$G$25*J$26-8*INT($G$25*J$26/8),$G$25*J$26)</f>
        <v>4</v>
      </c>
      <c r="Q32" s="8"/>
    </row>
    <row r="33" spans="1:18" x14ac:dyDescent="0.35">
      <c r="A33" s="42"/>
      <c r="C33" s="24">
        <f>C31-C32</f>
        <v>0</v>
      </c>
      <c r="D33" s="24">
        <f>D31-D32</f>
        <v>1</v>
      </c>
      <c r="E33">
        <f>E25</f>
        <v>5</v>
      </c>
      <c r="Q33" s="8"/>
    </row>
    <row r="34" spans="1:18" ht="15" thickBot="1" x14ac:dyDescent="0.4">
      <c r="A34" s="42"/>
      <c r="D34" s="3">
        <f>IF($G$25*K$26&gt;7,INT($G$25*K$26/8),0)</f>
        <v>1</v>
      </c>
      <c r="E34" s="3">
        <f>IF($G$25*K$26&gt;7,$G$25*K$26-8*INT($G$25*K$26/8),$G$25*K$26)</f>
        <v>4</v>
      </c>
      <c r="Q34" s="8"/>
    </row>
    <row r="35" spans="1:18" x14ac:dyDescent="0.35">
      <c r="A35" s="42"/>
      <c r="E35" s="24">
        <f>E33-E34</f>
        <v>1</v>
      </c>
      <c r="F35">
        <f>F25</f>
        <v>3</v>
      </c>
      <c r="Q35" s="8"/>
    </row>
    <row r="36" spans="1:18" ht="15" thickBot="1" x14ac:dyDescent="0.4">
      <c r="A36" s="42"/>
      <c r="E36" s="3">
        <f>IF($G$25*L$26&gt;7,INT($G$25*L$26/8),0)</f>
        <v>1</v>
      </c>
      <c r="F36" s="3">
        <f>IF($G$25*L$26&gt;7,$G$25*L$26-8*INT($G$25*L$26/8),$G$25*L$26)</f>
        <v>2</v>
      </c>
      <c r="Q36" s="8"/>
    </row>
    <row r="37" spans="1:18" x14ac:dyDescent="0.35">
      <c r="A37" s="42"/>
      <c r="F37" s="24">
        <f>F35-F36</f>
        <v>1</v>
      </c>
      <c r="G37">
        <v>0</v>
      </c>
      <c r="Q37" s="8"/>
    </row>
    <row r="38" spans="1:18" ht="15" thickBot="1" x14ac:dyDescent="0.4">
      <c r="A38" s="42"/>
      <c r="F38" s="3">
        <v>1</v>
      </c>
      <c r="G38" s="3">
        <v>0</v>
      </c>
      <c r="Q38" s="8"/>
    </row>
    <row r="39" spans="1:18" x14ac:dyDescent="0.35">
      <c r="A39" s="42"/>
      <c r="G39">
        <v>0</v>
      </c>
      <c r="Q39" s="8"/>
    </row>
    <row r="40" spans="1:18" x14ac:dyDescent="0.35">
      <c r="A40" s="42"/>
      <c r="Q40" s="8"/>
    </row>
    <row r="41" spans="1:18" x14ac:dyDescent="0.35">
      <c r="A41" s="42"/>
      <c r="Q41" s="8"/>
    </row>
    <row r="42" spans="1:18" x14ac:dyDescent="0.35">
      <c r="A42" s="42"/>
      <c r="Q42" s="8"/>
    </row>
    <row r="43" spans="1:18" ht="15" thickBot="1" x14ac:dyDescent="0.4">
      <c r="A43" s="2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3"/>
      <c r="R43" s="42"/>
    </row>
    <row r="44" spans="1:18" ht="15" thickBot="1" x14ac:dyDescent="0.4"/>
    <row r="45" spans="1:18" x14ac:dyDescent="0.35">
      <c r="A45" s="176" t="s">
        <v>18</v>
      </c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8"/>
    </row>
    <row r="46" spans="1:18" ht="15" thickBot="1" x14ac:dyDescent="0.4">
      <c r="A46" s="179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1"/>
    </row>
    <row r="47" spans="1:18" x14ac:dyDescent="0.35">
      <c r="A47" s="49">
        <v>1</v>
      </c>
      <c r="B47" s="29">
        <v>6</v>
      </c>
      <c r="C47" s="29">
        <v>3</v>
      </c>
      <c r="D47" s="29" t="s">
        <v>4</v>
      </c>
      <c r="E47" s="29">
        <v>5</v>
      </c>
      <c r="F47" s="29" t="s">
        <v>5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5"/>
    </row>
    <row r="48" spans="1:18" x14ac:dyDescent="0.35">
      <c r="A48" s="182"/>
      <c r="B48" s="182"/>
      <c r="C48" s="182"/>
      <c r="D48" s="182"/>
      <c r="E48" s="182"/>
      <c r="F48" s="182"/>
      <c r="Q48" s="8"/>
    </row>
    <row r="49" spans="1:17" ht="15" thickBot="1" x14ac:dyDescent="0.4">
      <c r="A49" s="30">
        <v>1</v>
      </c>
      <c r="B49" s="30">
        <v>6</v>
      </c>
      <c r="C49" s="30">
        <v>3</v>
      </c>
      <c r="D49" s="30">
        <v>11</v>
      </c>
      <c r="E49" s="30">
        <v>5</v>
      </c>
      <c r="F49" s="50">
        <v>12</v>
      </c>
      <c r="G49" s="51">
        <v>2</v>
      </c>
      <c r="H49" s="3"/>
      <c r="I49" s="3"/>
      <c r="J49" s="3"/>
      <c r="K49" s="3"/>
      <c r="Q49" s="8"/>
    </row>
    <row r="50" spans="1:17" ht="15" thickBot="1" x14ac:dyDescent="0.4">
      <c r="A50" s="3">
        <f>IF($G$49*G$50&gt;15,INT($G$49*G$50/16),0)</f>
        <v>1</v>
      </c>
      <c r="B50" s="3">
        <f>IF($G$49*G$50&gt;15,$G$49*G$50-16*INT($G$49*G$50/16),$G$49*G$50)</f>
        <v>6</v>
      </c>
      <c r="F50" s="8"/>
      <c r="G50" s="45">
        <f>INT((A49*16+B49)/$G$49)</f>
        <v>11</v>
      </c>
      <c r="H50" s="45">
        <f>INT((B51*16+C51)/$G$49)</f>
        <v>1</v>
      </c>
      <c r="I50" s="45">
        <f>INT((C53*16+D53)/$G$49)</f>
        <v>13</v>
      </c>
      <c r="J50" s="45">
        <f>INT((D55*16+E55)/$G$49)</f>
        <v>10</v>
      </c>
      <c r="K50" s="45">
        <f>INT((E57*16+F57)/$G$49)</f>
        <v>14</v>
      </c>
      <c r="L50" s="52" t="s">
        <v>15</v>
      </c>
      <c r="M50" s="52" t="s">
        <v>4</v>
      </c>
      <c r="N50" s="52">
        <v>1</v>
      </c>
      <c r="O50" s="52" t="s">
        <v>0</v>
      </c>
      <c r="P50" s="52" t="s">
        <v>7</v>
      </c>
      <c r="Q50" s="53" t="s">
        <v>1</v>
      </c>
    </row>
    <row r="51" spans="1:17" x14ac:dyDescent="0.35">
      <c r="A51">
        <f>A49-A50</f>
        <v>0</v>
      </c>
      <c r="B51">
        <f>B49-B50</f>
        <v>0</v>
      </c>
      <c r="C51">
        <f>C49</f>
        <v>3</v>
      </c>
      <c r="Q51" s="8"/>
    </row>
    <row r="52" spans="1:17" ht="15" thickBot="1" x14ac:dyDescent="0.4">
      <c r="B52" s="3"/>
      <c r="C52" s="3">
        <f>IF($G$49*H$50&gt;15,$G$49*H$50-16*INT($G$49*H$50/16),$G$49*H$50)</f>
        <v>2</v>
      </c>
      <c r="Q52" s="8"/>
    </row>
    <row r="53" spans="1:17" x14ac:dyDescent="0.35">
      <c r="C53">
        <f>C51-C52</f>
        <v>1</v>
      </c>
      <c r="D53">
        <f>D49</f>
        <v>11</v>
      </c>
      <c r="F53" s="182" t="s">
        <v>11</v>
      </c>
      <c r="G53" s="182"/>
      <c r="H53" s="182"/>
      <c r="I53" s="182" t="str">
        <f>CONCATENATE(M50,N50,",",O50,P50,Q50)</f>
        <v>B1,DAE</v>
      </c>
      <c r="J53" s="182"/>
      <c r="K53" s="182"/>
      <c r="P53" s="31" t="s">
        <v>7</v>
      </c>
      <c r="Q53" s="32">
        <v>10</v>
      </c>
    </row>
    <row r="54" spans="1:17" ht="15" thickBot="1" x14ac:dyDescent="0.4">
      <c r="C54" s="3">
        <f>IF($G$49*I$50&gt;15,INT($G$49*I$50/16),0)</f>
        <v>1</v>
      </c>
      <c r="D54" s="3">
        <f>IF($G$49*I$50&gt;15,$G$49*I$50-16*INT($G$49*I$50/16),$G$49*I$50)</f>
        <v>10</v>
      </c>
      <c r="P54" s="14" t="s">
        <v>4</v>
      </c>
      <c r="Q54" s="5">
        <v>11</v>
      </c>
    </row>
    <row r="55" spans="1:17" x14ac:dyDescent="0.35">
      <c r="C55">
        <f>C53-C54</f>
        <v>0</v>
      </c>
      <c r="D55">
        <f>D53-D54</f>
        <v>1</v>
      </c>
      <c r="E55">
        <f>E49</f>
        <v>5</v>
      </c>
      <c r="P55" s="14" t="s">
        <v>5</v>
      </c>
      <c r="Q55" s="5">
        <v>12</v>
      </c>
    </row>
    <row r="56" spans="1:17" ht="15" thickBot="1" x14ac:dyDescent="0.4">
      <c r="D56" s="3">
        <f>IF($G$49*J$50&gt;15,INT($G$49*J$50/16),0)</f>
        <v>1</v>
      </c>
      <c r="E56" s="3">
        <f>IF($G$49*J$50&gt;15,$G$49*J$50-16*INT($G$49*J$50/16),$G$49*J$50)</f>
        <v>4</v>
      </c>
      <c r="P56" s="14" t="s">
        <v>0</v>
      </c>
      <c r="Q56" s="5">
        <v>13</v>
      </c>
    </row>
    <row r="57" spans="1:17" x14ac:dyDescent="0.35">
      <c r="E57">
        <f>E55-E56</f>
        <v>1</v>
      </c>
      <c r="F57">
        <f>F49</f>
        <v>12</v>
      </c>
      <c r="P57" s="14" t="s">
        <v>1</v>
      </c>
      <c r="Q57" s="5">
        <v>14</v>
      </c>
    </row>
    <row r="58" spans="1:17" ht="15" thickBot="1" x14ac:dyDescent="0.4">
      <c r="E58" s="3">
        <f>IF($G$49*K$50&gt;15,INT($G$49*K$50/16),0)</f>
        <v>1</v>
      </c>
      <c r="F58" s="3">
        <f>IF($G$49*K$50&gt;15,$G$49*K$50-16*INT($G$49*K$50/16),$G$49*K$50)</f>
        <v>12</v>
      </c>
      <c r="P58" s="6" t="s">
        <v>6</v>
      </c>
      <c r="Q58" s="39">
        <v>15</v>
      </c>
    </row>
    <row r="59" spans="1:17" x14ac:dyDescent="0.35">
      <c r="F59">
        <f>F57-F58</f>
        <v>0</v>
      </c>
      <c r="Q59" s="8"/>
    </row>
    <row r="60" spans="1:17" x14ac:dyDescent="0.35">
      <c r="Q60" s="8"/>
    </row>
    <row r="61" spans="1:17" x14ac:dyDescent="0.35">
      <c r="Q61" s="8"/>
    </row>
    <row r="62" spans="1:17" x14ac:dyDescent="0.35">
      <c r="A62" s="42"/>
      <c r="Q62" s="8"/>
    </row>
    <row r="63" spans="1:17" x14ac:dyDescent="0.35">
      <c r="A63" s="42"/>
      <c r="Q63" s="8"/>
    </row>
    <row r="64" spans="1:17" x14ac:dyDescent="0.35">
      <c r="A64" s="42"/>
      <c r="Q64" s="8"/>
    </row>
    <row r="65" spans="1:17" ht="15" thickBot="1" x14ac:dyDescent="0.4">
      <c r="A65" s="2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3"/>
    </row>
  </sheetData>
  <mergeCells count="9">
    <mergeCell ref="A45:Q46"/>
    <mergeCell ref="A48:F48"/>
    <mergeCell ref="F53:H53"/>
    <mergeCell ref="I53:K53"/>
    <mergeCell ref="A1:AA2"/>
    <mergeCell ref="A23:Q24"/>
    <mergeCell ref="F29:I29"/>
    <mergeCell ref="N7:U7"/>
    <mergeCell ref="I7:M7"/>
  </mergeCells>
  <pageMargins left="0.7" right="0.7" top="0.75" bottom="0.75" header="0.3" footer="0.3"/>
  <ignoredErrors>
    <ignoredError sqref="M26" evalErro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2794-4578-415F-8F3B-26CA3AA389ED}">
  <dimension ref="A1:AB46"/>
  <sheetViews>
    <sheetView zoomScale="67" zoomScaleNormal="100" workbookViewId="0">
      <selection activeCell="AH16" sqref="AH16"/>
    </sheetView>
  </sheetViews>
  <sheetFormatPr defaultRowHeight="14.5" x14ac:dyDescent="0.35"/>
  <cols>
    <col min="1" max="1" width="7.1796875" customWidth="1"/>
    <col min="2" max="9" width="4.26953125" customWidth="1"/>
    <col min="10" max="27" width="3.26953125" customWidth="1"/>
    <col min="28" max="40" width="5.7265625" customWidth="1"/>
  </cols>
  <sheetData>
    <row r="1" spans="1:28" ht="15" thickBot="1" x14ac:dyDescent="0.4">
      <c r="B1" s="193" t="s">
        <v>19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5"/>
    </row>
    <row r="2" spans="1:28" ht="15" thickBot="1" x14ac:dyDescent="0.4">
      <c r="A2" s="8"/>
      <c r="B2" s="59"/>
      <c r="C2" s="60">
        <f t="shared" ref="C2:Z2" si="0">IF(D2&gt;1,SUM(C5:C15)+TRUNC(D2/2),SUM(C5:C15))</f>
        <v>1</v>
      </c>
      <c r="D2" s="60">
        <f t="shared" si="0"/>
        <v>0</v>
      </c>
      <c r="E2" s="60">
        <f t="shared" si="0"/>
        <v>1</v>
      </c>
      <c r="F2" s="60">
        <f t="shared" si="0"/>
        <v>2</v>
      </c>
      <c r="G2" s="60">
        <f t="shared" si="0"/>
        <v>2</v>
      </c>
      <c r="H2" s="60">
        <f t="shared" si="0"/>
        <v>2</v>
      </c>
      <c r="I2" s="60">
        <f t="shared" si="0"/>
        <v>3</v>
      </c>
      <c r="J2" s="65">
        <f t="shared" si="0"/>
        <v>3</v>
      </c>
      <c r="K2" s="60">
        <f t="shared" si="0"/>
        <v>2</v>
      </c>
      <c r="L2" s="60">
        <f t="shared" si="0"/>
        <v>4</v>
      </c>
      <c r="M2" s="60">
        <f t="shared" si="0"/>
        <v>5</v>
      </c>
      <c r="N2" s="60">
        <f t="shared" si="0"/>
        <v>4</v>
      </c>
      <c r="O2" s="60">
        <f t="shared" si="0"/>
        <v>5</v>
      </c>
      <c r="P2" s="60">
        <f t="shared" si="0"/>
        <v>6</v>
      </c>
      <c r="Q2" s="60">
        <f t="shared" si="0"/>
        <v>4</v>
      </c>
      <c r="R2" s="60">
        <f t="shared" si="0"/>
        <v>3</v>
      </c>
      <c r="S2" s="60">
        <f t="shared" si="0"/>
        <v>2</v>
      </c>
      <c r="T2" s="60">
        <f t="shared" si="0"/>
        <v>1</v>
      </c>
      <c r="U2" s="60">
        <f t="shared" si="0"/>
        <v>1</v>
      </c>
      <c r="V2" s="65">
        <f t="shared" si="0"/>
        <v>3</v>
      </c>
      <c r="W2" s="60">
        <f t="shared" si="0"/>
        <v>2</v>
      </c>
      <c r="X2" s="60">
        <f t="shared" si="0"/>
        <v>1</v>
      </c>
      <c r="Y2" s="60">
        <f t="shared" si="0"/>
        <v>0</v>
      </c>
      <c r="Z2" s="60">
        <f t="shared" si="0"/>
        <v>1</v>
      </c>
      <c r="AA2" s="61">
        <f>IF(AB2&gt;1,SUM(AA5:AA15)+TRUNC(AB2/2),SUM(AA5:AA15))</f>
        <v>1</v>
      </c>
    </row>
    <row r="3" spans="1:28" x14ac:dyDescent="0.35">
      <c r="A3" s="8" t="s">
        <v>9</v>
      </c>
      <c r="B3" s="199" t="s">
        <v>8</v>
      </c>
      <c r="J3" s="24"/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 s="24">
        <v>1</v>
      </c>
      <c r="W3">
        <v>0</v>
      </c>
      <c r="X3">
        <v>0</v>
      </c>
      <c r="Y3">
        <v>0</v>
      </c>
      <c r="Z3">
        <v>1</v>
      </c>
      <c r="AA3" s="8">
        <v>1</v>
      </c>
    </row>
    <row r="4" spans="1:28" ht="15" thickBot="1" x14ac:dyDescent="0.4">
      <c r="A4" s="8" t="s">
        <v>10</v>
      </c>
      <c r="B4" s="139"/>
      <c r="C4" s="3"/>
      <c r="D4" s="3"/>
      <c r="E4" s="3"/>
      <c r="F4" s="3"/>
      <c r="G4" s="3"/>
      <c r="H4" s="3"/>
      <c r="I4" s="3"/>
      <c r="J4" s="3"/>
      <c r="K4" s="3"/>
      <c r="N4" s="3"/>
      <c r="O4" s="3"/>
      <c r="P4" s="3"/>
      <c r="Q4" s="3">
        <v>1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</v>
      </c>
      <c r="X4" s="3">
        <v>1</v>
      </c>
      <c r="Y4" s="3">
        <v>0</v>
      </c>
      <c r="Z4" s="3">
        <v>0</v>
      </c>
      <c r="AA4" s="23">
        <v>1</v>
      </c>
    </row>
    <row r="5" spans="1:28" x14ac:dyDescent="0.35">
      <c r="A5" s="8"/>
      <c r="B5" s="199" t="s">
        <v>3</v>
      </c>
      <c r="L5" s="24"/>
      <c r="M5" s="24">
        <f t="shared" ref="M5:Z5" si="1">$AA$4*M$3</f>
        <v>1</v>
      </c>
      <c r="N5">
        <f t="shared" si="1"/>
        <v>0</v>
      </c>
      <c r="O5">
        <f t="shared" si="1"/>
        <v>0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0</v>
      </c>
      <c r="V5">
        <f t="shared" si="1"/>
        <v>1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>$AA$4*AA$3</f>
        <v>1</v>
      </c>
      <c r="AB5" s="42"/>
    </row>
    <row r="6" spans="1:28" x14ac:dyDescent="0.35">
      <c r="A6" s="8"/>
      <c r="B6" s="199"/>
      <c r="L6">
        <f t="shared" ref="K6:Y7" si="2">$Z$4*M$3</f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>$Z$4*AA$3</f>
        <v>0</v>
      </c>
      <c r="AA6" s="8"/>
    </row>
    <row r="7" spans="1:28" x14ac:dyDescent="0.35">
      <c r="A7" s="8"/>
      <c r="B7" s="199"/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>$Z$4*Z$3</f>
        <v>0</v>
      </c>
      <c r="AA7" s="8"/>
    </row>
    <row r="8" spans="1:28" x14ac:dyDescent="0.35">
      <c r="A8" s="8"/>
      <c r="B8" s="199"/>
      <c r="J8">
        <f t="shared" ref="J8:W8" si="3">$AA$4*M$3</f>
        <v>1</v>
      </c>
      <c r="K8">
        <f t="shared" si="3"/>
        <v>0</v>
      </c>
      <c r="L8">
        <f t="shared" si="3"/>
        <v>0</v>
      </c>
      <c r="M8">
        <f t="shared" si="3"/>
        <v>1</v>
      </c>
      <c r="N8">
        <f t="shared" si="3"/>
        <v>1</v>
      </c>
      <c r="O8">
        <f t="shared" si="3"/>
        <v>1</v>
      </c>
      <c r="P8">
        <f t="shared" si="3"/>
        <v>1</v>
      </c>
      <c r="Q8">
        <f t="shared" si="3"/>
        <v>1</v>
      </c>
      <c r="R8">
        <f t="shared" si="3"/>
        <v>0</v>
      </c>
      <c r="S8">
        <f t="shared" si="3"/>
        <v>1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1</v>
      </c>
      <c r="X8">
        <f>$AA$4*AA$3</f>
        <v>1</v>
      </c>
      <c r="AA8" s="8"/>
    </row>
    <row r="9" spans="1:28" x14ac:dyDescent="0.35">
      <c r="A9" s="8"/>
      <c r="B9" s="199"/>
      <c r="I9">
        <f t="shared" ref="I9:V9" si="4">$AA$4*M$3</f>
        <v>1</v>
      </c>
      <c r="J9">
        <f t="shared" si="4"/>
        <v>0</v>
      </c>
      <c r="K9">
        <f t="shared" si="4"/>
        <v>0</v>
      </c>
      <c r="L9">
        <f t="shared" si="4"/>
        <v>1</v>
      </c>
      <c r="M9">
        <f t="shared" si="4"/>
        <v>1</v>
      </c>
      <c r="N9">
        <f t="shared" si="4"/>
        <v>1</v>
      </c>
      <c r="O9">
        <f t="shared" si="4"/>
        <v>1</v>
      </c>
      <c r="P9">
        <f t="shared" si="4"/>
        <v>1</v>
      </c>
      <c r="Q9">
        <f t="shared" si="4"/>
        <v>0</v>
      </c>
      <c r="R9">
        <f t="shared" si="4"/>
        <v>1</v>
      </c>
      <c r="S9">
        <f t="shared" si="4"/>
        <v>0</v>
      </c>
      <c r="T9">
        <f t="shared" si="4"/>
        <v>0</v>
      </c>
      <c r="U9">
        <f t="shared" si="4"/>
        <v>0</v>
      </c>
      <c r="V9">
        <f t="shared" si="4"/>
        <v>1</v>
      </c>
      <c r="W9">
        <f>$AA$4*AA$3</f>
        <v>1</v>
      </c>
      <c r="AA9" s="8"/>
    </row>
    <row r="10" spans="1:28" x14ac:dyDescent="0.35">
      <c r="A10" s="8"/>
      <c r="B10" s="199"/>
      <c r="H10">
        <f t="shared" ref="G10:U11" si="5">$Z$4*I$3</f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>$Z$4*W$3</f>
        <v>0</v>
      </c>
      <c r="AA10" s="8"/>
    </row>
    <row r="11" spans="1:28" x14ac:dyDescent="0.35">
      <c r="A11" s="8"/>
      <c r="B11" s="199"/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$Z$4*V$3</f>
        <v>0</v>
      </c>
      <c r="AA11" s="8"/>
    </row>
    <row r="12" spans="1:28" x14ac:dyDescent="0.35">
      <c r="A12" s="8"/>
      <c r="B12" s="199"/>
      <c r="F12">
        <f t="shared" ref="F12:T12" si="6">$Z$4*H$3</f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AA12" s="8"/>
    </row>
    <row r="13" spans="1:28" x14ac:dyDescent="0.35">
      <c r="A13" s="8"/>
      <c r="B13" s="199"/>
      <c r="E13">
        <f t="shared" ref="E13:S13" si="7">$Z$4*G$3</f>
        <v>0</v>
      </c>
      <c r="F13">
        <f t="shared" si="7"/>
        <v>0</v>
      </c>
      <c r="G13">
        <f t="shared" si="7"/>
        <v>0</v>
      </c>
      <c r="H13">
        <f t="shared" si="7"/>
        <v>0</v>
      </c>
      <c r="I13">
        <f t="shared" si="7"/>
        <v>0</v>
      </c>
      <c r="J13">
        <f t="shared" si="7"/>
        <v>0</v>
      </c>
      <c r="K13">
        <f t="shared" si="7"/>
        <v>0</v>
      </c>
      <c r="L13">
        <f t="shared" si="7"/>
        <v>0</v>
      </c>
      <c r="M13">
        <f t="shared" si="7"/>
        <v>0</v>
      </c>
      <c r="N13">
        <f t="shared" si="7"/>
        <v>0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AA13" s="8"/>
    </row>
    <row r="14" spans="1:28" x14ac:dyDescent="0.35">
      <c r="A14" s="8"/>
      <c r="B14" s="199"/>
      <c r="D14">
        <f t="shared" ref="D14:R14" si="8">$Z$4*F$3</f>
        <v>0</v>
      </c>
      <c r="E14">
        <f t="shared" si="8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AA14" s="8"/>
    </row>
    <row r="15" spans="1:28" ht="15" thickBot="1" x14ac:dyDescent="0.4">
      <c r="A15" s="8"/>
      <c r="B15" s="199"/>
      <c r="C15">
        <f t="shared" ref="C15:P15" si="9">$AA$4*M$3</f>
        <v>1</v>
      </c>
      <c r="D15">
        <f t="shared" si="9"/>
        <v>0</v>
      </c>
      <c r="E15">
        <f t="shared" si="9"/>
        <v>0</v>
      </c>
      <c r="F15">
        <f t="shared" si="9"/>
        <v>1</v>
      </c>
      <c r="G15">
        <f t="shared" si="9"/>
        <v>1</v>
      </c>
      <c r="H15">
        <f t="shared" si="9"/>
        <v>1</v>
      </c>
      <c r="I15">
        <f t="shared" si="9"/>
        <v>1</v>
      </c>
      <c r="J15">
        <f t="shared" si="9"/>
        <v>1</v>
      </c>
      <c r="K15">
        <f t="shared" si="9"/>
        <v>0</v>
      </c>
      <c r="L15">
        <f t="shared" si="9"/>
        <v>1</v>
      </c>
      <c r="M15">
        <f t="shared" si="9"/>
        <v>0</v>
      </c>
      <c r="N15">
        <f t="shared" si="9"/>
        <v>0</v>
      </c>
      <c r="O15">
        <f t="shared" si="9"/>
        <v>0</v>
      </c>
      <c r="P15">
        <f t="shared" si="9"/>
        <v>1</v>
      </c>
      <c r="Q15">
        <f>$AA$4*AA$3</f>
        <v>1</v>
      </c>
      <c r="AA15" s="8"/>
    </row>
    <row r="16" spans="1:28" ht="15" thickBot="1" x14ac:dyDescent="0.4">
      <c r="A16" s="8"/>
      <c r="B16" s="26"/>
      <c r="C16" s="54">
        <f>MOD(C2,2)</f>
        <v>1</v>
      </c>
      <c r="D16" s="54">
        <f t="shared" ref="D16:Z16" si="10">MOD(D2,2)</f>
        <v>0</v>
      </c>
      <c r="E16" s="54">
        <f t="shared" si="10"/>
        <v>1</v>
      </c>
      <c r="F16" s="54">
        <f t="shared" si="10"/>
        <v>0</v>
      </c>
      <c r="G16" s="54">
        <f t="shared" si="10"/>
        <v>0</v>
      </c>
      <c r="H16" s="54">
        <f t="shared" si="10"/>
        <v>0</v>
      </c>
      <c r="I16" s="54">
        <f t="shared" si="10"/>
        <v>1</v>
      </c>
      <c r="J16" s="54">
        <f t="shared" si="10"/>
        <v>1</v>
      </c>
      <c r="K16" s="54">
        <f t="shared" si="10"/>
        <v>0</v>
      </c>
      <c r="L16" s="54">
        <f t="shared" si="10"/>
        <v>0</v>
      </c>
      <c r="M16" s="54">
        <f t="shared" si="10"/>
        <v>1</v>
      </c>
      <c r="N16" s="54">
        <f t="shared" si="10"/>
        <v>0</v>
      </c>
      <c r="O16" s="54">
        <f t="shared" si="10"/>
        <v>1</v>
      </c>
      <c r="P16" s="54">
        <f t="shared" si="10"/>
        <v>0</v>
      </c>
      <c r="Q16" s="54">
        <f t="shared" si="10"/>
        <v>0</v>
      </c>
      <c r="R16" s="54">
        <f t="shared" si="10"/>
        <v>1</v>
      </c>
      <c r="S16" s="54">
        <f t="shared" si="10"/>
        <v>0</v>
      </c>
      <c r="T16" s="54">
        <f t="shared" si="10"/>
        <v>1</v>
      </c>
      <c r="U16" s="54">
        <f t="shared" si="10"/>
        <v>1</v>
      </c>
      <c r="V16" s="54">
        <f t="shared" si="10"/>
        <v>1</v>
      </c>
      <c r="W16" s="54">
        <f t="shared" si="10"/>
        <v>0</v>
      </c>
      <c r="X16" s="54">
        <f t="shared" si="10"/>
        <v>1</v>
      </c>
      <c r="Y16" s="54">
        <f t="shared" si="10"/>
        <v>0</v>
      </c>
      <c r="Z16" s="54">
        <f t="shared" si="10"/>
        <v>1</v>
      </c>
      <c r="AA16" s="55">
        <f>MOD(AA2,2)</f>
        <v>1</v>
      </c>
    </row>
    <row r="18" spans="1:13" x14ac:dyDescent="0.35">
      <c r="A18" s="182" t="s">
        <v>11</v>
      </c>
      <c r="B18" s="182"/>
      <c r="C18" s="182" t="str">
        <f>CONCATENATE(C16,D16,E16,F16,G16,H16,I16,J16,K16,L16,M16,N16,O16,P16,Q16,",",R16,S16,T16,U16,V16,W16,X16,Y16,Z16,AA16)</f>
        <v>101000110010100,1011101011</v>
      </c>
      <c r="D18" s="182"/>
      <c r="E18" s="182"/>
      <c r="F18" s="182"/>
      <c r="G18" s="182"/>
      <c r="H18" s="182"/>
      <c r="I18" s="182"/>
      <c r="J18" s="182"/>
      <c r="K18" s="182"/>
    </row>
    <row r="19" spans="1:13" ht="15" thickBot="1" x14ac:dyDescent="0.4"/>
    <row r="20" spans="1:13" ht="30" customHeight="1" thickBot="1" x14ac:dyDescent="0.4">
      <c r="B20" s="196" t="s">
        <v>20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8"/>
    </row>
    <row r="21" spans="1:13" ht="15" thickBot="1" x14ac:dyDescent="0.4">
      <c r="B21" s="59"/>
      <c r="C21" s="60">
        <f t="shared" ref="C21:L21" si="11">IF(D21&gt;7,SUM(C24:C28)+TRUNC(D21/8),SUM(C24:C28))</f>
        <v>5</v>
      </c>
      <c r="D21" s="60">
        <f t="shared" si="11"/>
        <v>8</v>
      </c>
      <c r="E21" s="60">
        <f t="shared" si="11"/>
        <v>38</v>
      </c>
      <c r="F21" s="60">
        <f t="shared" si="11"/>
        <v>36</v>
      </c>
      <c r="G21" s="60">
        <f t="shared" si="11"/>
        <v>56</v>
      </c>
      <c r="H21" s="60">
        <f t="shared" si="11"/>
        <v>80</v>
      </c>
      <c r="I21" s="60">
        <f t="shared" si="11"/>
        <v>39</v>
      </c>
      <c r="J21" s="60">
        <f t="shared" si="11"/>
        <v>45</v>
      </c>
      <c r="K21" s="60">
        <f t="shared" si="11"/>
        <v>37</v>
      </c>
      <c r="L21" s="60">
        <f t="shared" si="11"/>
        <v>15</v>
      </c>
      <c r="M21" s="61">
        <f>IF(N21&gt;7,SUM(M24:M28)+TRUNC(N21/8),SUM(M24:M28))</f>
        <v>3</v>
      </c>
    </row>
    <row r="22" spans="1:13" x14ac:dyDescent="0.35">
      <c r="A22" t="s">
        <v>9</v>
      </c>
      <c r="B22" s="135" t="s">
        <v>8</v>
      </c>
      <c r="C22" s="24"/>
      <c r="D22" s="24"/>
      <c r="E22" s="24"/>
      <c r="F22" s="24"/>
      <c r="G22" s="24">
        <v>1</v>
      </c>
      <c r="H22" s="24">
        <v>1</v>
      </c>
      <c r="I22" s="24">
        <v>7</v>
      </c>
      <c r="J22" s="24">
        <v>5</v>
      </c>
      <c r="K22" s="24">
        <v>0</v>
      </c>
      <c r="L22" s="24">
        <v>6</v>
      </c>
      <c r="M22" s="25">
        <v>3</v>
      </c>
    </row>
    <row r="23" spans="1:13" ht="15" thickBot="1" x14ac:dyDescent="0.4">
      <c r="A23" t="s">
        <v>10</v>
      </c>
      <c r="B23" s="191"/>
      <c r="C23" s="3"/>
      <c r="D23" s="3"/>
      <c r="E23" s="3"/>
      <c r="F23" s="3"/>
      <c r="G23" s="3"/>
      <c r="H23" s="3"/>
      <c r="I23" s="3">
        <v>4</v>
      </c>
      <c r="J23" s="3">
        <v>0</v>
      </c>
      <c r="K23" s="3">
        <v>6</v>
      </c>
      <c r="L23" s="3">
        <v>3</v>
      </c>
      <c r="M23" s="23">
        <v>1</v>
      </c>
    </row>
    <row r="24" spans="1:13" x14ac:dyDescent="0.35">
      <c r="B24" s="135" t="s">
        <v>3</v>
      </c>
      <c r="C24" s="24"/>
      <c r="D24" s="24"/>
      <c r="E24" s="24"/>
      <c r="F24" s="24"/>
      <c r="G24" s="24">
        <f t="shared" ref="G24:M24" si="12">$M$23*G$22</f>
        <v>1</v>
      </c>
      <c r="H24" s="24">
        <f t="shared" si="12"/>
        <v>1</v>
      </c>
      <c r="I24" s="24">
        <f t="shared" si="12"/>
        <v>7</v>
      </c>
      <c r="J24" s="24">
        <f t="shared" si="12"/>
        <v>5</v>
      </c>
      <c r="K24" s="24">
        <f t="shared" si="12"/>
        <v>0</v>
      </c>
      <c r="L24" s="24">
        <f t="shared" si="12"/>
        <v>6</v>
      </c>
      <c r="M24" s="25">
        <f t="shared" si="12"/>
        <v>3</v>
      </c>
    </row>
    <row r="25" spans="1:13" x14ac:dyDescent="0.35">
      <c r="B25" s="191"/>
      <c r="F25">
        <f t="shared" ref="F25:L25" si="13">$L$23*G$22</f>
        <v>3</v>
      </c>
      <c r="G25">
        <f t="shared" si="13"/>
        <v>3</v>
      </c>
      <c r="H25">
        <f t="shared" si="13"/>
        <v>21</v>
      </c>
      <c r="I25">
        <f t="shared" si="13"/>
        <v>15</v>
      </c>
      <c r="J25">
        <f t="shared" si="13"/>
        <v>0</v>
      </c>
      <c r="K25">
        <f t="shared" si="13"/>
        <v>18</v>
      </c>
      <c r="L25">
        <f t="shared" si="13"/>
        <v>9</v>
      </c>
      <c r="M25" s="8"/>
    </row>
    <row r="26" spans="1:13" x14ac:dyDescent="0.35">
      <c r="B26" s="191"/>
      <c r="E26">
        <f t="shared" ref="E26:K26" si="14">$K$23*G$22</f>
        <v>6</v>
      </c>
      <c r="F26">
        <f t="shared" si="14"/>
        <v>6</v>
      </c>
      <c r="G26">
        <f t="shared" si="14"/>
        <v>42</v>
      </c>
      <c r="H26">
        <f t="shared" si="14"/>
        <v>30</v>
      </c>
      <c r="I26">
        <f t="shared" si="14"/>
        <v>0</v>
      </c>
      <c r="J26">
        <f t="shared" si="14"/>
        <v>36</v>
      </c>
      <c r="K26">
        <f t="shared" si="14"/>
        <v>18</v>
      </c>
      <c r="M26" s="8"/>
    </row>
    <row r="27" spans="1:13" x14ac:dyDescent="0.35">
      <c r="B27" s="191"/>
      <c r="D27">
        <f t="shared" ref="D27:J27" si="15">$J$23*G$22</f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0</v>
      </c>
      <c r="I27">
        <f t="shared" si="15"/>
        <v>0</v>
      </c>
      <c r="J27">
        <f t="shared" si="15"/>
        <v>0</v>
      </c>
      <c r="M27" s="8"/>
    </row>
    <row r="28" spans="1:13" ht="15" thickBot="1" x14ac:dyDescent="0.4">
      <c r="B28" s="138"/>
      <c r="C28" s="3">
        <f t="shared" ref="C28:I28" si="16">$I$23*G$22</f>
        <v>4</v>
      </c>
      <c r="D28" s="3">
        <f t="shared" si="16"/>
        <v>4</v>
      </c>
      <c r="E28" s="3">
        <f t="shared" si="16"/>
        <v>28</v>
      </c>
      <c r="F28" s="3">
        <f t="shared" si="16"/>
        <v>20</v>
      </c>
      <c r="G28" s="3">
        <f t="shared" si="16"/>
        <v>0</v>
      </c>
      <c r="H28" s="3">
        <f t="shared" si="16"/>
        <v>24</v>
      </c>
      <c r="I28" s="3">
        <f t="shared" si="16"/>
        <v>12</v>
      </c>
      <c r="J28" s="3"/>
      <c r="K28" s="3"/>
      <c r="L28" s="3"/>
      <c r="M28" s="23"/>
    </row>
    <row r="29" spans="1:13" ht="15" thickBot="1" x14ac:dyDescent="0.4">
      <c r="B29" s="22"/>
      <c r="C29" s="54">
        <f t="shared" ref="C29:L29" si="17">MOD(C21,8)</f>
        <v>5</v>
      </c>
      <c r="D29" s="58">
        <f t="shared" si="17"/>
        <v>0</v>
      </c>
      <c r="E29" s="58">
        <f t="shared" si="17"/>
        <v>6</v>
      </c>
      <c r="F29" s="58">
        <f t="shared" si="17"/>
        <v>4</v>
      </c>
      <c r="G29" s="58">
        <f t="shared" si="17"/>
        <v>0</v>
      </c>
      <c r="H29" s="58">
        <f t="shared" si="17"/>
        <v>0</v>
      </c>
      <c r="I29" s="58">
        <f t="shared" si="17"/>
        <v>7</v>
      </c>
      <c r="J29" s="58">
        <f t="shared" si="17"/>
        <v>5</v>
      </c>
      <c r="K29" s="58">
        <f t="shared" si="17"/>
        <v>5</v>
      </c>
      <c r="L29" s="58">
        <f t="shared" si="17"/>
        <v>7</v>
      </c>
      <c r="M29" s="57">
        <f>MOD(M21,8)</f>
        <v>3</v>
      </c>
    </row>
    <row r="31" spans="1:13" x14ac:dyDescent="0.35">
      <c r="A31" t="s">
        <v>11</v>
      </c>
      <c r="C31" s="182" t="str">
        <f>CONCATENATE(C29,D29,E29,F29,G29,",",H29,I29,J29,K29,L29,M29)</f>
        <v>50640,075573</v>
      </c>
      <c r="D31" s="182"/>
      <c r="E31" s="182"/>
      <c r="F31" s="182"/>
    </row>
    <row r="32" spans="1:13" ht="15" thickBot="1" x14ac:dyDescent="0.4"/>
    <row r="33" spans="1:11" ht="28.5" customHeight="1" thickBot="1" x14ac:dyDescent="0.4">
      <c r="B33" s="196" t="s">
        <v>21</v>
      </c>
      <c r="C33" s="197"/>
      <c r="D33" s="197"/>
      <c r="E33" s="197"/>
      <c r="F33" s="197"/>
      <c r="G33" s="197"/>
      <c r="H33" s="198"/>
    </row>
    <row r="34" spans="1:11" ht="15" thickBot="1" x14ac:dyDescent="0.4">
      <c r="B34" s="59"/>
      <c r="C34" s="60">
        <f t="shared" ref="C34:G34" si="18">IF(D34&gt;15,SUM(C39:C41)+TRUNC(D34/16),SUM(C39:C41))</f>
        <v>5</v>
      </c>
      <c r="D34" s="60">
        <f t="shared" si="18"/>
        <v>17</v>
      </c>
      <c r="E34" s="60">
        <f t="shared" si="18"/>
        <v>58</v>
      </c>
      <c r="F34" s="60">
        <f t="shared" si="18"/>
        <v>105</v>
      </c>
      <c r="G34" s="60">
        <f t="shared" si="18"/>
        <v>170</v>
      </c>
      <c r="H34" s="61">
        <f>IF(J34&gt;15,SUM(H39:H41)+TRUNC(J34/16),SUM(H39:H41))</f>
        <v>26</v>
      </c>
    </row>
    <row r="35" spans="1:11" x14ac:dyDescent="0.35">
      <c r="A35" t="s">
        <v>9</v>
      </c>
      <c r="B35" s="189"/>
      <c r="E35" s="30">
        <v>2</v>
      </c>
      <c r="F35" s="30">
        <v>7</v>
      </c>
      <c r="G35" s="30" t="s">
        <v>0</v>
      </c>
      <c r="H35" s="50">
        <v>2</v>
      </c>
      <c r="J35" s="31" t="s">
        <v>7</v>
      </c>
      <c r="K35" s="32">
        <v>10</v>
      </c>
    </row>
    <row r="36" spans="1:11" ht="15" thickBot="1" x14ac:dyDescent="0.4">
      <c r="A36" t="s">
        <v>10</v>
      </c>
      <c r="B36" s="190"/>
      <c r="C36" s="3"/>
      <c r="D36" s="3"/>
      <c r="E36" s="64"/>
      <c r="F36" s="64">
        <v>2</v>
      </c>
      <c r="G36" s="64">
        <v>0</v>
      </c>
      <c r="H36" s="66" t="s">
        <v>0</v>
      </c>
      <c r="J36" s="14" t="s">
        <v>4</v>
      </c>
      <c r="K36" s="5">
        <v>11</v>
      </c>
    </row>
    <row r="37" spans="1:11" x14ac:dyDescent="0.35">
      <c r="A37" t="s">
        <v>9</v>
      </c>
      <c r="B37" s="135" t="s">
        <v>8</v>
      </c>
      <c r="E37">
        <v>2</v>
      </c>
      <c r="F37">
        <v>7</v>
      </c>
      <c r="G37">
        <v>13</v>
      </c>
      <c r="H37" s="8">
        <v>2</v>
      </c>
      <c r="J37" s="14" t="s">
        <v>5</v>
      </c>
      <c r="K37" s="5">
        <v>12</v>
      </c>
    </row>
    <row r="38" spans="1:11" ht="15" thickBot="1" x14ac:dyDescent="0.4">
      <c r="A38" t="s">
        <v>10</v>
      </c>
      <c r="B38" s="138"/>
      <c r="C38" s="3"/>
      <c r="D38" s="3"/>
      <c r="E38" s="3"/>
      <c r="F38" s="3">
        <v>2</v>
      </c>
      <c r="G38" s="3">
        <v>0</v>
      </c>
      <c r="H38" s="23">
        <v>13</v>
      </c>
      <c r="J38" s="14" t="s">
        <v>0</v>
      </c>
      <c r="K38" s="5">
        <v>13</v>
      </c>
    </row>
    <row r="39" spans="1:11" x14ac:dyDescent="0.35">
      <c r="B39" s="135" t="s">
        <v>3</v>
      </c>
      <c r="E39">
        <f>$H$38*E$37</f>
        <v>26</v>
      </c>
      <c r="F39">
        <f>$H$38*F$37</f>
        <v>91</v>
      </c>
      <c r="G39">
        <f>$H$38*G$37</f>
        <v>169</v>
      </c>
      <c r="H39" s="8">
        <f>$H$38*H$37</f>
        <v>26</v>
      </c>
      <c r="J39" s="14" t="s">
        <v>1</v>
      </c>
      <c r="K39" s="5">
        <v>14</v>
      </c>
    </row>
    <row r="40" spans="1:11" ht="15" thickBot="1" x14ac:dyDescent="0.4">
      <c r="B40" s="191"/>
      <c r="D40">
        <f>$G$38*E$37</f>
        <v>0</v>
      </c>
      <c r="E40">
        <f>$G$38*F$37</f>
        <v>0</v>
      </c>
      <c r="F40">
        <f>$G$38*G$37</f>
        <v>0</v>
      </c>
      <c r="G40">
        <f>$G$38*H$37</f>
        <v>0</v>
      </c>
      <c r="H40" s="8"/>
      <c r="J40" s="6" t="s">
        <v>6</v>
      </c>
      <c r="K40" s="39">
        <v>15</v>
      </c>
    </row>
    <row r="41" spans="1:11" ht="15" thickBot="1" x14ac:dyDescent="0.4">
      <c r="B41" s="138"/>
      <c r="C41" s="3">
        <f>$F$38*E$37</f>
        <v>4</v>
      </c>
      <c r="D41" s="3">
        <f>$F$38*F$37</f>
        <v>14</v>
      </c>
      <c r="E41" s="3">
        <f>$F$38*G$37</f>
        <v>26</v>
      </c>
      <c r="F41" s="3">
        <f>$F$38*H$37</f>
        <v>4</v>
      </c>
      <c r="G41" s="3"/>
      <c r="H41" s="23"/>
    </row>
    <row r="42" spans="1:11" x14ac:dyDescent="0.35">
      <c r="B42" s="62"/>
      <c r="C42" s="45">
        <f t="shared" ref="C42:G42" si="19">MOD(C34,16)</f>
        <v>5</v>
      </c>
      <c r="D42" s="45">
        <f t="shared" si="19"/>
        <v>1</v>
      </c>
      <c r="E42" s="45">
        <f t="shared" si="19"/>
        <v>10</v>
      </c>
      <c r="F42" s="45">
        <f t="shared" si="19"/>
        <v>9</v>
      </c>
      <c r="G42" s="45">
        <f t="shared" si="19"/>
        <v>10</v>
      </c>
      <c r="H42" s="46">
        <f>MOD(H34,16)</f>
        <v>10</v>
      </c>
    </row>
    <row r="43" spans="1:11" x14ac:dyDescent="0.35">
      <c r="B43" s="56"/>
      <c r="C43" s="182"/>
      <c r="D43" s="182"/>
      <c r="E43" s="182"/>
      <c r="F43" s="182"/>
      <c r="G43" s="182"/>
      <c r="H43" s="192"/>
    </row>
    <row r="44" spans="1:11" ht="15" thickBot="1" x14ac:dyDescent="0.4">
      <c r="B44" s="63"/>
      <c r="C44" s="67">
        <v>5</v>
      </c>
      <c r="D44" s="67">
        <v>1</v>
      </c>
      <c r="E44" s="67" t="s">
        <v>7</v>
      </c>
      <c r="F44" s="67">
        <v>9</v>
      </c>
      <c r="G44" s="67" t="s">
        <v>7</v>
      </c>
      <c r="H44" s="68" t="s">
        <v>7</v>
      </c>
    </row>
    <row r="46" spans="1:11" x14ac:dyDescent="0.35">
      <c r="A46" t="s">
        <v>22</v>
      </c>
      <c r="C46" t="s">
        <v>23</v>
      </c>
    </row>
  </sheetData>
  <mergeCells count="14">
    <mergeCell ref="B1:AA1"/>
    <mergeCell ref="C18:K18"/>
    <mergeCell ref="B20:M20"/>
    <mergeCell ref="C31:F31"/>
    <mergeCell ref="B33:H33"/>
    <mergeCell ref="B3:B4"/>
    <mergeCell ref="B5:B15"/>
    <mergeCell ref="A18:B18"/>
    <mergeCell ref="B35:B36"/>
    <mergeCell ref="B37:B38"/>
    <mergeCell ref="B39:B41"/>
    <mergeCell ref="C43:H43"/>
    <mergeCell ref="B22:B23"/>
    <mergeCell ref="B24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A1</vt:lpstr>
      <vt:lpstr>A2</vt:lpstr>
      <vt:lpstr>A3</vt:lpstr>
      <vt:lpstr>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2024-11-20T21:10:36Z</dcterms:created>
  <dcterms:modified xsi:type="dcterms:W3CDTF">2024-12-05T10:50:22Z</dcterms:modified>
</cp:coreProperties>
</file>