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8sem\Pravo\Tasks\2\"/>
    </mc:Choice>
  </mc:AlternateContent>
  <xr:revisionPtr revIDLastSave="0" documentId="13_ncr:1_{32262B58-8783-4DA6-85A7-A351547B12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C29" i="1"/>
  <c r="C27" i="1"/>
  <c r="C20" i="1"/>
  <c r="C36" i="1"/>
  <c r="C34" i="1"/>
  <c r="C33" i="1"/>
  <c r="C24" i="1"/>
  <c r="C23" i="1"/>
  <c r="C19" i="1"/>
  <c r="C16" i="1"/>
  <c r="C31" i="1" s="1"/>
  <c r="C15" i="1"/>
  <c r="C30" i="1" s="1"/>
  <c r="C35" i="1" l="1"/>
  <c r="C38" i="1"/>
  <c r="C22" i="1"/>
  <c r="C21" i="1"/>
  <c r="C25" i="1"/>
  <c r="C28" i="1" s="1"/>
  <c r="C26" i="1"/>
  <c r="C32" i="1"/>
  <c r="C17" i="1"/>
  <c r="C18" i="1"/>
</calcChain>
</file>

<file path=xl/sharedStrings.xml><?xml version="1.0" encoding="utf-8"?>
<sst xmlns="http://schemas.openxmlformats.org/spreadsheetml/2006/main" count="37" uniqueCount="31">
  <si>
    <t>Доходы</t>
  </si>
  <si>
    <t>в том числе от перевозок</t>
  </si>
  <si>
    <t>Прибыль по балансу</t>
  </si>
  <si>
    <t>Среднегодовая стоимость основных производственных средств</t>
  </si>
  <si>
    <t>Базисный год</t>
  </si>
  <si>
    <t>Отчётный год</t>
  </si>
  <si>
    <t>Показатели</t>
  </si>
  <si>
    <t>Показатель</t>
  </si>
  <si>
    <t>Значение</t>
  </si>
  <si>
    <t>Ппб</t>
  </si>
  <si>
    <t>Ппо</t>
  </si>
  <si>
    <t>Разница, абс</t>
  </si>
  <si>
    <t>Разница, %</t>
  </si>
  <si>
    <t>Дстб</t>
  </si>
  <si>
    <t>Дсто</t>
  </si>
  <si>
    <t>Сб</t>
  </si>
  <si>
    <t>Со</t>
  </si>
  <si>
    <t>Дельта Пд</t>
  </si>
  <si>
    <t>Дельта Пс</t>
  </si>
  <si>
    <t>Дельта Пг</t>
  </si>
  <si>
    <t>Рб</t>
  </si>
  <si>
    <t>Ро</t>
  </si>
  <si>
    <t>Рпрб</t>
  </si>
  <si>
    <t>Рпро</t>
  </si>
  <si>
    <t>Ру</t>
  </si>
  <si>
    <t>Р1</t>
  </si>
  <si>
    <t>Р2</t>
  </si>
  <si>
    <t>Точность</t>
  </si>
  <si>
    <t>Эксплуатационные расходы</t>
  </si>
  <si>
    <t>Среднегодовые остатки оборотных средств</t>
  </si>
  <si>
    <t>Выполнено тонно-километров объёмов грузооборота, тыс.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</si>
</sst>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0" fontId="0" fillId="2" borderId="0" xfId="0" applyFill="1"/>
    <xf numFmtId="9" fontId="0" fillId="2" borderId="0" xfId="1" applyFont="1" applyFill="1"/>
    <xf numFmtId="2" fontId="0" fillId="2" borderId="0" xfId="0" applyNumberFormat="1" applyFill="1"/>
    <xf numFmtId="164" fontId="0" fillId="2" borderId="0" xfId="1" applyNumberFormat="1" applyFont="1" applyFill="1"/>
    <xf numFmtId="0" fontId="0" fillId="3" borderId="0" xfId="0" applyFill="1"/>
    <xf numFmtId="2" fontId="0" fillId="3" borderId="0" xfId="0" applyNumberFormat="1" applyFill="1"/>
    <xf numFmtId="10" fontId="0" fillId="3" borderId="0" xfId="1" applyNumberFormat="1" applyFont="1" applyFill="1"/>
    <xf numFmtId="10" fontId="0" fillId="3" borderId="0" xfId="0" applyNumberFormat="1" applyFill="1"/>
    <xf numFmtId="10" fontId="0" fillId="2" borderId="0" xfId="1" applyNumberFormat="1" applyFont="1" applyFill="1"/>
    <xf numFmtId="0" fontId="2" fillId="4" borderId="2" xfId="0" applyFont="1" applyFill="1" applyBorder="1"/>
    <xf numFmtId="0" fontId="2" fillId="4" borderId="3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2" fillId="4" borderId="1" xfId="0" applyFont="1" applyFill="1" applyBorder="1"/>
    <xf numFmtId="0" fontId="2" fillId="4" borderId="6" xfId="0" applyFont="1" applyFill="1" applyBorder="1"/>
    <xf numFmtId="0" fontId="2" fillId="4" borderId="7" xfId="0" applyFont="1" applyFill="1" applyBorder="1" applyAlignment="1">
      <alignment wrapText="1"/>
    </xf>
    <xf numFmtId="0" fontId="2" fillId="4" borderId="8" xfId="0" applyFont="1" applyFill="1" applyBorder="1"/>
    <xf numFmtId="0" fontId="2" fillId="4" borderId="9" xfId="0" applyFont="1" applyFill="1" applyBorder="1"/>
  </cellXfs>
  <cellStyles count="2">
    <cellStyle name="Обычный" xfId="0" builtinId="0"/>
    <cellStyle name="Процентный" xfId="1" builtinId="5"/>
  </cellStyles>
  <dxfs count="8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6A183-87A9-4361-AD27-B665A43923C5}" name="Таблица2" displayName="Таблица2" ref="B2:D9" totalsRowShown="0" headerRowDxfId="0" dataDxfId="7" headerRowBorderDxfId="5" tableBorderDxfId="6" totalsRowBorderDxfId="4">
  <autoFilter ref="B2:D9" xr:uid="{A016A183-87A9-4361-AD27-B665A43923C5}"/>
  <tableColumns count="3">
    <tableColumn id="1" xr3:uid="{F4451472-81CB-42DD-AD55-CC7B4CC0B2F0}" name="Показатели" dataDxfId="3"/>
    <tableColumn id="2" xr3:uid="{7EC10AD2-30FC-49DD-BF0F-9334F2BCB44F}" name="Базисный год" dataDxfId="2"/>
    <tableColumn id="3" xr3:uid="{2E9D29CE-9ED3-4481-9571-DF1B814C3FEB}" name="Отчётный год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3F3D68-BC0A-4E5B-9602-95F5792A67B1}" name="Таблица1" displayName="Таблица1" ref="B14:C38" totalsRowShown="0">
  <autoFilter ref="B14:C38" xr:uid="{1A3F3D68-BC0A-4E5B-9602-95F5792A67B1}"/>
  <tableColumns count="2">
    <tableColumn id="1" xr3:uid="{9B33E2A6-E1E7-4CA7-B08F-6EA044E85009}" name="Показатель"/>
    <tableColumn id="2" xr3:uid="{D20A52B1-7330-4127-B84D-CC64412292BD}" name="Значение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38"/>
  <sheetViews>
    <sheetView tabSelected="1" topLeftCell="A13" zoomScale="115" zoomScaleNormal="115" workbookViewId="0">
      <selection activeCell="G8" sqref="G8"/>
    </sheetView>
  </sheetViews>
  <sheetFormatPr defaultRowHeight="14.4" x14ac:dyDescent="0.3"/>
  <cols>
    <col min="2" max="2" width="31" customWidth="1"/>
    <col min="3" max="3" width="15.33203125" customWidth="1"/>
    <col min="4" max="4" width="15.5546875" customWidth="1"/>
  </cols>
  <sheetData>
    <row r="2" spans="2:4" x14ac:dyDescent="0.3">
      <c r="B2" s="13" t="s">
        <v>6</v>
      </c>
      <c r="C2" s="14" t="s">
        <v>4</v>
      </c>
      <c r="D2" s="15" t="s">
        <v>5</v>
      </c>
    </row>
    <row r="3" spans="2:4" ht="28.8" x14ac:dyDescent="0.3">
      <c r="B3" s="16" t="s">
        <v>30</v>
      </c>
      <c r="C3" s="17">
        <v>61315</v>
      </c>
      <c r="D3" s="18">
        <v>64850</v>
      </c>
    </row>
    <row r="4" spans="2:4" x14ac:dyDescent="0.3">
      <c r="B4" s="16" t="s">
        <v>0</v>
      </c>
      <c r="C4" s="17">
        <v>404</v>
      </c>
      <c r="D4" s="18">
        <v>418</v>
      </c>
    </row>
    <row r="5" spans="2:4" x14ac:dyDescent="0.3">
      <c r="B5" s="16" t="s">
        <v>1</v>
      </c>
      <c r="C5" s="17">
        <v>381</v>
      </c>
      <c r="D5" s="18">
        <v>391</v>
      </c>
    </row>
    <row r="6" spans="2:4" x14ac:dyDescent="0.3">
      <c r="B6" s="16" t="s">
        <v>28</v>
      </c>
      <c r="C6" s="17">
        <v>283</v>
      </c>
      <c r="D6" s="18">
        <v>293</v>
      </c>
    </row>
    <row r="7" spans="2:4" x14ac:dyDescent="0.3">
      <c r="B7" s="16" t="s">
        <v>2</v>
      </c>
      <c r="C7" s="17">
        <v>110</v>
      </c>
      <c r="D7" s="18">
        <v>111</v>
      </c>
    </row>
    <row r="8" spans="2:4" ht="43.2" x14ac:dyDescent="0.3">
      <c r="B8" s="16" t="s">
        <v>3</v>
      </c>
      <c r="C8" s="17">
        <v>616</v>
      </c>
      <c r="D8" s="18">
        <v>627</v>
      </c>
    </row>
    <row r="9" spans="2:4" ht="28.8" x14ac:dyDescent="0.3">
      <c r="B9" s="19" t="s">
        <v>29</v>
      </c>
      <c r="C9" s="20">
        <v>29</v>
      </c>
      <c r="D9" s="21">
        <v>30</v>
      </c>
    </row>
    <row r="12" spans="2:4" x14ac:dyDescent="0.3">
      <c r="B12" t="s">
        <v>27</v>
      </c>
      <c r="C12">
        <v>4</v>
      </c>
    </row>
    <row r="14" spans="2:4" x14ac:dyDescent="0.3">
      <c r="B14" t="s">
        <v>7</v>
      </c>
      <c r="C14" t="s">
        <v>8</v>
      </c>
    </row>
    <row r="15" spans="2:4" x14ac:dyDescent="0.3">
      <c r="B15" t="s">
        <v>9</v>
      </c>
      <c r="C15" s="1">
        <f>ROUND(C5-C6, C12)</f>
        <v>98</v>
      </c>
    </row>
    <row r="16" spans="2:4" x14ac:dyDescent="0.3">
      <c r="B16" t="s">
        <v>10</v>
      </c>
      <c r="C16" s="1">
        <f>ROUND(D5-D6,C12)</f>
        <v>98</v>
      </c>
    </row>
    <row r="17" spans="2:3" x14ac:dyDescent="0.3">
      <c r="B17" s="4" t="s">
        <v>11</v>
      </c>
      <c r="C17" s="4">
        <f>C16-C15</f>
        <v>0</v>
      </c>
    </row>
    <row r="18" spans="2:3" x14ac:dyDescent="0.3">
      <c r="B18" s="4" t="s">
        <v>12</v>
      </c>
      <c r="C18" s="5">
        <f>C16/C15-1</f>
        <v>0</v>
      </c>
    </row>
    <row r="19" spans="2:3" x14ac:dyDescent="0.3">
      <c r="B19" t="s">
        <v>13</v>
      </c>
      <c r="C19" s="1">
        <f>ROUND(C5/C3*10*1000,C12)</f>
        <v>62.138100000000001</v>
      </c>
    </row>
    <row r="20" spans="2:3" x14ac:dyDescent="0.3">
      <c r="B20" t="s">
        <v>14</v>
      </c>
      <c r="C20" s="1">
        <f>ROUND(D5/D3*10*1000,C12)</f>
        <v>60.292999999999999</v>
      </c>
    </row>
    <row r="21" spans="2:3" x14ac:dyDescent="0.3">
      <c r="B21" s="4" t="s">
        <v>11</v>
      </c>
      <c r="C21" s="6">
        <f>C20-C19</f>
        <v>-1.8451000000000022</v>
      </c>
    </row>
    <row r="22" spans="2:3" x14ac:dyDescent="0.3">
      <c r="B22" s="4" t="s">
        <v>12</v>
      </c>
      <c r="C22" s="5">
        <f>C20/C19-1</f>
        <v>-2.9693537459304364E-2</v>
      </c>
    </row>
    <row r="23" spans="2:3" x14ac:dyDescent="0.3">
      <c r="B23" t="s">
        <v>15</v>
      </c>
      <c r="C23" s="1">
        <f>ROUND(C6/C3*10*1000,C12)</f>
        <v>46.155099999999997</v>
      </c>
    </row>
    <row r="24" spans="2:3" x14ac:dyDescent="0.3">
      <c r="B24" t="s">
        <v>16</v>
      </c>
      <c r="C24" s="1">
        <f>ROUND(D6/D3*10*1000,C12)</f>
        <v>45.181199999999997</v>
      </c>
    </row>
    <row r="25" spans="2:3" x14ac:dyDescent="0.3">
      <c r="B25" s="4" t="s">
        <v>11</v>
      </c>
      <c r="C25" s="6">
        <f>C24-C23</f>
        <v>-0.97390000000000043</v>
      </c>
    </row>
    <row r="26" spans="2:3" x14ac:dyDescent="0.3">
      <c r="B26" s="4" t="s">
        <v>12</v>
      </c>
      <c r="C26" s="5">
        <f>C24/C23-1</f>
        <v>-2.1100593433878378E-2</v>
      </c>
    </row>
    <row r="27" spans="2:3" x14ac:dyDescent="0.3">
      <c r="B27" s="8" t="s">
        <v>17</v>
      </c>
      <c r="C27" s="9">
        <f>ROUND(C21*D3/10/1000,C12)</f>
        <v>-11.9655</v>
      </c>
    </row>
    <row r="28" spans="2:3" x14ac:dyDescent="0.3">
      <c r="B28" s="8" t="s">
        <v>18</v>
      </c>
      <c r="C28" s="9">
        <f>ROUND(-C25*D3/10/1000,C12)</f>
        <v>6.3156999999999996</v>
      </c>
    </row>
    <row r="29" spans="2:3" x14ac:dyDescent="0.3">
      <c r="B29" s="8" t="s">
        <v>19</v>
      </c>
      <c r="C29" s="9">
        <f>ROUND(C15*(D3/C3-1),C12)</f>
        <v>5.65</v>
      </c>
    </row>
    <row r="30" spans="2:3" x14ac:dyDescent="0.3">
      <c r="B30" t="s">
        <v>20</v>
      </c>
      <c r="C30" s="2">
        <f>ROUND(C15/C6,C12)</f>
        <v>0.3463</v>
      </c>
    </row>
    <row r="31" spans="2:3" x14ac:dyDescent="0.3">
      <c r="B31" t="s">
        <v>21</v>
      </c>
      <c r="C31" s="2">
        <f>ROUND(C16/D6,C12)</f>
        <v>0.33450000000000002</v>
      </c>
    </row>
    <row r="32" spans="2:3" x14ac:dyDescent="0.3">
      <c r="B32" s="4" t="s">
        <v>11</v>
      </c>
      <c r="C32" s="7">
        <f>C31-C30</f>
        <v>-1.1799999999999977E-2</v>
      </c>
    </row>
    <row r="33" spans="2:3" x14ac:dyDescent="0.3">
      <c r="B33" t="s">
        <v>22</v>
      </c>
      <c r="C33" s="3">
        <f>ROUND(C7/(C8+C9),C12)</f>
        <v>0.17050000000000001</v>
      </c>
    </row>
    <row r="34" spans="2:3" x14ac:dyDescent="0.3">
      <c r="B34" t="s">
        <v>23</v>
      </c>
      <c r="C34" s="3">
        <f>ROUND(D7/(D8+D9),C12)</f>
        <v>0.16889999999999999</v>
      </c>
    </row>
    <row r="35" spans="2:3" x14ac:dyDescent="0.3">
      <c r="B35" s="4" t="s">
        <v>11</v>
      </c>
      <c r="C35" s="12">
        <f>C34-C33</f>
        <v>-1.6000000000000181E-3</v>
      </c>
    </row>
    <row r="36" spans="2:3" x14ac:dyDescent="0.3">
      <c r="B36" s="8" t="s">
        <v>24</v>
      </c>
      <c r="C36" s="10">
        <f>ROUND(C7/(D8+D9),C12)</f>
        <v>0.16739999999999999</v>
      </c>
    </row>
    <row r="37" spans="2:3" x14ac:dyDescent="0.3">
      <c r="B37" s="8" t="s">
        <v>25</v>
      </c>
      <c r="C37" s="11">
        <f>C34-C36</f>
        <v>1.5000000000000013E-3</v>
      </c>
    </row>
    <row r="38" spans="2:3" x14ac:dyDescent="0.3">
      <c r="B38" s="8" t="s">
        <v>26</v>
      </c>
      <c r="C38" s="11">
        <f>C36-C33</f>
        <v>-3.1000000000000194E-3</v>
      </c>
    </row>
  </sheetData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Трапашко</dc:creator>
  <cp:lastModifiedBy>Алексей</cp:lastModifiedBy>
  <dcterms:created xsi:type="dcterms:W3CDTF">2015-06-05T18:17:20Z</dcterms:created>
  <dcterms:modified xsi:type="dcterms:W3CDTF">2022-03-03T06:17:27Z</dcterms:modified>
</cp:coreProperties>
</file>