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<sst xmlns="http://schemas.openxmlformats.org/spreadsheetml/2006/main" count="139">
  <si>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</si>
  <si>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</si>
  <si>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</si>
  <si>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</si>
  <si>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</si>
  <si>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JL-2018-SHY-001</t>
    </r>
  </si>
  <si>
    <t>工程部位/用途</t>
  </si>
  <si>
    <t>尚义一号水库大桥6b-1#桩基</t>
  </si>
  <si>
    <t>委托/任务编号</t>
  </si>
  <si>
    <t>/</t>
  </si>
  <si>
    <t>试验依据</t>
  </si>
  <si>
    <t>JTG E30-2005</t>
  </si>
  <si>
    <t>样品编号</t>
  </si>
  <si>
    <t>YP-2018-SHY-001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</si>
  <si>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</si>
  <si>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</si>
  <si>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</si>
  <si>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</si>
  <si>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</si>
  <si>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</si>
  <si>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</si>
  <si>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</si>
  <si>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2018/01/01-2018/01/29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</si>
  <si>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</si>
  <si>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</si>
  <si>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</si>
  <si>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</si>
  <si>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</si>
  <si>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</si>
  <si>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</si>
  <si>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</si>
  <si>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</si>
  <si>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</si>
  <si>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</si>
  <si>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</si>
  <si>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</si>
  <si>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</si>
  <si>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</si>
  <si>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</si>
  <si>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</si>
  <si>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</si>
  <si>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</si>
  <si>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</si>
  <si>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</si>
  <si>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</si>
  <si>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</si>
  <si>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</si>
  <si>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</si>
  <si>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</si>
  <si>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</si>
  <si>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</si>
  <si>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44..6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</si>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</sst>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2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25" borderId="53" applyNumberFormat="0" applyAlignment="0" applyProtection="0">
      <alignment vertical="center"/>
    </xf>
    <xf numFmtId="0" fontId="24" fillId="25" borderId="51" applyNumberFormat="0" applyAlignment="0" applyProtection="0">
      <alignment vertical="center"/>
    </xf>
    <xf numFmtId="0" fontId="30" fillId="34" borderId="5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P20" sqref="P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01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YP-2018-SHY-001-1</v>
      </c>
      <c r="B15" s="228" t="s">
        <v>46</v>
      </c>
      <c r="C15" s="229"/>
      <c r="D15" s="254" t="str">
        <f>LEFT(L9,P9)</f>
        <v>2018/01/01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42.5</v>
      </c>
      <c r="M15" s="244">
        <v>44</v>
      </c>
      <c r="N15" s="244">
        <f>M15</f>
        <v>44</v>
      </c>
      <c r="O15" s="239" t="s">
        <v>50</v>
      </c>
      <c r="P15" s="215">
        <f t="shared" ref="P15:P23" si="0">ROUND(K15/22.5,3)</f>
        <v>0</v>
      </c>
      <c r="Q15" s="250">
        <f>ROUND(AVERAGE(L15:L17),3)</f>
        <v>44.067</v>
      </c>
      <c r="R15" s="251">
        <f ca="1" t="shared" ref="R15:R23" si="1">ROUND(R$14+RAND()*S$14,2)</f>
        <v>981.6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YP-2018-SHY-001-2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44.1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1076.88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YP-2018-SHY-001-3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1013.89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YP-2018-SHY-001-4</v>
      </c>
      <c r="B18" s="228" t="s">
        <v>46</v>
      </c>
      <c r="C18" s="229"/>
      <c r="D18" s="218" t="str">
        <f>D15</f>
        <v>2018/01/01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41.6</v>
      </c>
      <c r="M18" s="244">
        <v>43.6</v>
      </c>
      <c r="N18" s="244">
        <f>M18</f>
        <v>43.6</v>
      </c>
      <c r="O18" s="239" t="s">
        <v>50</v>
      </c>
      <c r="P18" s="215">
        <f t="shared" si="0"/>
        <v>0</v>
      </c>
      <c r="Q18" s="250">
        <f>ROUND(AVERAGE(L18:L20),3)</f>
        <v>43.6</v>
      </c>
      <c r="R18" s="251">
        <f ca="1" t="shared" si="1"/>
        <v>965.81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YP-2018-SHY-001-5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44.1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1042.89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YP-2018-SHY-001-6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45.1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961.46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YP-2018-SHY-001-7</v>
      </c>
      <c r="B21" s="228" t="s">
        <v>46</v>
      </c>
      <c r="C21" s="229"/>
      <c r="D21" s="218" t="str">
        <f>D15</f>
        <v>2018/01/01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44.1</v>
      </c>
      <c r="M21" s="244" t="s">
        <v>51</v>
      </c>
      <c r="N21" s="244" t="str">
        <f>M21</f>
        <v>44..6</v>
      </c>
      <c r="O21" s="239" t="s">
        <v>50</v>
      </c>
      <c r="P21" s="215">
        <f t="shared" si="0"/>
        <v>0</v>
      </c>
      <c r="Q21" s="250">
        <f>ROUND(AVERAGE(L21:L23),3)</f>
        <v>44.567</v>
      </c>
      <c r="R21" s="251">
        <f ca="1" t="shared" si="1"/>
        <v>997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YP-2018-SHY-001-8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1060.77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YP-2018-SHY-001-9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43.6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963.43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52</v>
      </c>
      <c r="Q24" s="245" t="s">
        <v>52</v>
      </c>
      <c r="R24" s="245" t="s">
        <v>53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54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56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57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58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1025.18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1015.8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996.3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1004.13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959.87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962.23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1023.52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989.86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1017.24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52</v>
      </c>
      <c r="Q24" s="245" t="s">
        <v>52</v>
      </c>
      <c r="R24" s="245" t="s">
        <v>53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54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opLeftCell="A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48" t="s">
        <v>60</v>
      </c>
      <c r="BK1" s="48"/>
      <c r="BL1" s="48"/>
      <c r="BM1" s="48" t="s">
        <v>61</v>
      </c>
      <c r="BN1" s="48"/>
      <c r="BP1" s="48" t="s">
        <v>62</v>
      </c>
      <c r="BQ1" s="48"/>
      <c r="BR1" s="48" t="s">
        <v>60</v>
      </c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报告编号：BG-2018-SHY-001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66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73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74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2018/01/01-2018/01/29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2018/01/01-2018/01/29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43.6</v>
      </c>
      <c r="BB47" s="185"/>
      <c r="BC47" s="185"/>
      <c r="BD47" s="185"/>
      <c r="BE47" s="185"/>
      <c r="BF47" s="190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2018/01/01-2018/01/29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44.1</v>
      </c>
      <c r="AT56" s="176"/>
      <c r="AU56" s="176"/>
      <c r="AV56" s="176"/>
      <c r="AW56" s="176"/>
      <c r="AX56" s="176"/>
      <c r="AY56" s="176"/>
      <c r="AZ56" s="176"/>
      <c r="BA56" s="184" t="str">
        <f>强度记录!M21</f>
        <v>44..6</v>
      </c>
      <c r="BB56" s="185"/>
      <c r="BC56" s="185"/>
      <c r="BD56" s="185"/>
      <c r="BE56" s="185"/>
      <c r="BF56" s="190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84" t="e">
        <f>ROUND(BA56/BW$29*100,1)</f>
        <v>#VALUE!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43.6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83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86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