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<sst xmlns="http://schemas.openxmlformats.org/spreadsheetml/2006/main" count="138">
  <si>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</si>
  <si>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</si>
  <si>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</si>
  <si>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</si>
  <si>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</si>
  <si>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JL-2018-SHY-007</t>
    </r>
  </si>
  <si>
    <t>工程部位/用途</t>
  </si>
  <si>
    <t>小校家中桥0-5#桩基</t>
  </si>
  <si>
    <t>委托/任务编号</t>
  </si>
  <si>
    <t>/</t>
  </si>
  <si>
    <t>试验依据</t>
  </si>
  <si>
    <t>JTG E30-2005</t>
  </si>
  <si>
    <t>样品编号</t>
  </si>
  <si>
    <t>YP-2018-SHY-007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</si>
  <si>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</si>
  <si>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</si>
  <si>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</si>
  <si>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</si>
  <si>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</si>
  <si>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</si>
  <si>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</si>
  <si>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</si>
  <si>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2018/01/02-2018/01/30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</si>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</sst>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0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48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16" borderId="50" applyNumberFormat="0" applyAlignment="0" applyProtection="0">
      <alignment vertical="center"/>
    </xf>
    <xf numFmtId="0" fontId="22" fillId="16" borderId="49" applyNumberFormat="0" applyAlignment="0" applyProtection="0">
      <alignment vertical="center"/>
    </xf>
    <xf numFmtId="0" fontId="21" fillId="18" borderId="51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07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YP-2018-SHY-007-1</v>
      </c>
      <c r="B15" s="228" t="s">
        <v>46</v>
      </c>
      <c r="C15" s="229"/>
      <c r="D15" s="254" t="str">
        <f>LEFT(L9,P9)</f>
        <v>2018/01/02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43.6</v>
      </c>
      <c r="M15" s="244">
        <v>43.8</v>
      </c>
      <c r="N15" s="244">
        <f>M15</f>
        <v>43.8</v>
      </c>
      <c r="O15" s="239" t="s">
        <v>50</v>
      </c>
      <c r="P15" s="215">
        <f t="shared" ref="P15:P23" si="0">ROUND(K15/22.5,3)</f>
        <v>0</v>
      </c>
      <c r="Q15" s="250">
        <f>ROUND(AVERAGE(L15:L17),3)</f>
        <v>43.833</v>
      </c>
      <c r="R15" s="251">
        <f ca="1" t="shared" ref="R15:R23" si="1">ROUND(R$14+RAND()*S$14,2)</f>
        <v>1097.89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YP-2018-SHY-007-2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44.2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1081.42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YP-2018-SHY-007-3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43.7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1073.36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YP-2018-SHY-007-4</v>
      </c>
      <c r="B18" s="228" t="s">
        <v>46</v>
      </c>
      <c r="C18" s="229"/>
      <c r="D18" s="218" t="str">
        <f>D15</f>
        <v>2018/01/02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43.8</v>
      </c>
      <c r="M18" s="244">
        <v>43.4</v>
      </c>
      <c r="N18" s="244">
        <f>M18</f>
        <v>43.4</v>
      </c>
      <c r="O18" s="239" t="s">
        <v>50</v>
      </c>
      <c r="P18" s="215">
        <f t="shared" si="0"/>
        <v>0</v>
      </c>
      <c r="Q18" s="250">
        <f>ROUND(AVERAGE(L18:L20),3)</f>
        <v>43.433</v>
      </c>
      <c r="R18" s="251">
        <f ca="1" t="shared" si="1"/>
        <v>983.67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YP-2018-SHY-007-5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45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992.46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YP-2018-SHY-007-6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41.5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969.19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YP-2018-SHY-007-7</v>
      </c>
      <c r="B21" s="228" t="s">
        <v>46</v>
      </c>
      <c r="C21" s="229"/>
      <c r="D21" s="218" t="str">
        <f>D15</f>
        <v>2018/01/02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46</v>
      </c>
      <c r="M21" s="244">
        <v>45</v>
      </c>
      <c r="N21" s="244">
        <f>M21</f>
        <v>45</v>
      </c>
      <c r="O21" s="239" t="s">
        <v>50</v>
      </c>
      <c r="P21" s="215">
        <f t="shared" si="0"/>
        <v>0</v>
      </c>
      <c r="Q21" s="250">
        <f>ROUND(AVERAGE(L21:L23),3)</f>
        <v>44.967</v>
      </c>
      <c r="R21" s="251">
        <f ca="1" t="shared" si="1"/>
        <v>985.32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YP-2018-SHY-007-8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45.8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968.16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YP-2018-SHY-007-9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43.1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1078.14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1023.09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1012.81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977.87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955.47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1012.87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1014.72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990.03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971.47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954.24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7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报告编号：BG-2018-SHY-007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YP-2018-SHY-007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小校家中桥0-5#桩基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YP-2018-SHY-007-1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2018/01/02-2018/01/30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43.6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43.8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125.1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YP-2018-SHY-007-2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44.2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YP-2018-SHY-007-3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43.7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YP-2018-SHY-007-4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2018/01/02-2018/01/30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43.8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43.4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124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YP-2018-SHY-007-5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45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YP-2018-SHY-007-6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41.5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YP-2018-SHY-007-7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2018/01/02-2018/01/30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46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45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128.6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YP-2018-SHY-007-8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45.8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YP-2018-SHY-007-9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43.1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