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<sst xmlns="http://schemas.openxmlformats.org/spreadsheetml/2006/main" count="138">
  <si>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</si>
  <si>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</si>
  <si>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</si>
  <si>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</si>
  <si>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</si>
  <si>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JL-2018-SHY-026</t>
    </r>
  </si>
  <si>
    <t>工程部位/用途</t>
  </si>
  <si>
    <t>小校家中桥3-0#桩基</t>
  </si>
  <si>
    <t>委托/任务编号</t>
  </si>
  <si>
    <t>/</t>
  </si>
  <si>
    <t>试验依据</t>
  </si>
  <si>
    <t>JTG E30-2005</t>
  </si>
  <si>
    <t>样品编号</t>
  </si>
  <si>
    <t>YP-2018-SHY-026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</si>
  <si>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</si>
  <si>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</si>
  <si>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</si>
  <si>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</si>
  <si>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</si>
  <si>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</si>
  <si>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</si>
  <si>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</si>
  <si>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2018/01/18-2018/02/15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</si>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</sst>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48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15" borderId="54" applyNumberFormat="0" applyAlignment="0" applyProtection="0">
      <alignment vertical="center"/>
    </xf>
    <xf numFmtId="0" fontId="16" fillId="15" borderId="47" applyNumberFormat="0" applyAlignment="0" applyProtection="0">
      <alignment vertical="center"/>
    </xf>
    <xf numFmtId="0" fontId="22" fillId="26" borderId="4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YP-2018-SHY-026-1</v>
      </c>
      <c r="B15" s="228" t="s">
        <v>46</v>
      </c>
      <c r="C15" s="229"/>
      <c r="D15" s="255" t="str">
        <f>LEFT(L9,P9)</f>
        <v>2018/01/18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1000.6</v>
      </c>
      <c r="L15" s="259">
        <v>44.5</v>
      </c>
      <c r="M15" s="260">
        <v>44.3</v>
      </c>
      <c r="N15" s="244">
        <f>M15</f>
        <v>44.3</v>
      </c>
      <c r="O15" s="239" t="s">
        <v>50</v>
      </c>
      <c r="P15" s="215">
        <f t="shared" ref="P15:P23" si="0">ROUND(K15/22.5,3)</f>
        <v>44.471</v>
      </c>
      <c r="Q15" s="250">
        <f>ROUND(AVERAGE(L15:L17),3)</f>
        <v>44.333</v>
      </c>
      <c r="R15" s="251">
        <f ca="1" t="shared" ref="R15:R23" si="1">ROUND(R$14+RAND()*S$14,2)</f>
        <v>994.21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YP-2018-SHY-026-2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946.82</v>
      </c>
      <c r="L16" s="259">
        <v>42.1</v>
      </c>
      <c r="M16" s="260"/>
      <c r="N16" s="244"/>
      <c r="O16" s="239"/>
      <c r="P16" s="215">
        <f t="shared" si="0"/>
        <v>42.081</v>
      </c>
      <c r="Q16" s="250"/>
      <c r="R16" s="251">
        <f ca="1" t="shared" si="1"/>
        <v>1109.52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YP-2018-SHY-026-3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1044.7</v>
      </c>
      <c r="L17" s="259">
        <v>46.4</v>
      </c>
      <c r="M17" s="260"/>
      <c r="N17" s="244"/>
      <c r="O17" s="239"/>
      <c r="P17" s="215">
        <f t="shared" si="0"/>
        <v>46.431</v>
      </c>
      <c r="Q17" s="250"/>
      <c r="R17" s="251">
        <f ca="1" t="shared" si="1"/>
        <v>970.59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YP-2018-SHY-026-4</v>
      </c>
      <c r="B18" s="228" t="s">
        <v>46</v>
      </c>
      <c r="C18" s="229"/>
      <c r="D18" s="218" t="str">
        <f>D15</f>
        <v>2018/01/18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967.79</v>
      </c>
      <c r="L18" s="259">
        <v>43</v>
      </c>
      <c r="M18" s="260">
        <v>43.4</v>
      </c>
      <c r="N18" s="244">
        <f>M18</f>
        <v>43.4</v>
      </c>
      <c r="O18" s="239" t="s">
        <v>50</v>
      </c>
      <c r="P18" s="215">
        <f t="shared" si="0"/>
        <v>43.013</v>
      </c>
      <c r="Q18" s="250">
        <f>ROUND(AVERAGE(L18:L20),3)</f>
        <v>43.467</v>
      </c>
      <c r="R18" s="251">
        <f ca="1" t="shared" si="1"/>
        <v>988.48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1016.7</v>
      </c>
      <c r="L19" s="259">
        <v>45.2</v>
      </c>
      <c r="M19" s="260"/>
      <c r="N19" s="244"/>
      <c r="O19" s="239"/>
      <c r="P19" s="215">
        <f t="shared" si="0"/>
        <v>45.187</v>
      </c>
      <c r="Q19" s="250"/>
      <c r="R19" s="251">
        <f ca="1" t="shared" si="1"/>
        <v>964.56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948.63</v>
      </c>
      <c r="L20" s="259">
        <v>42.2</v>
      </c>
      <c r="M20" s="260"/>
      <c r="N20" s="244"/>
      <c r="O20" s="239"/>
      <c r="P20" s="215">
        <f t="shared" si="0"/>
        <v>42.161</v>
      </c>
      <c r="Q20" s="250"/>
      <c r="R20" s="251">
        <f ca="1" t="shared" si="1"/>
        <v>1081.89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YP-2018-SHY-026-7</v>
      </c>
      <c r="B21" s="228" t="s">
        <v>46</v>
      </c>
      <c r="C21" s="229"/>
      <c r="D21" s="218" t="str">
        <f>D15</f>
        <v>2018/01/18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955.16</v>
      </c>
      <c r="L21" s="259">
        <v>42.4</v>
      </c>
      <c r="M21" s="260">
        <v>42.3</v>
      </c>
      <c r="N21" s="244">
        <f>M21</f>
        <v>42.3</v>
      </c>
      <c r="O21" s="239" t="s">
        <v>50</v>
      </c>
      <c r="P21" s="215">
        <f t="shared" si="0"/>
        <v>42.452</v>
      </c>
      <c r="Q21" s="250">
        <f>ROUND(AVERAGE(L21:L23),3)</f>
        <v>42.233</v>
      </c>
      <c r="R21" s="251">
        <f ca="1" t="shared" si="1"/>
        <v>1091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952.38</v>
      </c>
      <c r="L22" s="259">
        <v>42.3</v>
      </c>
      <c r="M22" s="260"/>
      <c r="N22" s="244"/>
      <c r="O22" s="239"/>
      <c r="P22" s="215">
        <f t="shared" si="0"/>
        <v>42.328</v>
      </c>
      <c r="Q22" s="250"/>
      <c r="R22" s="251">
        <f ca="1" t="shared" si="1"/>
        <v>998.27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945.79</v>
      </c>
      <c r="L23" s="259">
        <v>42</v>
      </c>
      <c r="M23" s="260"/>
      <c r="N23" s="244"/>
      <c r="O23" s="239"/>
      <c r="P23" s="215">
        <f t="shared" si="0"/>
        <v>42.035</v>
      </c>
      <c r="Q23" s="250"/>
      <c r="R23" s="251">
        <f ca="1" t="shared" si="1"/>
        <v>1044.57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966.86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1024.22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995.18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979.9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1018.52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968.3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959.04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992.24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956.65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小校家中桥3-0#桩基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2018/01/18-2018/02/15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46.4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2018/01/18-2018/02/15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2018/01/18-2018/02/15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120.9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