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<sst xmlns="http://schemas.openxmlformats.org/spreadsheetml/2006/main" count="138">
  <si>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</si>
  <si>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</si>
  <si>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</si>
  <si>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</si>
  <si>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</si>
  <si>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JL-2018-SHY-036</t>
    </r>
  </si>
  <si>
    <t>工程部位/用途</t>
  </si>
  <si>
    <t>尚义一号水库大桥右幅3#系梁</t>
  </si>
  <si>
    <t>委托/任务编号</t>
  </si>
  <si>
    <t>/</t>
  </si>
  <si>
    <t>试验依据</t>
  </si>
  <si>
    <t>JTG E30-2005</t>
  </si>
  <si>
    <t>样品编号</t>
  </si>
  <si>
    <t>YP-2018-SHY-036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</si>
  <si>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</si>
  <si>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</si>
  <si>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</si>
  <si>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</si>
  <si>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</si>
  <si>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</si>
  <si>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</si>
  <si>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</si>
  <si>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2018/02/01-2018/03/01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</si>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</sst>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51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9" fillId="0" borderId="5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5" borderId="53" applyNumberFormat="0" applyAlignment="0" applyProtection="0">
      <alignment vertical="center"/>
    </xf>
    <xf numFmtId="0" fontId="18" fillId="15" borderId="48" applyNumberFormat="0" applyAlignment="0" applyProtection="0">
      <alignment vertical="center"/>
    </xf>
    <xf numFmtId="0" fontId="12" fillId="6" borderId="47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36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YP-2018-SHY-036-1</v>
      </c>
      <c r="B15" s="228" t="s">
        <v>46</v>
      </c>
      <c r="C15" s="229"/>
      <c r="D15" s="255" t="str">
        <f>LEFT(L9,P9)</f>
        <v>2018/02/01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44.3</v>
      </c>
      <c r="M15" s="244">
        <v>44.7</v>
      </c>
      <c r="N15" s="244">
        <f>M15</f>
        <v>44.7</v>
      </c>
      <c r="O15" s="239" t="s">
        <v>50</v>
      </c>
      <c r="P15" s="215">
        <f t="shared" ref="P15:P23" si="0">ROUND(K15/22.5,3)</f>
        <v>0</v>
      </c>
      <c r="Q15" s="250">
        <f>ROUND(AVERAGE(L15:L17),3)</f>
        <v>44.667</v>
      </c>
      <c r="R15" s="251">
        <f ca="1" t="shared" ref="R15:R23" si="1">ROUND(R$14+RAND()*S$14,2)</f>
        <v>1052.29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YP-2018-SHY-036-2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45.6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1002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YP-2018-SHY-036-3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44.1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1032.86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YP-2018-SHY-036-4</v>
      </c>
      <c r="B18" s="228" t="s">
        <v>46</v>
      </c>
      <c r="C18" s="229"/>
      <c r="D18" s="218" t="str">
        <f>D15</f>
        <v>2018/02/01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42.2</v>
      </c>
      <c r="M18" s="244">
        <v>44</v>
      </c>
      <c r="N18" s="244">
        <f>M18</f>
        <v>44</v>
      </c>
      <c r="O18" s="239" t="s">
        <v>50</v>
      </c>
      <c r="P18" s="215">
        <f t="shared" si="0"/>
        <v>0</v>
      </c>
      <c r="Q18" s="250">
        <f>ROUND(AVERAGE(L18:L20),3)</f>
        <v>44.033</v>
      </c>
      <c r="R18" s="251">
        <f ca="1" t="shared" si="1"/>
        <v>1063.57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YP-2018-SHY-036-5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1041.89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YP-2018-SHY-036-6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43.9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992.99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1039.33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1096.98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984.47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1027.07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987.75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957.27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968.51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967.03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1016.43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1005.69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1006.45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topLeftCell="A19" workbookViewId="0">
      <selection activeCell="BA38" sqref="BA38:BF46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报告编号：BG-2018-SHY-036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68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尚义一号水库大桥右幅3#系梁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70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72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2018/02/01-2018/03/01</v>
      </c>
      <c r="N38" s="141"/>
      <c r="O38" s="141"/>
      <c r="P38" s="141"/>
      <c r="Q38" s="141"/>
      <c r="R38" s="141"/>
      <c r="S38" s="163"/>
      <c r="T38" s="146" t="s">
        <v>47</v>
      </c>
      <c r="U38" s="147"/>
      <c r="V38" s="147"/>
      <c r="W38" s="147"/>
      <c r="X38" s="147"/>
      <c r="Y38" s="166"/>
      <c r="Z38" s="146" t="s">
        <v>50</v>
      </c>
      <c r="AA38" s="147"/>
      <c r="AB38" s="147"/>
      <c r="AC38" s="147"/>
      <c r="AD38" s="147"/>
      <c r="AE38" s="147"/>
      <c r="AF38" s="147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44.7</v>
      </c>
      <c r="BB38" s="185"/>
      <c r="BC38" s="185"/>
      <c r="BD38" s="185"/>
      <c r="BE38" s="185"/>
      <c r="BF38" s="190"/>
      <c r="BG38" s="146" t="s">
        <v>80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127.7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2018/02/01-2018/03/01</v>
      </c>
      <c r="N47" s="141"/>
      <c r="O47" s="141"/>
      <c r="P47" s="141"/>
      <c r="Q47" s="141"/>
      <c r="R47" s="141"/>
      <c r="S47" s="163"/>
      <c r="T47" s="146" t="s">
        <v>47</v>
      </c>
      <c r="U47" s="147"/>
      <c r="V47" s="147"/>
      <c r="W47" s="147"/>
      <c r="X47" s="147"/>
      <c r="Y47" s="166"/>
      <c r="Z47" s="146" t="s">
        <v>50</v>
      </c>
      <c r="AA47" s="147"/>
      <c r="AB47" s="147"/>
      <c r="AC47" s="147"/>
      <c r="AD47" s="147"/>
      <c r="AE47" s="147"/>
      <c r="AF47" s="147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</v>
      </c>
      <c r="BB47" s="185"/>
      <c r="BC47" s="185"/>
      <c r="BD47" s="185"/>
      <c r="BE47" s="185"/>
      <c r="BF47" s="190"/>
      <c r="BG47" s="146" t="s">
        <v>80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125.7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3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3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3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3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3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3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3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3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3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3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3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2018-04-09T01:54:04Z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