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<sst xmlns="http://schemas.openxmlformats.org/spreadsheetml/2006/main" count="140">
  <si>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</si>
  <si>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</si>
  <si>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</si>
  <si>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</si>
  <si>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</si>
  <si>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JL-2018-SHY-042</t>
    </r>
  </si>
  <si>
    <t xml:space="preserve"> </t>
  </si>
  <si>
    <t>工程部位/用途</t>
  </si>
  <si>
    <t>S246分离立交左幅13-2#桩基</t>
  </si>
  <si>
    <t>委托/任务编号</t>
  </si>
  <si>
    <t>/</t>
  </si>
  <si>
    <t>试验依据</t>
  </si>
  <si>
    <t>JTG E30-2005</t>
  </si>
  <si>
    <t>样品编号</t>
  </si>
  <si>
    <t>YP-2018-SHY-042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</si>
  <si>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</si>
  <si>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</si>
  <si>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</si>
  <si>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</si>
  <si>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</si>
  <si>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</si>
  <si>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</si>
  <si>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</si>
  <si>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2018/02/03-2018/03/03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</si>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</sst>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50" applyNumberFormat="0" applyAlignment="0" applyProtection="0">
      <alignment vertical="center"/>
    </xf>
    <xf numFmtId="0" fontId="25" fillId="12" borderId="48" applyNumberFormat="0" applyAlignment="0" applyProtection="0">
      <alignment vertical="center"/>
    </xf>
    <xf numFmtId="0" fontId="26" fillId="16" borderId="5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3" workbookViewId="0">
      <selection activeCell="D10" sqref="D10:O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42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YP-2018-SHY-042-1</v>
      </c>
      <c r="B15" s="228" t="s">
        <v>47</v>
      </c>
      <c r="C15" s="229"/>
      <c r="D15" s="255" t="str">
        <f>LEFT(L9,P9)</f>
        <v>2018/02/03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43.6</v>
      </c>
      <c r="M15" s="244">
        <v>44.2</v>
      </c>
      <c r="N15" s="244">
        <f>M15</f>
        <v>44.2</v>
      </c>
      <c r="O15" s="239" t="s">
        <v>51</v>
      </c>
      <c r="P15" s="215">
        <f t="shared" ref="P15:P23" si="0">ROUND(K15/22.5,3)</f>
        <v>0</v>
      </c>
      <c r="Q15" s="250">
        <f>ROUND(AVERAGE(L15:L17),3)</f>
        <v>44.2</v>
      </c>
      <c r="R15" s="251">
        <f ca="1" t="shared" ref="R15:R23" si="1">ROUND(R$14+RAND()*S$14,2)</f>
        <v>1018.1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YP-2018-SHY-042-2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46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1052.1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YP-2018-SHY-042-3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1059.37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YP-2018-SHY-042-4</v>
      </c>
      <c r="B18" s="228" t="s">
        <v>47</v>
      </c>
      <c r="C18" s="229"/>
      <c r="D18" s="218" t="str">
        <f>D15</f>
        <v>2018/02/03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41.4</v>
      </c>
      <c r="M18" s="244">
        <v>43.2</v>
      </c>
      <c r="N18" s="244">
        <f>M18</f>
        <v>43.2</v>
      </c>
      <c r="O18" s="239" t="s">
        <v>51</v>
      </c>
      <c r="P18" s="215">
        <f t="shared" si="0"/>
        <v>0</v>
      </c>
      <c r="Q18" s="250">
        <f>ROUND(AVERAGE(L18:L20),3)</f>
        <v>43.2</v>
      </c>
      <c r="R18" s="251">
        <f ca="1" t="shared" si="1"/>
        <v>1088.99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YP-2018-SHY-042-5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43.3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1076.65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YP-2018-SHY-042-6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44.9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1067.66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YP-2018-SHY-042-7</v>
      </c>
      <c r="B21" s="228" t="s">
        <v>47</v>
      </c>
      <c r="C21" s="229"/>
      <c r="D21" s="218" t="str">
        <f>D15</f>
        <v>2018/02/03</v>
      </c>
      <c r="E21" s="230" t="s">
        <v>48</v>
      </c>
      <c r="F21" s="230" t="s">
        <v>49</v>
      </c>
      <c r="G21" s="230" t="s">
        <v>49</v>
      </c>
      <c r="H21" s="230" t="s">
        <v>49</v>
      </c>
      <c r="I21" s="230" t="s">
        <v>49</v>
      </c>
      <c r="J21" s="230" t="s">
        <v>50</v>
      </c>
      <c r="K21" s="242"/>
      <c r="L21" s="243">
        <v>43.5</v>
      </c>
      <c r="M21" s="244">
        <v>45</v>
      </c>
      <c r="N21" s="244">
        <f>M21</f>
        <v>45</v>
      </c>
      <c r="O21" s="239" t="s">
        <v>51</v>
      </c>
      <c r="P21" s="215">
        <f t="shared" si="0"/>
        <v>0</v>
      </c>
      <c r="Q21" s="250">
        <f>ROUND(AVERAGE(L21:L23),3)</f>
        <v>45</v>
      </c>
      <c r="R21" s="251">
        <f ca="1" t="shared" si="1"/>
        <v>998.94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YP-2018-SHY-042-8</v>
      </c>
      <c r="B22" s="231"/>
      <c r="C22" s="232"/>
      <c r="D22" s="218"/>
      <c r="E22" s="230"/>
      <c r="F22" s="230" t="s">
        <v>49</v>
      </c>
      <c r="G22" s="230" t="s">
        <v>49</v>
      </c>
      <c r="H22" s="230" t="s">
        <v>49</v>
      </c>
      <c r="I22" s="230" t="s">
        <v>49</v>
      </c>
      <c r="J22" s="230" t="s">
        <v>50</v>
      </c>
      <c r="K22" s="242"/>
      <c r="L22" s="243">
        <v>45.2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1094.45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YP-2018-SHY-042-9</v>
      </c>
      <c r="B23" s="233"/>
      <c r="C23" s="234"/>
      <c r="D23" s="218"/>
      <c r="E23" s="230"/>
      <c r="F23" s="230" t="s">
        <v>49</v>
      </c>
      <c r="G23" s="230" t="s">
        <v>49</v>
      </c>
      <c r="H23" s="230" t="s">
        <v>49</v>
      </c>
      <c r="I23" s="230" t="s">
        <v>49</v>
      </c>
      <c r="J23" s="230" t="s">
        <v>50</v>
      </c>
      <c r="K23" s="242"/>
      <c r="L23" s="243">
        <v>46.3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1084.3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E24" s="230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52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56" t="s">
        <v>52</v>
      </c>
      <c r="B25" s="231"/>
      <c r="C25" s="232"/>
      <c r="D25" s="218"/>
      <c r="E25" s="230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E26" s="230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979.53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980.38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999.22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1022.05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990.71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997.74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1019.18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995.88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987.34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2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报告编号：BG-2018-SHY-042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S246分离立交左幅13-2#桩基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YP-2018-SHY-042-1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2018/02/03-2018/03/03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YP-2018-SHY-042-2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YP-2018-SHY-042-3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YP-2018-SHY-042-4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2018/02/03-2018/03/03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YP-2018-SHY-042-5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YP-2018-SHY-042-6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YP-2018-SHY-042-7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2018/02/03-2018/03/03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81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45</v>
      </c>
      <c r="BB56" s="185"/>
      <c r="BC56" s="185"/>
      <c r="BD56" s="185"/>
      <c r="BE56" s="185"/>
      <c r="BF56" s="190"/>
      <c r="BG56" s="158" t="s">
        <v>82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YP-2018-SHY-042-8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YP-2018-SHY-042-9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46.3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tr">
        <f>强度记录!A24</f>
        <v>\</v>
      </c>
      <c r="E65" s="141"/>
      <c r="F65" s="141"/>
      <c r="G65" s="141"/>
      <c r="H65" s="141"/>
      <c r="I65" s="141"/>
      <c r="J65" s="141"/>
      <c r="K65" s="141"/>
      <c r="L65" s="141"/>
      <c r="M65" s="140" t="s">
        <v>52</v>
      </c>
      <c r="N65" s="141"/>
      <c r="O65" s="141"/>
      <c r="P65" s="141"/>
      <c r="Q65" s="141"/>
      <c r="R65" s="141"/>
      <c r="S65" s="157"/>
      <c r="T65" s="158" t="s">
        <v>52</v>
      </c>
      <c r="U65" s="159"/>
      <c r="V65" s="159"/>
      <c r="W65" s="159"/>
      <c r="X65" s="159"/>
      <c r="Y65" s="166"/>
      <c r="Z65" s="158" t="s">
        <v>52</v>
      </c>
      <c r="AA65" s="159"/>
      <c r="AB65" s="159"/>
      <c r="AC65" s="159"/>
      <c r="AD65" s="159"/>
      <c r="AE65" s="159"/>
      <c r="AF65" s="159"/>
      <c r="AG65" s="166"/>
      <c r="AH65" s="169" t="s">
        <v>52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\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\</v>
      </c>
      <c r="BB65" s="185"/>
      <c r="BC65" s="185"/>
      <c r="BD65" s="185"/>
      <c r="BE65" s="185"/>
      <c r="BF65" s="190"/>
      <c r="BG65" s="158" t="s">
        <v>52</v>
      </c>
      <c r="BH65" s="159"/>
      <c r="BI65" s="159"/>
      <c r="BJ65" s="159"/>
      <c r="BK65" s="159"/>
      <c r="BL65" s="159"/>
      <c r="BM65" s="159"/>
      <c r="BN65" s="166"/>
      <c r="BO65" s="184" t="s">
        <v>52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\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\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2018-03-09T02:37:26Z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