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<sst xmlns="http://schemas.openxmlformats.org/spreadsheetml/2006/main" count="140">
  <si>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</si>
  <si>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</si>
  <si>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</si>
  <si>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</si>
  <si>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</si>
  <si>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JL-2018-SHY-046</t>
    </r>
  </si>
  <si>
    <t>工程部位/用途</t>
  </si>
  <si>
    <t>尚义一号水库大桥左幅3#系梁</t>
  </si>
  <si>
    <t>委托/任务编号</t>
  </si>
  <si>
    <t>/</t>
  </si>
  <si>
    <t>试验依据</t>
  </si>
  <si>
    <t>JTG E30-2005</t>
  </si>
  <si>
    <t>样品编号</t>
  </si>
  <si>
    <t>YP-2018-SHY-046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</si>
  <si>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</si>
  <si>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</si>
  <si>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</si>
  <si>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</si>
  <si>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</si>
  <si>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</si>
  <si>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</si>
  <si>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</si>
  <si>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2018/03/03-2018/03/31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</si>
  <si>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</si>
  <si>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</si>
  <si>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</si>
  <si>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</si>
  <si>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</si>
  <si>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</si>
  <si>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</si>
  <si>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</si>
  <si>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</si>
  <si>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</si>
  <si>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t xml:space="preserve"> m</t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</si>
  <si>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</si>
  <si>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</si>
  <si>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</si>
  <si>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</si>
  <si>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</si>
  <si>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</si>
  <si>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</si>
  <si>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</si>
  <si>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</si>
  <si>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</si>
  <si>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</si>
  <si>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</si>
  <si>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</si>
  <si>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</si>
  <si>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</si>
  <si>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</si>
  <si>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</si>
  <si>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1026.3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</si>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</sst>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20" borderId="49" applyNumberFormat="0" applyAlignment="0" applyProtection="0">
      <alignment vertical="center"/>
    </xf>
    <xf numFmtId="0" fontId="22" fillId="20" borderId="48" applyNumberFormat="0" applyAlignment="0" applyProtection="0">
      <alignment vertical="center"/>
    </xf>
    <xf numFmtId="0" fontId="24" fillId="21" borderId="5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J15" sqref="J15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46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YP-2018-SHY-046-1</v>
      </c>
      <c r="B15" s="228" t="s">
        <v>46</v>
      </c>
      <c r="C15" s="229"/>
      <c r="D15" s="255" t="str">
        <f>LEFT(L9,P9)</f>
        <v>2018/03/03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924.36</v>
      </c>
      <c r="L15" s="243">
        <v>41.1</v>
      </c>
      <c r="M15" s="244">
        <v>42.2</v>
      </c>
      <c r="N15" s="244">
        <f>M15</f>
        <v>42.2</v>
      </c>
      <c r="O15" s="239" t="s">
        <v>50</v>
      </c>
      <c r="P15" s="215">
        <f t="shared" ref="P15:P23" si="0">ROUND(K15/22.5,3)</f>
        <v>41.083</v>
      </c>
      <c r="Q15" s="250">
        <f>ROUND(AVERAGE(L15:L17),3)</f>
        <v>42.2</v>
      </c>
      <c r="R15" s="251">
        <f ca="1" t="shared" ref="R15:R23" si="1">ROUND(R$14+RAND()*S$14,2)</f>
        <v>1064.34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YP-2018-SHY-046-2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976.54</v>
      </c>
      <c r="L16" s="243">
        <v>43.4</v>
      </c>
      <c r="M16" s="244"/>
      <c r="N16" s="244"/>
      <c r="O16" s="239"/>
      <c r="P16" s="215">
        <f t="shared" si="0"/>
        <v>43.402</v>
      </c>
      <c r="Q16" s="250"/>
      <c r="R16" s="251">
        <f ca="1" t="shared" si="1"/>
        <v>1071.98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YP-2018-SHY-046-3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948.35</v>
      </c>
      <c r="L17" s="243">
        <v>42.1</v>
      </c>
      <c r="M17" s="244"/>
      <c r="N17" s="244"/>
      <c r="O17" s="239"/>
      <c r="P17" s="215">
        <f t="shared" si="0"/>
        <v>42.149</v>
      </c>
      <c r="Q17" s="250"/>
      <c r="R17" s="251">
        <f ca="1" t="shared" si="1"/>
        <v>1054.27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YP-2018-SHY-046-4</v>
      </c>
      <c r="B18" s="228" t="s">
        <v>46</v>
      </c>
      <c r="C18" s="229"/>
      <c r="D18" s="218" t="str">
        <f>D15</f>
        <v>2018/03/03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3" t="s">
        <v>51</v>
      </c>
      <c r="L18" s="243">
        <v>45.6</v>
      </c>
      <c r="M18" s="244">
        <v>44.1</v>
      </c>
      <c r="N18" s="244">
        <v>44.1</v>
      </c>
      <c r="O18" s="239" t="s">
        <v>50</v>
      </c>
      <c r="P18" s="215">
        <f>ROUND(K19/22.5,3)</f>
        <v>43.92</v>
      </c>
      <c r="Q18" s="250">
        <f>ROUND(AVERAGE(L18:L20),3)</f>
        <v>44.1</v>
      </c>
      <c r="R18" s="251">
        <f ca="1" t="shared" si="1"/>
        <v>1081.76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YP-2018-SHY-046-5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988.19</v>
      </c>
      <c r="L19" s="243">
        <v>43.9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984.91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YP-2018-SHY-046-6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961.97</v>
      </c>
      <c r="L20" s="243">
        <v>42.8</v>
      </c>
      <c r="M20" s="244"/>
      <c r="N20" s="244"/>
      <c r="O20" s="239"/>
      <c r="P20" s="215">
        <f t="shared" si="0"/>
        <v>42.754</v>
      </c>
      <c r="Q20" s="250"/>
      <c r="R20" s="251">
        <f ca="1" t="shared" si="1"/>
        <v>1053.55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963.27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965.5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1116.87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52</v>
      </c>
      <c r="Q24" s="245" t="s">
        <v>52</v>
      </c>
      <c r="R24" s="245" t="s">
        <v>53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54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56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57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58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979.41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990.66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1010.61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979.92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1009.53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1027.67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1028.61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1022.52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52</v>
      </c>
      <c r="Q24" s="245" t="s">
        <v>52</v>
      </c>
      <c r="R24" s="245" t="s">
        <v>53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54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3" workbookViewId="0">
      <selection activeCell="Z38" sqref="Z38:AG46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报告编号：BG-2018-SHY-046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尚义一号水库大桥左幅3#系梁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YP-2018-SHY-046-1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2018/03/03-2018/03/31</v>
      </c>
      <c r="N38" s="141"/>
      <c r="O38" s="141"/>
      <c r="P38" s="141"/>
      <c r="Q38" s="141"/>
      <c r="R38" s="141"/>
      <c r="S38" s="163"/>
      <c r="T38" s="146" t="s">
        <v>47</v>
      </c>
      <c r="U38" s="147"/>
      <c r="V38" s="147"/>
      <c r="W38" s="147"/>
      <c r="X38" s="147"/>
      <c r="Y38" s="166"/>
      <c r="Z38" s="146" t="s">
        <v>50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120.6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YP-2018-SHY-046-2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YP-2018-SHY-046-3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YP-2018-SHY-046-4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2018/03/03-2018/03/31</v>
      </c>
      <c r="N47" s="141"/>
      <c r="O47" s="141"/>
      <c r="P47" s="141"/>
      <c r="Q47" s="141"/>
      <c r="R47" s="141"/>
      <c r="S47" s="163"/>
      <c r="T47" s="146" t="s">
        <v>47</v>
      </c>
      <c r="U47" s="147"/>
      <c r="V47" s="147"/>
      <c r="W47" s="147"/>
      <c r="X47" s="147"/>
      <c r="Y47" s="166"/>
      <c r="Z47" s="146" t="s">
        <v>50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44.1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YP-2018-SHY-046-5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YP-2018-SHY-046-6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