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<sst xmlns="http://schemas.openxmlformats.org/spreadsheetml/2006/main" count="142">
  <si>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</si>
  <si>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</si>
  <si>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</si>
  <si>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</si>
  <si>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</si>
  <si>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JL-2018-SHY-048</t>
    </r>
  </si>
  <si>
    <t>工程部位/用途</t>
  </si>
  <si>
    <t>尚义一号水库大桥左幅1#系梁</t>
  </si>
  <si>
    <t>委托/任务编号</t>
  </si>
  <si>
    <t>/</t>
  </si>
  <si>
    <t>试验依据</t>
  </si>
  <si>
    <t>JTG E30-2005</t>
  </si>
  <si>
    <t>样品编号</t>
  </si>
  <si>
    <t>YP-2018-SHY-048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</si>
  <si>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</si>
  <si>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</si>
  <si>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</si>
  <si>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</si>
  <si>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</si>
  <si>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</si>
  <si>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</si>
  <si>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</si>
  <si>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2018/03/06-2018/04/03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</si>
  <si>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</si>
  <si>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</si>
  <si>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</si>
  <si>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</si>
  <si>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</si>
  <si>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</si>
  <si>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</si>
  <si>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</si>
  <si>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</si>
  <si>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</si>
  <si>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</si>
  <si>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</si>
  <si>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</si>
  <si>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</si>
  <si>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</si>
  <si>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</si>
  <si>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</si>
  <si>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cccvz</t>
  </si>
  <si>
    <t>上受压面</t>
  </si>
  <si>
    <t xml:space="preserve"> 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</si>
  <si>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</si>
  <si>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</si>
  <si>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</si>
  <si>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</si>
  <si>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</si>
  <si>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</si>
  <si>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</si>
  <si>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</si>
  <si>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</si>
  <si>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</si>
  <si>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997.39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</si>
  <si>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</si>
  <si>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</si>
  <si>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</si>
  <si>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</si>
  <si>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</si>
  <si>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</si>
  <si>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下受压面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</si>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</sst>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23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53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50" applyNumberFormat="0" applyFill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6" borderId="52" applyNumberFormat="0" applyAlignment="0" applyProtection="0">
      <alignment vertical="center"/>
    </xf>
    <xf numFmtId="0" fontId="13" fillId="6" borderId="47" applyNumberFormat="0" applyAlignment="0" applyProtection="0">
      <alignment vertical="center"/>
    </xf>
    <xf numFmtId="0" fontId="19" fillId="14" borderId="4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0" workbookViewId="0">
      <selection activeCell="H13" sqref="H13:I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48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Q12" s="3" t="s">
        <v>40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41</v>
      </c>
      <c r="G13" s="12"/>
      <c r="H13" s="12" t="s">
        <v>42</v>
      </c>
      <c r="I13" s="12"/>
      <c r="J13" s="12"/>
      <c r="K13" s="12"/>
      <c r="L13" s="12"/>
      <c r="M13" s="12"/>
      <c r="N13" s="12"/>
      <c r="O13" s="28"/>
      <c r="R13" s="215" t="s">
        <v>43</v>
      </c>
      <c r="S13" s="3" t="s">
        <v>44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45</v>
      </c>
      <c r="G14" s="12" t="s">
        <v>46</v>
      </c>
      <c r="H14" s="12" t="s">
        <v>45</v>
      </c>
      <c r="I14" s="12" t="s">
        <v>46</v>
      </c>
      <c r="J14" s="12"/>
      <c r="K14" s="12"/>
      <c r="L14" s="12"/>
      <c r="M14" s="12"/>
      <c r="N14" s="12"/>
      <c r="O14" s="28"/>
      <c r="R14" s="248">
        <v>960</v>
      </c>
      <c r="S14" s="249" t="s">
        <v>47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YP-2018-SHY-048-1</v>
      </c>
      <c r="B15" s="228" t="s">
        <v>48</v>
      </c>
      <c r="C15" s="229"/>
      <c r="D15" s="255" t="str">
        <f>LEFT(L9,P9)</f>
        <v>2018/03/06</v>
      </c>
      <c r="E15" s="230" t="s">
        <v>49</v>
      </c>
      <c r="F15" s="230" t="s">
        <v>50</v>
      </c>
      <c r="G15" s="230" t="s">
        <v>50</v>
      </c>
      <c r="H15" s="230" t="s">
        <v>50</v>
      </c>
      <c r="I15" s="230" t="s">
        <v>50</v>
      </c>
      <c r="J15" s="230" t="s">
        <v>51</v>
      </c>
      <c r="K15" s="242">
        <v>954.31</v>
      </c>
      <c r="L15" s="243">
        <v>42.4</v>
      </c>
      <c r="M15" s="244">
        <v>43.6</v>
      </c>
      <c r="N15" s="244">
        <f>M15</f>
        <v>43.6</v>
      </c>
      <c r="O15" s="239" t="s">
        <v>52</v>
      </c>
      <c r="P15" s="215">
        <f t="shared" ref="P15:P23" si="0">ROUND(K15/22.5,3)</f>
        <v>42.414</v>
      </c>
      <c r="Q15" s="250">
        <f>ROUND(AVERAGE(L15:L17),3)</f>
        <v>43.633</v>
      </c>
      <c r="R15" s="251">
        <f ca="1" t="shared" ref="R15:R23" si="1">ROUND(R$14+RAND()*S$14,2)</f>
        <v>1029.55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YP-2018-SHY-048-2</v>
      </c>
      <c r="B16" s="231"/>
      <c r="C16" s="232"/>
      <c r="D16" s="255"/>
      <c r="E16" s="230"/>
      <c r="F16" s="230" t="s">
        <v>50</v>
      </c>
      <c r="G16" s="230" t="s">
        <v>50</v>
      </c>
      <c r="H16" s="230" t="s">
        <v>50</v>
      </c>
      <c r="I16" s="230" t="s">
        <v>50</v>
      </c>
      <c r="J16" s="230" t="s">
        <v>51</v>
      </c>
      <c r="K16" s="242">
        <v>988.65</v>
      </c>
      <c r="L16" s="243">
        <v>43.9</v>
      </c>
      <c r="M16" s="244"/>
      <c r="N16" s="244"/>
      <c r="O16" s="239"/>
      <c r="P16" s="215">
        <f t="shared" si="0"/>
        <v>43.94</v>
      </c>
      <c r="Q16" s="250"/>
      <c r="R16" s="251">
        <f ca="1" t="shared" si="1"/>
        <v>1048.05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YP-2018-SHY-048-3</v>
      </c>
      <c r="B17" s="233"/>
      <c r="C17" s="234"/>
      <c r="D17" s="255"/>
      <c r="E17" s="230"/>
      <c r="F17" s="230" t="s">
        <v>50</v>
      </c>
      <c r="G17" s="230" t="s">
        <v>50</v>
      </c>
      <c r="H17" s="230" t="s">
        <v>50</v>
      </c>
      <c r="I17" s="230" t="s">
        <v>50</v>
      </c>
      <c r="J17" s="230" t="s">
        <v>51</v>
      </c>
      <c r="K17" s="242">
        <v>1002.8</v>
      </c>
      <c r="L17" s="243">
        <v>44.6</v>
      </c>
      <c r="M17" s="244"/>
      <c r="N17" s="244"/>
      <c r="O17" s="239"/>
      <c r="P17" s="215">
        <f t="shared" si="0"/>
        <v>44.569</v>
      </c>
      <c r="Q17" s="250"/>
      <c r="R17" s="251">
        <f ca="1" t="shared" si="1"/>
        <v>1058.35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YP-2018-SHY-048-4</v>
      </c>
      <c r="B18" s="228" t="s">
        <v>48</v>
      </c>
      <c r="C18" s="229"/>
      <c r="D18" s="218" t="str">
        <f>D15</f>
        <v>2018/03/06</v>
      </c>
      <c r="E18" s="230" t="s">
        <v>49</v>
      </c>
      <c r="F18" s="230" t="s">
        <v>50</v>
      </c>
      <c r="G18" s="230" t="s">
        <v>50</v>
      </c>
      <c r="H18" s="230" t="s">
        <v>50</v>
      </c>
      <c r="I18" s="230" t="s">
        <v>50</v>
      </c>
      <c r="J18" s="230" t="s">
        <v>51</v>
      </c>
      <c r="K18" s="3" t="s">
        <v>53</v>
      </c>
      <c r="L18" s="243">
        <v>44.3</v>
      </c>
      <c r="M18" s="244">
        <v>44.4</v>
      </c>
      <c r="N18" s="244">
        <v>44.1</v>
      </c>
      <c r="O18" s="239" t="s">
        <v>52</v>
      </c>
      <c r="P18" s="215">
        <f>ROUND(K19/22.5,3)</f>
        <v>45.253</v>
      </c>
      <c r="Q18" s="250">
        <f>ROUND(AVERAGE(L18:L20),3)</f>
        <v>44.433</v>
      </c>
      <c r="R18" s="251">
        <f ca="1" t="shared" si="1"/>
        <v>1115.48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YP-2018-SHY-048-5</v>
      </c>
      <c r="B19" s="231"/>
      <c r="C19" s="232"/>
      <c r="D19" s="218"/>
      <c r="E19" s="230"/>
      <c r="F19" s="230" t="s">
        <v>50</v>
      </c>
      <c r="G19" s="230" t="s">
        <v>50</v>
      </c>
      <c r="H19" s="230" t="s">
        <v>50</v>
      </c>
      <c r="I19" s="230" t="s">
        <v>50</v>
      </c>
      <c r="J19" s="230" t="s">
        <v>51</v>
      </c>
      <c r="K19" s="242">
        <v>1018.2</v>
      </c>
      <c r="L19" s="243">
        <v>45.2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1115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YP-2018-SHY-048-6</v>
      </c>
      <c r="B20" s="233"/>
      <c r="C20" s="234"/>
      <c r="D20" s="218"/>
      <c r="E20" s="230"/>
      <c r="F20" s="230" t="s">
        <v>50</v>
      </c>
      <c r="G20" s="230" t="s">
        <v>50</v>
      </c>
      <c r="H20" s="230" t="s">
        <v>50</v>
      </c>
      <c r="I20" s="230" t="s">
        <v>50</v>
      </c>
      <c r="J20" s="230" t="s">
        <v>51</v>
      </c>
      <c r="K20" s="242">
        <v>985.3</v>
      </c>
      <c r="L20" s="243">
        <v>43.8</v>
      </c>
      <c r="M20" s="244"/>
      <c r="N20" s="244"/>
      <c r="O20" s="239"/>
      <c r="P20" s="215">
        <f t="shared" si="0"/>
        <v>43.791</v>
      </c>
      <c r="Q20" s="250"/>
      <c r="R20" s="251">
        <f ca="1" t="shared" si="1"/>
        <v>1068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1013.67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969.3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1104.94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41</v>
      </c>
      <c r="G13" s="12"/>
      <c r="H13" s="12" t="s">
        <v>60</v>
      </c>
      <c r="I13" s="12"/>
      <c r="J13" s="12"/>
      <c r="K13" s="12"/>
      <c r="L13" s="12"/>
      <c r="M13" s="12"/>
      <c r="N13" s="12"/>
      <c r="O13" s="28"/>
      <c r="R13" s="215" t="s">
        <v>43</v>
      </c>
      <c r="S13" s="3" t="s">
        <v>44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45</v>
      </c>
      <c r="G14" s="12" t="s">
        <v>46</v>
      </c>
      <c r="H14" s="12" t="s">
        <v>45</v>
      </c>
      <c r="I14" s="12" t="s">
        <v>46</v>
      </c>
      <c r="J14" s="12"/>
      <c r="K14" s="12"/>
      <c r="L14" s="12"/>
      <c r="M14" s="12"/>
      <c r="N14" s="12"/>
      <c r="O14" s="28"/>
      <c r="R14" s="248">
        <v>950</v>
      </c>
      <c r="S14" s="249" t="s">
        <v>61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1027.65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975.83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995.6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1012.86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974.92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1014.42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1002.49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1025.99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965.22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4" workbookViewId="0">
      <selection activeCell="BZ11" sqref="BZ11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48" t="s">
        <v>63</v>
      </c>
      <c r="BK1" s="48"/>
      <c r="BL1" s="48"/>
      <c r="BM1" s="48" t="s">
        <v>64</v>
      </c>
      <c r="BN1" s="48"/>
      <c r="BP1" s="48" t="s">
        <v>65</v>
      </c>
      <c r="BQ1" s="48"/>
      <c r="BR1" s="48" t="s">
        <v>63</v>
      </c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报告编号：BG-2018-SHY-048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69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72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尚义一号水库大桥左幅1#系梁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74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76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77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YP-2018-SHY-048-1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2018/03/06-2018/04/03</v>
      </c>
      <c r="N38" s="141"/>
      <c r="O38" s="141"/>
      <c r="P38" s="141"/>
      <c r="Q38" s="141"/>
      <c r="R38" s="141"/>
      <c r="S38" s="163"/>
      <c r="T38" s="146" t="s">
        <v>49</v>
      </c>
      <c r="U38" s="147"/>
      <c r="V38" s="147"/>
      <c r="W38" s="147"/>
      <c r="X38" s="147"/>
      <c r="Y38" s="166"/>
      <c r="Z38" s="146" t="s">
        <v>52</v>
      </c>
      <c r="AA38" s="147"/>
      <c r="AB38" s="147"/>
      <c r="AC38" s="147"/>
      <c r="AD38" s="147"/>
      <c r="AE38" s="147"/>
      <c r="AF38" s="147"/>
      <c r="AG38" s="166"/>
      <c r="AH38" s="169" t="s">
        <v>83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43.6</v>
      </c>
      <c r="BB38" s="185"/>
      <c r="BC38" s="185"/>
      <c r="BD38" s="185"/>
      <c r="BE38" s="185"/>
      <c r="BF38" s="190"/>
      <c r="BG38" s="146" t="s">
        <v>84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124.6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YP-2018-SHY-048-2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YP-2018-SHY-048-3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YP-2018-SHY-048-4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2018/03/06-2018/04/03</v>
      </c>
      <c r="N47" s="141"/>
      <c r="O47" s="141"/>
      <c r="P47" s="141"/>
      <c r="Q47" s="141"/>
      <c r="R47" s="141"/>
      <c r="S47" s="163"/>
      <c r="T47" s="146" t="s">
        <v>49</v>
      </c>
      <c r="U47" s="147"/>
      <c r="V47" s="147"/>
      <c r="W47" s="147"/>
      <c r="X47" s="147"/>
      <c r="Y47" s="166"/>
      <c r="Z47" s="146" t="s">
        <v>52</v>
      </c>
      <c r="AA47" s="147"/>
      <c r="AB47" s="147"/>
      <c r="AC47" s="147"/>
      <c r="AD47" s="147"/>
      <c r="AE47" s="147"/>
      <c r="AF47" s="147"/>
      <c r="AG47" s="166"/>
      <c r="AH47" s="169" t="s">
        <v>83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44.4</v>
      </c>
      <c r="BB47" s="185"/>
      <c r="BC47" s="185"/>
      <c r="BD47" s="185"/>
      <c r="BE47" s="185"/>
      <c r="BF47" s="190"/>
      <c r="BG47" s="146" t="s">
        <v>84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126.9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YP-2018-SHY-048-5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YP-2018-SHY-048-6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86"/>
      <c r="BK1" s="86"/>
      <c r="BL1" s="86"/>
      <c r="BM1" s="48" t="s">
        <v>64</v>
      </c>
      <c r="BN1" s="48"/>
      <c r="BP1" s="48" t="s">
        <v>65</v>
      </c>
      <c r="BQ1" s="48"/>
      <c r="BR1" s="48"/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41</v>
      </c>
      <c r="F12" s="12"/>
      <c r="G12" s="12" t="s">
        <v>60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45</v>
      </c>
      <c r="F13" s="12" t="s">
        <v>46</v>
      </c>
      <c r="G13" s="12" t="s">
        <v>45</v>
      </c>
      <c r="H13" s="12" t="s">
        <v>46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86"/>
      <c r="BK1" s="86"/>
      <c r="BL1" s="86"/>
      <c r="BM1" s="48" t="s">
        <v>64</v>
      </c>
      <c r="BN1" s="48"/>
      <c r="BP1" s="48" t="s">
        <v>65</v>
      </c>
      <c r="BQ1" s="48"/>
      <c r="BR1" s="48"/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