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2550" windowWidth="9210" windowHeight="655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<sst xmlns="http://schemas.openxmlformats.org/spreadsheetml/2006/main" count="141">
  <si>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</si>
  <si>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</si>
  <si>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</si>
  <si>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</si>
  <si>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</si>
  <si>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JL-2018-SHY-051</t>
    </r>
  </si>
  <si>
    <t>工程部位/用途</t>
  </si>
  <si>
    <t>S246分离立交右幅13-2桩基</t>
  </si>
  <si>
    <t>委托/任务编号</t>
  </si>
  <si>
    <t>/</t>
  </si>
  <si>
    <t>试验依据</t>
  </si>
  <si>
    <t>JTG E30-2005</t>
  </si>
  <si>
    <t>样品编号</t>
  </si>
  <si>
    <t>YP-2018-SHY-051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</si>
  <si>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</si>
  <si>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</si>
  <si>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</si>
  <si>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</si>
  <si>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</si>
  <si>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</si>
  <si>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</si>
  <si>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</si>
  <si>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2018/03/09-2018/04/06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</si>
  <si>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</si>
  <si>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</si>
  <si>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</si>
  <si>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</si>
  <si>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</si>
  <si>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</si>
  <si>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</si>
  <si>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</si>
  <si>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</si>
  <si>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</si>
  <si>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</si>
  <si>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</si>
  <si>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</si>
  <si>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</si>
  <si>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</si>
  <si>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</si>
  <si>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</si>
  <si>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</si>
  <si>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</si>
  <si>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</si>
  <si>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</si>
  <si>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</si>
  <si>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</si>
  <si>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</si>
  <si>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</si>
  <si>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</si>
  <si>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</si>
  <si>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</si>
  <si>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</si>
  <si>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1010.9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</si>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</sst>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47" applyNumberFormat="0" applyFill="0" applyAlignment="0" applyProtection="0">
      <alignment vertical="center"/>
    </xf>
    <xf numFmtId="0" fontId="25" fillId="0" borderId="4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5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25" borderId="52" applyNumberFormat="0" applyAlignment="0" applyProtection="0">
      <alignment vertical="center"/>
    </xf>
    <xf numFmtId="0" fontId="28" fillId="25" borderId="48" applyNumberFormat="0" applyAlignment="0" applyProtection="0">
      <alignment vertical="center"/>
    </xf>
    <xf numFmtId="0" fontId="29" fillId="28" borderId="5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Q3" sqref="Q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51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YP-2018-SHY-051-1</v>
      </c>
      <c r="B15" s="228" t="s">
        <v>47</v>
      </c>
      <c r="C15" s="229"/>
      <c r="D15" s="255" t="str">
        <f>LEFT(L9,P9)</f>
        <v>2018/03/09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951.15</v>
      </c>
      <c r="L15" s="243">
        <v>42.3</v>
      </c>
      <c r="M15" s="244">
        <v>43</v>
      </c>
      <c r="N15" s="244">
        <f>M15</f>
        <v>43</v>
      </c>
      <c r="O15" s="239" t="s">
        <v>51</v>
      </c>
      <c r="P15" s="215">
        <f t="shared" ref="P15:P23" si="0">ROUND(K15/22.5,3)</f>
        <v>42.273</v>
      </c>
      <c r="Q15" s="250">
        <f>ROUND(AVERAGE(L15:L17),3)</f>
        <v>43</v>
      </c>
      <c r="R15" s="251">
        <f ca="1" t="shared" ref="R15:R23" si="1">ROUND(R$14+RAND()*S$14,2)</f>
        <v>995.17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YP-2018-SHY-051-2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999.36</v>
      </c>
      <c r="L16" s="243">
        <v>44.4</v>
      </c>
      <c r="M16" s="244"/>
      <c r="N16" s="244"/>
      <c r="O16" s="239"/>
      <c r="P16" s="215">
        <f t="shared" si="0"/>
        <v>44.416</v>
      </c>
      <c r="Q16" s="250"/>
      <c r="R16" s="251">
        <f ca="1" t="shared" si="1"/>
        <v>984.13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YP-2018-SHY-051-3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950.9</v>
      </c>
      <c r="L17" s="243">
        <v>42.3</v>
      </c>
      <c r="M17" s="244"/>
      <c r="N17" s="244"/>
      <c r="O17" s="239"/>
      <c r="P17" s="215">
        <f t="shared" si="0"/>
        <v>42.262</v>
      </c>
      <c r="Q17" s="250"/>
      <c r="R17" s="251">
        <f ca="1" t="shared" si="1"/>
        <v>1028.71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YP-2018-SHY-051-4</v>
      </c>
      <c r="B18" s="228" t="s">
        <v>47</v>
      </c>
      <c r="C18" s="229"/>
      <c r="D18" s="218" t="str">
        <f>D15</f>
        <v>2018/03/09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44.9</v>
      </c>
      <c r="M18" s="244">
        <v>43.3</v>
      </c>
      <c r="N18" s="244">
        <v>43.3</v>
      </c>
      <c r="O18" s="239" t="s">
        <v>51</v>
      </c>
      <c r="P18" s="215">
        <f>ROUND(K19/22.5,3)</f>
        <v>41.698</v>
      </c>
      <c r="Q18" s="250">
        <f>ROUND(AVERAGE(L18:L20),3)</f>
        <v>43.267</v>
      </c>
      <c r="R18" s="251">
        <f ca="1" t="shared" si="1"/>
        <v>1096.21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YP-2018-SHY-051-5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938.2</v>
      </c>
      <c r="L19" s="243">
        <v>41.7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1006.94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YP-2018-SHY-051-6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972.05</v>
      </c>
      <c r="L20" s="243">
        <v>43.2</v>
      </c>
      <c r="M20" s="244"/>
      <c r="N20" s="244"/>
      <c r="O20" s="239"/>
      <c r="P20" s="215">
        <f t="shared" si="0"/>
        <v>43.202</v>
      </c>
      <c r="Q20" s="250"/>
      <c r="R20" s="251">
        <f ca="1" t="shared" si="1"/>
        <v>1065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985.7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1111.98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1061.51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993.67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1011.77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990.83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954.86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975.5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973.47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963.38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1021.71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1028.68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AS53" sqref="AS53:AZ55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报告编号：BG-2018-SHY-051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YP-2018-SHY-051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S246分离立交右幅13-2桩基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YP-2018-SHY-051-1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2018/03/09-2018/04/06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v>42.3</v>
      </c>
      <c r="AT38" s="176"/>
      <c r="AU38" s="176"/>
      <c r="AV38" s="176"/>
      <c r="AW38" s="176"/>
      <c r="AX38" s="176"/>
      <c r="AY38" s="176"/>
      <c r="AZ38" s="176"/>
      <c r="BA38" s="184">
        <v>43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122.9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YP-2018-SHY-051-2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v>44.4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YP-2018-SHY-051-3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v>42.3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YP-2018-SHY-051-4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2018/03/09-2018/04/06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v>44.9</v>
      </c>
      <c r="AT47" s="176"/>
      <c r="AU47" s="176"/>
      <c r="AV47" s="176"/>
      <c r="AW47" s="176"/>
      <c r="AX47" s="176"/>
      <c r="AY47" s="176"/>
      <c r="AZ47" s="176"/>
      <c r="BA47" s="184">
        <v>43.3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123.7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YP-2018-SHY-051-5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v>41.7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YP-2018-SHY-051-6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v>43.2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2018-04-08T05:55:58Z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