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<sst xmlns="http://schemas.openxmlformats.org/spreadsheetml/2006/main" count="141">
  <si>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</si>
  <si>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</si>
  <si>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</si>
  <si>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</si>
  <si>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</si>
  <si>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JL-2018-SHY-054</t>
    </r>
  </si>
  <si>
    <t>工程部位/用途</t>
  </si>
  <si>
    <t>S246分离立交左幅14-2桩基</t>
  </si>
  <si>
    <t>委托/任务编号</t>
  </si>
  <si>
    <t>/</t>
  </si>
  <si>
    <t>试验依据</t>
  </si>
  <si>
    <t>JTG E30-2005</t>
  </si>
  <si>
    <t>样品编号</t>
  </si>
  <si>
    <t>YP-2018-SHY-054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</si>
  <si>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</si>
  <si>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</si>
  <si>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</si>
  <si>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</si>
  <si>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</si>
  <si>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</si>
  <si>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</si>
  <si>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</si>
  <si>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2018/03/10-2018/04/07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</si>
  <si>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</si>
  <si>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</si>
  <si>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</si>
  <si>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</si>
  <si>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</si>
  <si>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</si>
  <si>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</si>
  <si>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</si>
  <si>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</si>
  <si>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</si>
  <si>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</si>
  <si>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</si>
  <si>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</si>
  <si>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</si>
  <si>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</si>
  <si>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</si>
  <si>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</si>
  <si>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</si>
  <si>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</si>
  <si>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</si>
  <si>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</si>
  <si>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</si>
  <si>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</si>
  <si>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</si>
  <si>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</si>
  <si>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</si>
  <si>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</si>
  <si>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</si>
  <si>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</si>
  <si>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1014.4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</si>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</sst>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_ "/>
    <numFmt numFmtId="177" formatCode="0.00;[Red]0.00"/>
    <numFmt numFmtId="178" formatCode="0.000_);[Red]\(0.000\)"/>
    <numFmt numFmtId="179" formatCode="0.00_);[Red]\(0.00\)"/>
    <numFmt numFmtId="180" formatCode="0.0_);[Red]\(0.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17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8" fillId="0" borderId="5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0" borderId="5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0" fillId="20" borderId="54" applyNumberFormat="0" applyAlignment="0" applyProtection="0">
      <alignment vertical="center"/>
    </xf>
    <xf numFmtId="0" fontId="21" fillId="20" borderId="49" applyNumberFormat="0" applyAlignment="0" applyProtection="0">
      <alignment vertical="center"/>
    </xf>
    <xf numFmtId="0" fontId="16" fillId="11" borderId="48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7" workbookViewId="0">
      <selection activeCell="Q10" sqref="Q1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54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YP-2018-SHY-054-1</v>
      </c>
      <c r="B15" s="228" t="s">
        <v>47</v>
      </c>
      <c r="C15" s="229"/>
      <c r="D15" s="255" t="str">
        <f>LEFT(L9,P9)</f>
        <v>2018/03/10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959.6</v>
      </c>
      <c r="L15" s="243">
        <v>42.6</v>
      </c>
      <c r="M15" s="244">
        <v>42.9</v>
      </c>
      <c r="N15" s="244">
        <f>M15</f>
        <v>42.9</v>
      </c>
      <c r="O15" s="239" t="s">
        <v>51</v>
      </c>
      <c r="P15" s="215">
        <f t="shared" ref="P15:P23" si="0">ROUND(K15/22.5,3)</f>
        <v>42.649</v>
      </c>
      <c r="Q15" s="250">
        <f>ROUND(AVERAGE(L15:L17),3)</f>
        <v>42.867</v>
      </c>
      <c r="R15" s="251">
        <f ca="1" t="shared" ref="R15:R23" si="1">ROUND(R$14+RAND()*S$14,2)</f>
        <v>1107.94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YP-2018-SHY-054-2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940.78</v>
      </c>
      <c r="L16" s="243">
        <v>41.8</v>
      </c>
      <c r="M16" s="244"/>
      <c r="N16" s="244"/>
      <c r="O16" s="239"/>
      <c r="P16" s="215">
        <f t="shared" si="0"/>
        <v>41.812</v>
      </c>
      <c r="Q16" s="250"/>
      <c r="R16" s="251">
        <f ca="1" t="shared" si="1"/>
        <v>988.71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YP-2018-SHY-054-3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994.15</v>
      </c>
      <c r="L17" s="243">
        <v>44.2</v>
      </c>
      <c r="M17" s="244"/>
      <c r="N17" s="244"/>
      <c r="O17" s="239"/>
      <c r="P17" s="215">
        <f t="shared" si="0"/>
        <v>44.184</v>
      </c>
      <c r="Q17" s="250"/>
      <c r="R17" s="251">
        <f ca="1" t="shared" si="1"/>
        <v>1000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YP-2018-SHY-054-4</v>
      </c>
      <c r="B18" s="228" t="s">
        <v>47</v>
      </c>
      <c r="C18" s="229"/>
      <c r="D18" s="218" t="str">
        <f>D15</f>
        <v>2018/03/10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45.1</v>
      </c>
      <c r="M18" s="244">
        <v>44.6</v>
      </c>
      <c r="N18" s="244">
        <v>44.6</v>
      </c>
      <c r="O18" s="239" t="s">
        <v>51</v>
      </c>
      <c r="P18" s="215">
        <f>ROUND(K19/22.5,3)</f>
        <v>43.821</v>
      </c>
      <c r="Q18" s="250">
        <f>ROUND(AVERAGE(L18:L20),3)</f>
        <v>44.567</v>
      </c>
      <c r="R18" s="251">
        <f ca="1" t="shared" si="1"/>
        <v>979.44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YP-2018-SHY-054-5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985.97</v>
      </c>
      <c r="L19" s="243">
        <v>43.8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967.31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YP-2018-SHY-054-6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1009.2</v>
      </c>
      <c r="L20" s="243">
        <v>44.8</v>
      </c>
      <c r="M20" s="244"/>
      <c r="N20" s="244"/>
      <c r="O20" s="239"/>
      <c r="P20" s="215">
        <f t="shared" si="0"/>
        <v>44.853</v>
      </c>
      <c r="Q20" s="250"/>
      <c r="R20" s="251">
        <f ca="1" t="shared" si="1"/>
        <v>1087.52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1035.79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978.13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1046.9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1010.11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955.75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995.15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956.72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1012.31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989.16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950.01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978.28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998.94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CC44" sqref="CC4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报告编号：BG-2018-SHY-054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YP-2018-SHY-054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S246分离立交左幅14-2桩基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YP-2018-SHY-054-1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2018/03/10-2018/04/07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v>42.6</v>
      </c>
      <c r="AT38" s="176"/>
      <c r="AU38" s="176"/>
      <c r="AV38" s="176"/>
      <c r="AW38" s="176"/>
      <c r="AX38" s="176"/>
      <c r="AY38" s="176"/>
      <c r="AZ38" s="176"/>
      <c r="BA38" s="184">
        <v>42.9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122.6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YP-2018-SHY-054-2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v>41.8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YP-2018-SHY-054-3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v>44.2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YP-2018-SHY-054-4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2018/03/10-2018/04/07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v>45.1</v>
      </c>
      <c r="AT47" s="176"/>
      <c r="AU47" s="176"/>
      <c r="AV47" s="176"/>
      <c r="AW47" s="176"/>
      <c r="AX47" s="176"/>
      <c r="AY47" s="176"/>
      <c r="AZ47" s="176"/>
      <c r="BA47" s="184">
        <v>44.6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127.4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YP-2018-SHY-054-5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v>43.8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YP-2018-SHY-054-6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v>44.8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2018-04-08T05:55:56Z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