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105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<sst xmlns="http://schemas.openxmlformats.org/spreadsheetml/2006/main" count="140">
  <si>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</si>
  <si>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</si>
  <si>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</si>
  <si>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</si>
  <si>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</si>
  <si>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t>记录编号：</t>
    </r>
    <r>
      <rPr>
        <sz val="10"/>
        <color rgb="FFFF0000"/>
        <rFont val="仿宋"/>
        <charset val="134"/>
      </rPr>
      <t>JL-2018-SHY-055</t>
    </r>
  </si>
  <si>
    <t>工程部位/用途</t>
  </si>
  <si>
    <t>尚义一号水库大右幅3#墩柱</t>
  </si>
  <si>
    <t>委托/任务编号</t>
  </si>
  <si>
    <t>/</t>
  </si>
  <si>
    <t>试验依据</t>
  </si>
  <si>
    <t>JTG E30-2005</t>
  </si>
  <si>
    <t>样品编号</t>
  </si>
  <si>
    <t>YP-2018-SHY-055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</si>
  <si>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</si>
  <si>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</si>
  <si>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</si>
  <si>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</si>
  <si>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</si>
  <si>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</si>
  <si>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</si>
  <si>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</si>
  <si>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2018/03/11-2018/04/08</t>
  </si>
  <si>
    <t>10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</si>
  <si>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</si>
  <si>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</si>
  <si>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</si>
  <si>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</si>
  <si>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</si>
  <si>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</si>
  <si>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</si>
  <si>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</si>
  <si>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</si>
  <si>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</si>
  <si>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</si>
  <si>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</si>
  <si>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</si>
  <si>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</si>
  <si>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</si>
  <si>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</si>
  <si>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</si>
  <si>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</si>
  <si>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</si>
  <si>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</si>
  <si>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</si>
  <si>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</si>
  <si>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</si>
  <si>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</si>
  <si>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</si>
  <si>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</si>
  <si>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</si>
  <si>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1023.0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</si>
  <si>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</si>
  <si>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</si>
  <si>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</si>
  <si>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</si>
  <si>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</si>
  <si>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</si>
  <si>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主要仪器设备
及编号</t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</si>
  <si>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</si>
  <si>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</si>
  <si>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</si>
  <si>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</si>
  <si>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</si>
  <si>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</si>
  <si>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</si>
  <si>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</si>
  <si>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</si>
  <si>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</si>
  <si>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</si>
  <si>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</si>
  <si>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</si>
  <si>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t>150*150*150立方体</t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</si>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</sst>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;[Red]0.00"/>
    <numFmt numFmtId="178" formatCode="yyyy/m/d;@"/>
    <numFmt numFmtId="179" formatCode="0.00_);[Red]\(0.00\)"/>
    <numFmt numFmtId="180" formatCode="0.0_);[Red]\(0.0\)"/>
    <numFmt numFmtId="181" formatCode="0.000_);[Red]\(0.000\)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0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21" borderId="51" applyNumberFormat="0" applyAlignment="0" applyProtection="0">
      <alignment vertical="center"/>
    </xf>
    <xf numFmtId="0" fontId="24" fillId="21" borderId="47" applyNumberFormat="0" applyAlignment="0" applyProtection="0">
      <alignment vertical="center"/>
    </xf>
    <xf numFmtId="0" fontId="25" fillId="22" borderId="5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259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9" fontId="8" fillId="0" borderId="4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180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81" fontId="2" fillId="0" borderId="0" xfId="50" applyNumberFormat="1" applyFont="1" applyAlignment="1">
      <alignment horizontal="center" vertical="center" wrapText="1"/>
    </xf>
    <xf numFmtId="179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10" fillId="0" borderId="2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78" fontId="8" fillId="0" borderId="4" xfId="50" applyNumberFormat="1" applyFont="1" applyBorder="1" applyAlignment="1">
      <alignment horizontal="center" vertical="center" wrapText="1"/>
    </xf>
    <xf numFmtId="49" fontId="7" fillId="0" borderId="3" xfId="50" applyNumberFormat="1" applyFont="1" applyBorder="1" applyAlignment="1">
      <alignment horizontal="center" vertical="center" wrapText="1"/>
    </xf>
    <xf numFmtId="49" fontId="10" fillId="0" borderId="4" xfId="50" applyNumberFormat="1" applyFont="1" applyBorder="1" applyAlignment="1">
      <alignment horizontal="center" vertical="center" wrapText="1"/>
    </xf>
    <xf numFmtId="49" fontId="10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tabSelected="1" topLeftCell="A7" workbookViewId="0">
      <selection activeCell="A10" sqref="A10:C10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48" t="s">
        <v>5</v>
      </c>
      <c r="L4" s="248"/>
      <c r="M4" s="248"/>
      <c r="N4" s="248"/>
      <c r="O4" s="248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48"/>
      <c r="L5" s="248"/>
      <c r="M5" s="248"/>
      <c r="N5" s="248"/>
      <c r="O5" s="248"/>
      <c r="R5" s="247"/>
    </row>
    <row r="6" s="3" customFormat="1" ht="23" customHeight="1" spans="1:18">
      <c r="A6" s="9" t="s">
        <v>6</v>
      </c>
      <c r="B6" s="10"/>
      <c r="C6" s="10"/>
      <c r="D6" s="253" t="s">
        <v>7</v>
      </c>
      <c r="E6" s="253"/>
      <c r="F6" s="253"/>
      <c r="G6" s="253"/>
      <c r="H6" s="253"/>
      <c r="I6" s="253"/>
      <c r="J6" s="10" t="s">
        <v>8</v>
      </c>
      <c r="K6" s="10"/>
      <c r="L6" s="237" t="s">
        <v>9</v>
      </c>
      <c r="M6" s="237"/>
      <c r="N6" s="237"/>
      <c r="O6" s="238"/>
      <c r="R6" s="215"/>
    </row>
    <row r="7" s="3" customFormat="1" ht="23" customHeight="1" spans="1:18">
      <c r="A7" s="11" t="s">
        <v>10</v>
      </c>
      <c r="B7" s="12"/>
      <c r="C7" s="12"/>
      <c r="D7" s="218" t="s">
        <v>11</v>
      </c>
      <c r="E7" s="218"/>
      <c r="F7" s="218"/>
      <c r="G7" s="218"/>
      <c r="H7" s="218"/>
      <c r="I7" s="218"/>
      <c r="J7" s="12" t="s">
        <v>12</v>
      </c>
      <c r="K7" s="12"/>
      <c r="L7" s="257" t="s">
        <v>13</v>
      </c>
      <c r="M7" s="257"/>
      <c r="N7" s="257"/>
      <c r="O7" s="258"/>
      <c r="P7" s="3" t="s">
        <v>14</v>
      </c>
      <c r="Q7" s="215" t="str">
        <f>RIGHT(L7,2)</f>
        <v>55</v>
      </c>
      <c r="R7" s="215"/>
    </row>
    <row r="8" s="3" customFormat="1" ht="23" customHeight="1" spans="1:18">
      <c r="A8" s="11" t="s">
        <v>15</v>
      </c>
      <c r="B8" s="12"/>
      <c r="C8" s="12"/>
      <c r="D8" s="218" t="s">
        <v>16</v>
      </c>
      <c r="E8" s="218"/>
      <c r="F8" s="218"/>
      <c r="G8" s="218"/>
      <c r="H8" s="218"/>
      <c r="I8" s="218"/>
      <c r="J8" s="12" t="s">
        <v>17</v>
      </c>
      <c r="K8" s="12"/>
      <c r="L8" s="230" t="s">
        <v>18</v>
      </c>
      <c r="M8" s="230"/>
      <c r="N8" s="230"/>
      <c r="O8" s="239"/>
      <c r="R8" s="215"/>
    </row>
    <row r="9" s="3" customFormat="1" ht="23" customHeight="1" spans="1:18">
      <c r="A9" s="11" t="s">
        <v>19</v>
      </c>
      <c r="B9" s="12"/>
      <c r="C9" s="12"/>
      <c r="D9" s="218" t="s">
        <v>20</v>
      </c>
      <c r="E9" s="218"/>
      <c r="F9" s="218"/>
      <c r="G9" s="218"/>
      <c r="H9" s="218"/>
      <c r="I9" s="218"/>
      <c r="J9" s="12" t="s">
        <v>21</v>
      </c>
      <c r="K9" s="12"/>
      <c r="L9" s="257" t="s">
        <v>22</v>
      </c>
      <c r="M9" s="257"/>
      <c r="N9" s="257"/>
      <c r="O9" s="258"/>
      <c r="P9" s="3" t="s">
        <v>23</v>
      </c>
      <c r="R9" s="215"/>
    </row>
    <row r="10" s="3" customFormat="1" ht="30" customHeight="1" spans="1:18">
      <c r="A10" s="13"/>
      <c r="B10" s="14"/>
      <c r="C10" s="14"/>
      <c r="D10" s="219" t="s">
        <v>24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3" customHeight="1" spans="1:18">
      <c r="A11" s="109" t="s">
        <v>25</v>
      </c>
      <c r="B11" s="220"/>
      <c r="C11" s="110"/>
      <c r="D11" s="221" t="s">
        <v>26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27</v>
      </c>
      <c r="B12" s="222" t="s">
        <v>28</v>
      </c>
      <c r="C12" s="223"/>
      <c r="D12" s="12" t="s">
        <v>29</v>
      </c>
      <c r="E12" s="12" t="s">
        <v>30</v>
      </c>
      <c r="F12" s="12" t="s">
        <v>31</v>
      </c>
      <c r="G12" s="12"/>
      <c r="H12" s="12"/>
      <c r="I12" s="12"/>
      <c r="J12" s="12" t="s">
        <v>32</v>
      </c>
      <c r="K12" s="12" t="s">
        <v>33</v>
      </c>
      <c r="L12" s="12" t="s">
        <v>34</v>
      </c>
      <c r="M12" s="12" t="s">
        <v>35</v>
      </c>
      <c r="N12" s="12" t="s">
        <v>36</v>
      </c>
      <c r="O12" s="28" t="s">
        <v>37</v>
      </c>
      <c r="P12" s="3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960</v>
      </c>
      <c r="S14" s="249" t="s">
        <v>45</v>
      </c>
      <c r="W14" s="215">
        <f>STDEV(T15:Z23)</f>
        <v>40.4427622616809</v>
      </c>
    </row>
    <row r="15" s="3" customFormat="1" ht="28" customHeight="1" spans="1:26">
      <c r="A15" s="254" t="str">
        <f>CONCATENATE(LEFT(L$7,P7),"-1")</f>
        <v>YP-2018-SHY-055-1</v>
      </c>
      <c r="B15" s="228" t="s">
        <v>46</v>
      </c>
      <c r="C15" s="229"/>
      <c r="D15" s="255" t="str">
        <f>LEFT(L9,P9)</f>
        <v>2018/03/11</v>
      </c>
      <c r="E15" s="230" t="s">
        <v>47</v>
      </c>
      <c r="F15" s="230" t="s">
        <v>48</v>
      </c>
      <c r="G15" s="230" t="s">
        <v>48</v>
      </c>
      <c r="H15" s="230" t="s">
        <v>48</v>
      </c>
      <c r="I15" s="230" t="s">
        <v>48</v>
      </c>
      <c r="J15" s="230" t="s">
        <v>49</v>
      </c>
      <c r="K15" s="242">
        <v>945.08</v>
      </c>
      <c r="L15" s="243">
        <v>42</v>
      </c>
      <c r="M15" s="244">
        <v>43.3</v>
      </c>
      <c r="N15" s="244">
        <v>43.3</v>
      </c>
      <c r="O15" s="239" t="s">
        <v>50</v>
      </c>
      <c r="P15" s="215">
        <f t="shared" ref="P15:P23" si="0">ROUND(K15/22.5,3)</f>
        <v>42.004</v>
      </c>
      <c r="Q15" s="250">
        <f>ROUND(AVERAGE(L15:L17),3)</f>
        <v>43.267</v>
      </c>
      <c r="R15" s="251">
        <f ca="1" t="shared" ref="R15:R23" si="1">ROUND(R$14+RAND()*S$14,2)</f>
        <v>1070.05</v>
      </c>
      <c r="T15" s="3">
        <v>990.98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8" customHeight="1" spans="1:26">
      <c r="A16" s="254" t="str">
        <f>CONCATENATE(LEFT(L$7,P7),"-2")</f>
        <v>YP-2018-SHY-055-2</v>
      </c>
      <c r="B16" s="231"/>
      <c r="C16" s="232"/>
      <c r="D16" s="255"/>
      <c r="E16" s="230"/>
      <c r="F16" s="230" t="s">
        <v>48</v>
      </c>
      <c r="G16" s="230" t="s">
        <v>48</v>
      </c>
      <c r="H16" s="230" t="s">
        <v>48</v>
      </c>
      <c r="I16" s="230" t="s">
        <v>48</v>
      </c>
      <c r="J16" s="230" t="s">
        <v>49</v>
      </c>
      <c r="K16" s="242">
        <v>1007.6</v>
      </c>
      <c r="L16" s="243">
        <v>44.8</v>
      </c>
      <c r="M16" s="244"/>
      <c r="N16" s="244"/>
      <c r="O16" s="239"/>
      <c r="P16" s="215">
        <f t="shared" si="0"/>
        <v>44.782</v>
      </c>
      <c r="Q16" s="250"/>
      <c r="R16" s="251">
        <f ca="1" t="shared" si="1"/>
        <v>1068.16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8" customHeight="1" spans="1:26">
      <c r="A17" s="254" t="str">
        <f>CONCATENATE(LEFT(L$7,P7),"-3")</f>
        <v>YP-2018-SHY-055-3</v>
      </c>
      <c r="B17" s="233"/>
      <c r="C17" s="234"/>
      <c r="D17" s="255"/>
      <c r="E17" s="230"/>
      <c r="F17" s="230" t="s">
        <v>48</v>
      </c>
      <c r="G17" s="230" t="s">
        <v>48</v>
      </c>
      <c r="H17" s="230" t="s">
        <v>48</v>
      </c>
      <c r="I17" s="230" t="s">
        <v>48</v>
      </c>
      <c r="J17" s="230" t="s">
        <v>49</v>
      </c>
      <c r="K17" s="242">
        <v>968.79</v>
      </c>
      <c r="L17" s="243">
        <v>43</v>
      </c>
      <c r="M17" s="244"/>
      <c r="N17" s="244"/>
      <c r="O17" s="239"/>
      <c r="P17" s="215">
        <f t="shared" si="0"/>
        <v>43.057</v>
      </c>
      <c r="Q17" s="250"/>
      <c r="R17" s="251">
        <f ca="1" t="shared" si="1"/>
        <v>1119.23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8" customHeight="1" spans="1:26">
      <c r="A18" s="254" t="str">
        <f>CONCATENATE(LEFT(L$7,P7),"-4")</f>
        <v>YP-2018-SHY-055-4</v>
      </c>
      <c r="B18" s="228" t="s">
        <v>46</v>
      </c>
      <c r="C18" s="229"/>
      <c r="D18" s="218" t="str">
        <f>D15</f>
        <v>2018/03/11</v>
      </c>
      <c r="E18" s="230" t="s">
        <v>47</v>
      </c>
      <c r="F18" s="230" t="s">
        <v>48</v>
      </c>
      <c r="G18" s="230" t="s">
        <v>48</v>
      </c>
      <c r="H18" s="230" t="s">
        <v>48</v>
      </c>
      <c r="I18" s="230" t="s">
        <v>48</v>
      </c>
      <c r="J18" s="230" t="s">
        <v>49</v>
      </c>
      <c r="K18" s="3" t="s">
        <v>51</v>
      </c>
      <c r="L18" s="243">
        <v>45.5</v>
      </c>
      <c r="M18" s="244">
        <v>43.5</v>
      </c>
      <c r="N18" s="244">
        <v>43.5</v>
      </c>
      <c r="O18" s="239" t="s">
        <v>50</v>
      </c>
      <c r="P18" s="215">
        <f>ROUND(K19/22.5,3)</f>
        <v>43.465</v>
      </c>
      <c r="Q18" s="250">
        <f>ROUND(AVERAGE(L18:L20),3)</f>
        <v>43.5</v>
      </c>
      <c r="R18" s="251">
        <f ca="1" t="shared" si="1"/>
        <v>1075.69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8" customHeight="1" spans="1:26">
      <c r="A19" s="254" t="str">
        <f>CONCATENATE(LEFT(L$7,P7),"-5")</f>
        <v>YP-2018-SHY-055-5</v>
      </c>
      <c r="B19" s="231"/>
      <c r="C19" s="232"/>
      <c r="D19" s="218"/>
      <c r="E19" s="230"/>
      <c r="F19" s="230" t="s">
        <v>48</v>
      </c>
      <c r="G19" s="230" t="s">
        <v>48</v>
      </c>
      <c r="H19" s="230" t="s">
        <v>48</v>
      </c>
      <c r="I19" s="230" t="s">
        <v>48</v>
      </c>
      <c r="J19" s="230" t="s">
        <v>49</v>
      </c>
      <c r="K19" s="242">
        <v>977.96</v>
      </c>
      <c r="L19" s="243">
        <v>43.5</v>
      </c>
      <c r="M19" s="244"/>
      <c r="N19" s="244"/>
      <c r="O19" s="239"/>
      <c r="P19" s="215" t="e">
        <f>ROUND(#REF!/22.5,3)</f>
        <v>#REF!</v>
      </c>
      <c r="Q19" s="250"/>
      <c r="R19" s="251">
        <f ca="1" t="shared" si="1"/>
        <v>996.04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8" customHeight="1" spans="1:26">
      <c r="A20" s="254" t="str">
        <f>CONCATENATE(LEFT(L$7,P7),"-6")</f>
        <v>YP-2018-SHY-055-6</v>
      </c>
      <c r="B20" s="233"/>
      <c r="C20" s="234"/>
      <c r="D20" s="218"/>
      <c r="E20" s="230"/>
      <c r="F20" s="230" t="s">
        <v>48</v>
      </c>
      <c r="G20" s="230" t="s">
        <v>48</v>
      </c>
      <c r="H20" s="230" t="s">
        <v>48</v>
      </c>
      <c r="I20" s="230" t="s">
        <v>48</v>
      </c>
      <c r="J20" s="230" t="s">
        <v>49</v>
      </c>
      <c r="K20" s="242">
        <v>933.09</v>
      </c>
      <c r="L20" s="243">
        <v>41.5</v>
      </c>
      <c r="M20" s="244"/>
      <c r="N20" s="244"/>
      <c r="O20" s="239"/>
      <c r="P20" s="215">
        <f t="shared" si="0"/>
        <v>41.471</v>
      </c>
      <c r="Q20" s="250"/>
      <c r="R20" s="251">
        <f ca="1" t="shared" si="1"/>
        <v>1048.23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8" customHeight="1" spans="1:26">
      <c r="A21" s="256" t="s">
        <v>9</v>
      </c>
      <c r="B21" s="228" t="s">
        <v>9</v>
      </c>
      <c r="C21" s="229"/>
      <c r="D21" s="230" t="s">
        <v>9</v>
      </c>
      <c r="E21" s="230" t="s">
        <v>9</v>
      </c>
      <c r="F21" s="230" t="s">
        <v>9</v>
      </c>
      <c r="G21" s="230" t="s">
        <v>9</v>
      </c>
      <c r="H21" s="230" t="s">
        <v>9</v>
      </c>
      <c r="I21" s="230" t="s">
        <v>9</v>
      </c>
      <c r="J21" s="230" t="s">
        <v>9</v>
      </c>
      <c r="K21" s="242"/>
      <c r="L21" s="230" t="s">
        <v>9</v>
      </c>
      <c r="M21" s="230" t="s">
        <v>9</v>
      </c>
      <c r="N21" s="230" t="s">
        <v>9</v>
      </c>
      <c r="O21" s="239" t="s">
        <v>9</v>
      </c>
      <c r="P21" s="215">
        <f t="shared" si="0"/>
        <v>0</v>
      </c>
      <c r="Q21" s="250" t="e">
        <f>ROUND(AVERAGE(L21:L23),3)</f>
        <v>#DIV/0!</v>
      </c>
      <c r="R21" s="251">
        <f ca="1" t="shared" si="1"/>
        <v>1023.64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8" customHeight="1" spans="1:26">
      <c r="A22" s="256" t="s">
        <v>9</v>
      </c>
      <c r="B22" s="231"/>
      <c r="C22" s="232"/>
      <c r="D22" s="230"/>
      <c r="E22" s="230"/>
      <c r="F22" s="230" t="s">
        <v>9</v>
      </c>
      <c r="G22" s="230" t="s">
        <v>9</v>
      </c>
      <c r="H22" s="230" t="s">
        <v>9</v>
      </c>
      <c r="I22" s="230" t="s">
        <v>9</v>
      </c>
      <c r="J22" s="230" t="s">
        <v>9</v>
      </c>
      <c r="K22" s="242"/>
      <c r="L22" s="230" t="s">
        <v>9</v>
      </c>
      <c r="M22" s="230"/>
      <c r="N22" s="230"/>
      <c r="O22" s="239"/>
      <c r="P22" s="215">
        <f t="shared" si="0"/>
        <v>0</v>
      </c>
      <c r="Q22" s="250"/>
      <c r="R22" s="251">
        <f ca="1" t="shared" si="1"/>
        <v>962.85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8" customHeight="1" spans="1:26">
      <c r="A23" s="256" t="s">
        <v>9</v>
      </c>
      <c r="B23" s="233"/>
      <c r="C23" s="234"/>
      <c r="D23" s="230"/>
      <c r="E23" s="230"/>
      <c r="F23" s="230" t="s">
        <v>9</v>
      </c>
      <c r="G23" s="230" t="s">
        <v>9</v>
      </c>
      <c r="H23" s="230" t="s">
        <v>9</v>
      </c>
      <c r="I23" s="230" t="s">
        <v>9</v>
      </c>
      <c r="J23" s="230" t="s">
        <v>9</v>
      </c>
      <c r="K23" s="242"/>
      <c r="L23" s="230" t="s">
        <v>9</v>
      </c>
      <c r="M23" s="230"/>
      <c r="N23" s="230"/>
      <c r="O23" s="239"/>
      <c r="P23" s="215">
        <f t="shared" si="0"/>
        <v>0</v>
      </c>
      <c r="Q23" s="250"/>
      <c r="R23" s="251">
        <f ca="1" t="shared" si="1"/>
        <v>1076.19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8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/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52</v>
      </c>
      <c r="Q24" s="245" t="s">
        <v>52</v>
      </c>
      <c r="R24" s="245" t="s">
        <v>53</v>
      </c>
    </row>
    <row r="25" s="3" customFormat="1" ht="28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/>
      <c r="L25" s="230" t="s">
        <v>9</v>
      </c>
      <c r="M25" s="230"/>
      <c r="N25" s="230"/>
      <c r="O25" s="239"/>
      <c r="R25" s="215"/>
    </row>
    <row r="26" s="3" customFormat="1" ht="28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/>
      <c r="L26" s="230" t="s">
        <v>9</v>
      </c>
      <c r="M26" s="230"/>
      <c r="N26" s="230"/>
      <c r="O26" s="239"/>
      <c r="R26" s="215"/>
    </row>
    <row r="27" s="4" customFormat="1" ht="21" customHeight="1" spans="1:18">
      <c r="A27" s="13" t="s">
        <v>54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13" customHeight="1" spans="18:18">
      <c r="R28" s="252"/>
    </row>
    <row r="29" s="4" customFormat="1" ht="10" customHeight="1" spans="1:18">
      <c r="A29" s="17" t="s">
        <v>55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56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57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6</v>
      </c>
      <c r="B6" s="10"/>
      <c r="C6" s="10"/>
      <c r="D6" s="217"/>
      <c r="E6" s="217"/>
      <c r="F6" s="217"/>
      <c r="G6" s="217"/>
      <c r="H6" s="217"/>
      <c r="I6" s="217"/>
      <c r="J6" s="10" t="s">
        <v>8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/>
      <c r="E7" s="218"/>
      <c r="F7" s="218"/>
      <c r="G7" s="218"/>
      <c r="H7" s="218"/>
      <c r="I7" s="218"/>
      <c r="J7" s="12" t="s">
        <v>12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15</v>
      </c>
      <c r="B8" s="12"/>
      <c r="C8" s="12"/>
      <c r="D8" s="218"/>
      <c r="E8" s="218"/>
      <c r="F8" s="218"/>
      <c r="G8" s="218"/>
      <c r="H8" s="218"/>
      <c r="I8" s="218"/>
      <c r="J8" s="12" t="s">
        <v>17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/>
      <c r="E9" s="218"/>
      <c r="F9" s="218"/>
      <c r="G9" s="218"/>
      <c r="H9" s="218"/>
      <c r="I9" s="218"/>
      <c r="J9" s="12" t="s">
        <v>21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58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25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27</v>
      </c>
      <c r="B12" s="222" t="s">
        <v>28</v>
      </c>
      <c r="C12" s="223"/>
      <c r="D12" s="12" t="s">
        <v>29</v>
      </c>
      <c r="E12" s="12" t="s">
        <v>30</v>
      </c>
      <c r="F12" s="12" t="s">
        <v>31</v>
      </c>
      <c r="G12" s="12"/>
      <c r="H12" s="12"/>
      <c r="I12" s="12"/>
      <c r="J12" s="12" t="s">
        <v>32</v>
      </c>
      <c r="K12" s="12" t="s">
        <v>33</v>
      </c>
      <c r="L12" s="12" t="s">
        <v>34</v>
      </c>
      <c r="M12" s="12" t="s">
        <v>35</v>
      </c>
      <c r="N12" s="12" t="s">
        <v>36</v>
      </c>
      <c r="O12" s="28" t="s">
        <v>37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39</v>
      </c>
      <c r="G13" s="12"/>
      <c r="H13" s="12" t="s">
        <v>40</v>
      </c>
      <c r="I13" s="12"/>
      <c r="J13" s="12"/>
      <c r="K13" s="12"/>
      <c r="L13" s="12"/>
      <c r="M13" s="12"/>
      <c r="N13" s="12"/>
      <c r="O13" s="28"/>
      <c r="R13" s="215" t="s">
        <v>41</v>
      </c>
      <c r="S13" s="3" t="s">
        <v>42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43</v>
      </c>
      <c r="G14" s="12" t="s">
        <v>44</v>
      </c>
      <c r="H14" s="12" t="s">
        <v>43</v>
      </c>
      <c r="I14" s="12" t="s">
        <v>44</v>
      </c>
      <c r="J14" s="12"/>
      <c r="K14" s="12"/>
      <c r="L14" s="12"/>
      <c r="M14" s="12"/>
      <c r="N14" s="12"/>
      <c r="O14" s="28"/>
      <c r="R14" s="248">
        <v>950</v>
      </c>
      <c r="S14" s="249" t="s">
        <v>59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1000.35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960.9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1029.38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1011.87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1012.63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951.22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956.7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1026.93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952.79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52</v>
      </c>
      <c r="Q24" s="245" t="s">
        <v>52</v>
      </c>
      <c r="R24" s="245" t="s">
        <v>53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54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H99"/>
  <sheetViews>
    <sheetView view="pageBreakPreview" zoomScaleNormal="100" zoomScaleSheetLayoutView="100" topLeftCell="A4" workbookViewId="0">
      <selection activeCell="AH38" sqref="AH38:AR46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48" t="s">
        <v>61</v>
      </c>
      <c r="BK1" s="48"/>
      <c r="BL1" s="48"/>
      <c r="BM1" s="48" t="s">
        <v>62</v>
      </c>
      <c r="BN1" s="48"/>
      <c r="BP1" s="48" t="s">
        <v>63</v>
      </c>
      <c r="BQ1" s="48"/>
      <c r="BR1" s="48" t="s">
        <v>61</v>
      </c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64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80" t="str">
        <f>CONCATENATE("报告编号：BG-2018-SHY-",RIGHT(强度记录!K4,3))</f>
        <v>报告编号：BG-2018-SHY-055</v>
      </c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93" t="s">
        <v>67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0"/>
      <c r="BV8" s="180"/>
      <c r="BW8" s="193"/>
      <c r="BX8" s="193"/>
      <c r="BY8" s="193"/>
      <c r="BZ8" s="193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52" t="s">
        <v>9</v>
      </c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1" t="s">
        <v>9</v>
      </c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96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54" t="s">
        <v>70</v>
      </c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YP-2018-SHY-055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55" t="str">
        <f>强度记录!D6</f>
        <v>尚义一号水库大右幅3#墩柱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79" t="s">
        <v>18</v>
      </c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55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55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55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96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54" t="s">
        <v>72</v>
      </c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79" t="s">
        <v>16</v>
      </c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96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54" t="s">
        <v>11</v>
      </c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79" t="s">
        <v>74</v>
      </c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79"/>
      <c r="BB27" s="179"/>
      <c r="BC27" s="179"/>
      <c r="BD27" s="179"/>
      <c r="BE27" s="179"/>
      <c r="BF27" s="179"/>
      <c r="BG27" s="179"/>
      <c r="BH27" s="179"/>
      <c r="BI27" s="179"/>
      <c r="BJ27" s="179"/>
      <c r="BK27" s="179"/>
      <c r="BL27" s="179"/>
      <c r="BM27" s="179"/>
      <c r="BN27" s="179"/>
      <c r="BO27" s="179"/>
      <c r="BP27" s="179"/>
      <c r="BQ27" s="179"/>
      <c r="BR27" s="179"/>
      <c r="BS27" s="179"/>
      <c r="BT27" s="179"/>
      <c r="BU27" s="179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/>
      <c r="BT28" s="179"/>
      <c r="BU28" s="179"/>
      <c r="BV28" s="196"/>
    </row>
    <row r="29" s="29" customFormat="1" ht="12" customHeight="1" spans="4:86">
      <c r="D29" s="39" t="s">
        <v>58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7" t="s">
        <v>24</v>
      </c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98"/>
      <c r="BW29" s="199" t="str">
        <f>强度记录!B15</f>
        <v>35</v>
      </c>
      <c r="BX29" s="199"/>
      <c r="BY29" s="199"/>
      <c r="BZ29" s="199"/>
      <c r="CA29" s="193" t="s">
        <v>75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9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61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27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78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79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54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5" customHeight="1" spans="4:74">
      <c r="D38" s="131" t="str">
        <f>强度记录!A15</f>
        <v>YP-2018-SHY-055-1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2018/03/11-2018/04/08</v>
      </c>
      <c r="N38" s="141"/>
      <c r="O38" s="141"/>
      <c r="P38" s="141"/>
      <c r="Q38" s="141"/>
      <c r="R38" s="141"/>
      <c r="S38" s="163"/>
      <c r="T38" s="146" t="s">
        <v>47</v>
      </c>
      <c r="U38" s="147"/>
      <c r="V38" s="147"/>
      <c r="W38" s="147"/>
      <c r="X38" s="147"/>
      <c r="Y38" s="166"/>
      <c r="Z38" s="146" t="s">
        <v>50</v>
      </c>
      <c r="AA38" s="147"/>
      <c r="AB38" s="147"/>
      <c r="AC38" s="147"/>
      <c r="AD38" s="147"/>
      <c r="AE38" s="147"/>
      <c r="AF38" s="147"/>
      <c r="AG38" s="166"/>
      <c r="AH38" s="169" t="s">
        <v>81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>
        <f>强度记录!L15</f>
        <v>42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43.3</v>
      </c>
      <c r="BB38" s="185"/>
      <c r="BC38" s="185"/>
      <c r="BD38" s="185"/>
      <c r="BE38" s="185"/>
      <c r="BF38" s="190"/>
      <c r="BG38" s="146" t="s">
        <v>82</v>
      </c>
      <c r="BH38" s="147"/>
      <c r="BI38" s="147"/>
      <c r="BJ38" s="147"/>
      <c r="BK38" s="147"/>
      <c r="BL38" s="147"/>
      <c r="BM38" s="147"/>
      <c r="BN38" s="166"/>
      <c r="BO38" s="184">
        <f>ROUND(BA38/BW$29*100,1)</f>
        <v>123.7</v>
      </c>
      <c r="BP38" s="185"/>
      <c r="BQ38" s="185"/>
      <c r="BR38" s="185"/>
      <c r="BS38" s="185"/>
      <c r="BT38" s="185"/>
      <c r="BU38" s="185"/>
      <c r="BV38" s="202"/>
    </row>
    <row r="39" s="29" customFormat="1" ht="7.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4"/>
      <c r="T39" s="148"/>
      <c r="U39" s="149"/>
      <c r="V39" s="149"/>
      <c r="W39" s="149"/>
      <c r="X39" s="149"/>
      <c r="Y39" s="167"/>
      <c r="Z39" s="148"/>
      <c r="AA39" s="149"/>
      <c r="AB39" s="149"/>
      <c r="AC39" s="149"/>
      <c r="AD39" s="149"/>
      <c r="AE39" s="149"/>
      <c r="AF39" s="149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48"/>
      <c r="BH39" s="149"/>
      <c r="BI39" s="149"/>
      <c r="BJ39" s="149"/>
      <c r="BK39" s="149"/>
      <c r="BL39" s="149"/>
      <c r="BM39" s="149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4"/>
      <c r="T40" s="148"/>
      <c r="U40" s="149"/>
      <c r="V40" s="149"/>
      <c r="W40" s="149"/>
      <c r="X40" s="149"/>
      <c r="Y40" s="167"/>
      <c r="Z40" s="148"/>
      <c r="AA40" s="149"/>
      <c r="AB40" s="149"/>
      <c r="AC40" s="149"/>
      <c r="AD40" s="149"/>
      <c r="AE40" s="149"/>
      <c r="AF40" s="149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48"/>
      <c r="BH40" s="149"/>
      <c r="BI40" s="149"/>
      <c r="BJ40" s="149"/>
      <c r="BK40" s="149"/>
      <c r="BL40" s="149"/>
      <c r="BM40" s="149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5" customHeight="1" spans="4:74">
      <c r="D41" s="131" t="str">
        <f>强度记录!A16</f>
        <v>YP-2018-SHY-055-2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4"/>
      <c r="T41" s="148"/>
      <c r="U41" s="149"/>
      <c r="V41" s="149"/>
      <c r="W41" s="149"/>
      <c r="X41" s="149"/>
      <c r="Y41" s="167"/>
      <c r="Z41" s="148"/>
      <c r="AA41" s="149"/>
      <c r="AB41" s="149"/>
      <c r="AC41" s="149"/>
      <c r="AD41" s="149"/>
      <c r="AE41" s="149"/>
      <c r="AF41" s="149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44.8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48"/>
      <c r="BH41" s="149"/>
      <c r="BI41" s="149"/>
      <c r="BJ41" s="149"/>
      <c r="BK41" s="149"/>
      <c r="BL41" s="149"/>
      <c r="BM41" s="149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4"/>
      <c r="T42" s="148"/>
      <c r="U42" s="149"/>
      <c r="V42" s="149"/>
      <c r="W42" s="149"/>
      <c r="X42" s="149"/>
      <c r="Y42" s="167"/>
      <c r="Z42" s="148"/>
      <c r="AA42" s="149"/>
      <c r="AB42" s="149"/>
      <c r="AC42" s="149"/>
      <c r="AD42" s="149"/>
      <c r="AE42" s="149"/>
      <c r="AF42" s="149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48"/>
      <c r="BH42" s="149"/>
      <c r="BI42" s="149"/>
      <c r="BJ42" s="149"/>
      <c r="BK42" s="149"/>
      <c r="BL42" s="149"/>
      <c r="BM42" s="149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4"/>
      <c r="T43" s="148"/>
      <c r="U43" s="149"/>
      <c r="V43" s="149"/>
      <c r="W43" s="149"/>
      <c r="X43" s="149"/>
      <c r="Y43" s="167"/>
      <c r="Z43" s="148"/>
      <c r="AA43" s="149"/>
      <c r="AB43" s="149"/>
      <c r="AC43" s="149"/>
      <c r="AD43" s="149"/>
      <c r="AE43" s="149"/>
      <c r="AF43" s="149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48"/>
      <c r="BH43" s="149"/>
      <c r="BI43" s="149"/>
      <c r="BJ43" s="149"/>
      <c r="BK43" s="149"/>
      <c r="BL43" s="149"/>
      <c r="BM43" s="149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5" customHeight="1" spans="4:74">
      <c r="D44" s="131" t="str">
        <f>强度记录!A17</f>
        <v>YP-2018-SHY-055-3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4"/>
      <c r="T44" s="148"/>
      <c r="U44" s="149"/>
      <c r="V44" s="149"/>
      <c r="W44" s="149"/>
      <c r="X44" s="149"/>
      <c r="Y44" s="167"/>
      <c r="Z44" s="148"/>
      <c r="AA44" s="149"/>
      <c r="AB44" s="149"/>
      <c r="AC44" s="149"/>
      <c r="AD44" s="149"/>
      <c r="AE44" s="149"/>
      <c r="AF44" s="149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43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48"/>
      <c r="BH44" s="149"/>
      <c r="BI44" s="149"/>
      <c r="BJ44" s="149"/>
      <c r="BK44" s="149"/>
      <c r="BL44" s="149"/>
      <c r="BM44" s="149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4"/>
      <c r="T45" s="148"/>
      <c r="U45" s="149"/>
      <c r="V45" s="149"/>
      <c r="W45" s="149"/>
      <c r="X45" s="149"/>
      <c r="Y45" s="167"/>
      <c r="Z45" s="148"/>
      <c r="AA45" s="149"/>
      <c r="AB45" s="149"/>
      <c r="AC45" s="149"/>
      <c r="AD45" s="149"/>
      <c r="AE45" s="149"/>
      <c r="AF45" s="149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48"/>
      <c r="BH45" s="149"/>
      <c r="BI45" s="149"/>
      <c r="BJ45" s="149"/>
      <c r="BK45" s="149"/>
      <c r="BL45" s="149"/>
      <c r="BM45" s="149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5"/>
      <c r="T46" s="150"/>
      <c r="U46" s="151"/>
      <c r="V46" s="151"/>
      <c r="W46" s="151"/>
      <c r="X46" s="151"/>
      <c r="Y46" s="168"/>
      <c r="Z46" s="150"/>
      <c r="AA46" s="151"/>
      <c r="AB46" s="151"/>
      <c r="AC46" s="151"/>
      <c r="AD46" s="151"/>
      <c r="AE46" s="151"/>
      <c r="AF46" s="151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50"/>
      <c r="BH46" s="151"/>
      <c r="BI46" s="151"/>
      <c r="BJ46" s="151"/>
      <c r="BK46" s="151"/>
      <c r="BL46" s="151"/>
      <c r="BM46" s="151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5" customHeight="1" spans="4:74">
      <c r="D47" s="131" t="str">
        <f>强度记录!A18</f>
        <v>YP-2018-SHY-055-4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2018/03/11-2018/04/08</v>
      </c>
      <c r="N47" s="141"/>
      <c r="O47" s="141"/>
      <c r="P47" s="141"/>
      <c r="Q47" s="141"/>
      <c r="R47" s="141"/>
      <c r="S47" s="163"/>
      <c r="T47" s="146" t="s">
        <v>47</v>
      </c>
      <c r="U47" s="147"/>
      <c r="V47" s="147"/>
      <c r="W47" s="147"/>
      <c r="X47" s="147"/>
      <c r="Y47" s="166"/>
      <c r="Z47" s="146" t="s">
        <v>50</v>
      </c>
      <c r="AA47" s="147"/>
      <c r="AB47" s="147"/>
      <c r="AC47" s="147"/>
      <c r="AD47" s="147"/>
      <c r="AE47" s="147"/>
      <c r="AF47" s="147"/>
      <c r="AG47" s="166"/>
      <c r="AH47" s="169" t="s">
        <v>81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45.5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43.5</v>
      </c>
      <c r="BB47" s="185"/>
      <c r="BC47" s="185"/>
      <c r="BD47" s="185"/>
      <c r="BE47" s="185"/>
      <c r="BF47" s="190"/>
      <c r="BG47" s="146" t="s">
        <v>82</v>
      </c>
      <c r="BH47" s="147"/>
      <c r="BI47" s="147"/>
      <c r="BJ47" s="147"/>
      <c r="BK47" s="147"/>
      <c r="BL47" s="147"/>
      <c r="BM47" s="147"/>
      <c r="BN47" s="166"/>
      <c r="BO47" s="184">
        <f>ROUND(BA47/BW$29*100,1)</f>
        <v>124.3</v>
      </c>
      <c r="BP47" s="185"/>
      <c r="BQ47" s="185"/>
      <c r="BR47" s="185"/>
      <c r="BS47" s="185"/>
      <c r="BT47" s="185"/>
      <c r="BU47" s="185"/>
      <c r="BV47" s="202"/>
    </row>
    <row r="48" s="29" customFormat="1" ht="7.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4"/>
      <c r="T48" s="148"/>
      <c r="U48" s="149"/>
      <c r="V48" s="149"/>
      <c r="W48" s="149"/>
      <c r="X48" s="149"/>
      <c r="Y48" s="167"/>
      <c r="Z48" s="148"/>
      <c r="AA48" s="149"/>
      <c r="AB48" s="149"/>
      <c r="AC48" s="149"/>
      <c r="AD48" s="149"/>
      <c r="AE48" s="149"/>
      <c r="AF48" s="149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48"/>
      <c r="BH48" s="149"/>
      <c r="BI48" s="149"/>
      <c r="BJ48" s="149"/>
      <c r="BK48" s="149"/>
      <c r="BL48" s="149"/>
      <c r="BM48" s="149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4"/>
      <c r="T49" s="148"/>
      <c r="U49" s="149"/>
      <c r="V49" s="149"/>
      <c r="W49" s="149"/>
      <c r="X49" s="149"/>
      <c r="Y49" s="167"/>
      <c r="Z49" s="148"/>
      <c r="AA49" s="149"/>
      <c r="AB49" s="149"/>
      <c r="AC49" s="149"/>
      <c r="AD49" s="149"/>
      <c r="AE49" s="149"/>
      <c r="AF49" s="149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48"/>
      <c r="BH49" s="149"/>
      <c r="BI49" s="149"/>
      <c r="BJ49" s="149"/>
      <c r="BK49" s="149"/>
      <c r="BL49" s="149"/>
      <c r="BM49" s="149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5" customHeight="1" spans="4:74">
      <c r="D50" s="131" t="str">
        <f>强度记录!A19</f>
        <v>YP-2018-SHY-055-5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4"/>
      <c r="T50" s="148"/>
      <c r="U50" s="149"/>
      <c r="V50" s="149"/>
      <c r="W50" s="149"/>
      <c r="X50" s="149"/>
      <c r="Y50" s="167"/>
      <c r="Z50" s="148"/>
      <c r="AA50" s="149"/>
      <c r="AB50" s="149"/>
      <c r="AC50" s="149"/>
      <c r="AD50" s="149"/>
      <c r="AE50" s="149"/>
      <c r="AF50" s="149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43.5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48"/>
      <c r="BH50" s="149"/>
      <c r="BI50" s="149"/>
      <c r="BJ50" s="149"/>
      <c r="BK50" s="149"/>
      <c r="BL50" s="149"/>
      <c r="BM50" s="149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4"/>
      <c r="T51" s="148"/>
      <c r="U51" s="149"/>
      <c r="V51" s="149"/>
      <c r="W51" s="149"/>
      <c r="X51" s="149"/>
      <c r="Y51" s="167"/>
      <c r="Z51" s="148"/>
      <c r="AA51" s="149"/>
      <c r="AB51" s="149"/>
      <c r="AC51" s="149"/>
      <c r="AD51" s="149"/>
      <c r="AE51" s="149"/>
      <c r="AF51" s="149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48"/>
      <c r="BH51" s="149"/>
      <c r="BI51" s="149"/>
      <c r="BJ51" s="149"/>
      <c r="BK51" s="149"/>
      <c r="BL51" s="149"/>
      <c r="BM51" s="149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4"/>
      <c r="T52" s="148"/>
      <c r="U52" s="149"/>
      <c r="V52" s="149"/>
      <c r="W52" s="149"/>
      <c r="X52" s="149"/>
      <c r="Y52" s="167"/>
      <c r="Z52" s="148"/>
      <c r="AA52" s="149"/>
      <c r="AB52" s="149"/>
      <c r="AC52" s="149"/>
      <c r="AD52" s="149"/>
      <c r="AE52" s="149"/>
      <c r="AF52" s="149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48"/>
      <c r="BH52" s="149"/>
      <c r="BI52" s="149"/>
      <c r="BJ52" s="149"/>
      <c r="BK52" s="149"/>
      <c r="BL52" s="149"/>
      <c r="BM52" s="149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5" customHeight="1" spans="4:74">
      <c r="D53" s="131" t="str">
        <f>强度记录!A20</f>
        <v>YP-2018-SHY-055-6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4"/>
      <c r="T53" s="148"/>
      <c r="U53" s="149"/>
      <c r="V53" s="149"/>
      <c r="W53" s="149"/>
      <c r="X53" s="149"/>
      <c r="Y53" s="167"/>
      <c r="Z53" s="148"/>
      <c r="AA53" s="149"/>
      <c r="AB53" s="149"/>
      <c r="AC53" s="149"/>
      <c r="AD53" s="149"/>
      <c r="AE53" s="149"/>
      <c r="AF53" s="149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41.5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48"/>
      <c r="BH53" s="149"/>
      <c r="BI53" s="149"/>
      <c r="BJ53" s="149"/>
      <c r="BK53" s="149"/>
      <c r="BL53" s="149"/>
      <c r="BM53" s="149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4"/>
      <c r="T54" s="148"/>
      <c r="U54" s="149"/>
      <c r="V54" s="149"/>
      <c r="W54" s="149"/>
      <c r="X54" s="149"/>
      <c r="Y54" s="167"/>
      <c r="Z54" s="148"/>
      <c r="AA54" s="149"/>
      <c r="AB54" s="149"/>
      <c r="AC54" s="149"/>
      <c r="AD54" s="149"/>
      <c r="AE54" s="149"/>
      <c r="AF54" s="149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48"/>
      <c r="BH54" s="149"/>
      <c r="BI54" s="149"/>
      <c r="BJ54" s="149"/>
      <c r="BK54" s="149"/>
      <c r="BL54" s="149"/>
      <c r="BM54" s="149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5"/>
      <c r="T55" s="150"/>
      <c r="U55" s="151"/>
      <c r="V55" s="151"/>
      <c r="W55" s="151"/>
      <c r="X55" s="151"/>
      <c r="Y55" s="168"/>
      <c r="Z55" s="150"/>
      <c r="AA55" s="151"/>
      <c r="AB55" s="151"/>
      <c r="AC55" s="151"/>
      <c r="AD55" s="151"/>
      <c r="AE55" s="151"/>
      <c r="AF55" s="151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50"/>
      <c r="BH55" s="151"/>
      <c r="BI55" s="151"/>
      <c r="BJ55" s="151"/>
      <c r="BK55" s="151"/>
      <c r="BL55" s="151"/>
      <c r="BM55" s="151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5" customHeight="1" spans="4:74">
      <c r="D56" s="131" t="str">
        <f>强度记录!A21</f>
        <v>/</v>
      </c>
      <c r="E56" s="132"/>
      <c r="F56" s="132"/>
      <c r="G56" s="132"/>
      <c r="H56" s="132"/>
      <c r="I56" s="132"/>
      <c r="J56" s="132"/>
      <c r="K56" s="132"/>
      <c r="L56" s="132"/>
      <c r="M56" s="146" t="s">
        <v>9</v>
      </c>
      <c r="N56" s="147"/>
      <c r="O56" s="147"/>
      <c r="P56" s="147"/>
      <c r="Q56" s="147"/>
      <c r="R56" s="147"/>
      <c r="S56" s="166"/>
      <c r="T56" s="146" t="s">
        <v>9</v>
      </c>
      <c r="U56" s="147"/>
      <c r="V56" s="147"/>
      <c r="W56" s="147"/>
      <c r="X56" s="147"/>
      <c r="Y56" s="166"/>
      <c r="Z56" s="146" t="s">
        <v>9</v>
      </c>
      <c r="AA56" s="147"/>
      <c r="AB56" s="147"/>
      <c r="AC56" s="147"/>
      <c r="AD56" s="147"/>
      <c r="AE56" s="147"/>
      <c r="AF56" s="147"/>
      <c r="AG56" s="166"/>
      <c r="AH56" s="169" t="s">
        <v>9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9" t="s">
        <v>9</v>
      </c>
      <c r="AT56" s="179"/>
      <c r="AU56" s="179"/>
      <c r="AV56" s="179"/>
      <c r="AW56" s="179"/>
      <c r="AX56" s="179"/>
      <c r="AY56" s="179"/>
      <c r="AZ56" s="179"/>
      <c r="BA56" s="146" t="s">
        <v>9</v>
      </c>
      <c r="BB56" s="147"/>
      <c r="BC56" s="147"/>
      <c r="BD56" s="147"/>
      <c r="BE56" s="147"/>
      <c r="BF56" s="166"/>
      <c r="BG56" s="146" t="s">
        <v>9</v>
      </c>
      <c r="BH56" s="147"/>
      <c r="BI56" s="147"/>
      <c r="BJ56" s="147"/>
      <c r="BK56" s="147"/>
      <c r="BL56" s="147"/>
      <c r="BM56" s="147"/>
      <c r="BN56" s="166"/>
      <c r="BO56" s="146" t="s">
        <v>9</v>
      </c>
      <c r="BP56" s="147"/>
      <c r="BQ56" s="147"/>
      <c r="BR56" s="147"/>
      <c r="BS56" s="147"/>
      <c r="BT56" s="147"/>
      <c r="BU56" s="147"/>
      <c r="BV56" s="205"/>
    </row>
    <row r="57" s="29" customFormat="1" ht="7.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8"/>
      <c r="N57" s="149"/>
      <c r="O57" s="149"/>
      <c r="P57" s="149"/>
      <c r="Q57" s="149"/>
      <c r="R57" s="149"/>
      <c r="S57" s="167"/>
      <c r="T57" s="148"/>
      <c r="U57" s="149"/>
      <c r="V57" s="149"/>
      <c r="W57" s="149"/>
      <c r="X57" s="149"/>
      <c r="Y57" s="167"/>
      <c r="Z57" s="148"/>
      <c r="AA57" s="149"/>
      <c r="AB57" s="149"/>
      <c r="AC57" s="149"/>
      <c r="AD57" s="149"/>
      <c r="AE57" s="149"/>
      <c r="AF57" s="149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9"/>
      <c r="AT57" s="179"/>
      <c r="AU57" s="179"/>
      <c r="AV57" s="179"/>
      <c r="AW57" s="179"/>
      <c r="AX57" s="179"/>
      <c r="AY57" s="179"/>
      <c r="AZ57" s="179"/>
      <c r="BA57" s="148"/>
      <c r="BB57" s="149"/>
      <c r="BC57" s="149"/>
      <c r="BD57" s="149"/>
      <c r="BE57" s="149"/>
      <c r="BF57" s="167"/>
      <c r="BG57" s="148"/>
      <c r="BH57" s="149"/>
      <c r="BI57" s="149"/>
      <c r="BJ57" s="149"/>
      <c r="BK57" s="149"/>
      <c r="BL57" s="149"/>
      <c r="BM57" s="149"/>
      <c r="BN57" s="167"/>
      <c r="BO57" s="148"/>
      <c r="BP57" s="149"/>
      <c r="BQ57" s="149"/>
      <c r="BR57" s="149"/>
      <c r="BS57" s="149"/>
      <c r="BT57" s="149"/>
      <c r="BU57" s="149"/>
      <c r="BV57" s="206"/>
    </row>
    <row r="58" s="29" customFormat="1" ht="7.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8"/>
      <c r="N58" s="149"/>
      <c r="O58" s="149"/>
      <c r="P58" s="149"/>
      <c r="Q58" s="149"/>
      <c r="R58" s="149"/>
      <c r="S58" s="167"/>
      <c r="T58" s="148"/>
      <c r="U58" s="149"/>
      <c r="V58" s="149"/>
      <c r="W58" s="149"/>
      <c r="X58" s="149"/>
      <c r="Y58" s="167"/>
      <c r="Z58" s="148"/>
      <c r="AA58" s="149"/>
      <c r="AB58" s="149"/>
      <c r="AC58" s="149"/>
      <c r="AD58" s="149"/>
      <c r="AE58" s="149"/>
      <c r="AF58" s="149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9"/>
      <c r="AT58" s="179"/>
      <c r="AU58" s="179"/>
      <c r="AV58" s="179"/>
      <c r="AW58" s="179"/>
      <c r="AX58" s="179"/>
      <c r="AY58" s="179"/>
      <c r="AZ58" s="179"/>
      <c r="BA58" s="148"/>
      <c r="BB58" s="149"/>
      <c r="BC58" s="149"/>
      <c r="BD58" s="149"/>
      <c r="BE58" s="149"/>
      <c r="BF58" s="167"/>
      <c r="BG58" s="148"/>
      <c r="BH58" s="149"/>
      <c r="BI58" s="149"/>
      <c r="BJ58" s="149"/>
      <c r="BK58" s="149"/>
      <c r="BL58" s="149"/>
      <c r="BM58" s="149"/>
      <c r="BN58" s="167"/>
      <c r="BO58" s="148"/>
      <c r="BP58" s="149"/>
      <c r="BQ58" s="149"/>
      <c r="BR58" s="149"/>
      <c r="BS58" s="149"/>
      <c r="BT58" s="149"/>
      <c r="BU58" s="149"/>
      <c r="BV58" s="206"/>
    </row>
    <row r="59" s="29" customFormat="1" ht="7.5" customHeight="1" spans="4:74">
      <c r="D59" s="131" t="str">
        <f>强度记录!A22</f>
        <v>/</v>
      </c>
      <c r="E59" s="132"/>
      <c r="F59" s="132"/>
      <c r="G59" s="132"/>
      <c r="H59" s="132"/>
      <c r="I59" s="132"/>
      <c r="J59" s="132"/>
      <c r="K59" s="132"/>
      <c r="L59" s="132"/>
      <c r="M59" s="148"/>
      <c r="N59" s="149"/>
      <c r="O59" s="149"/>
      <c r="P59" s="149"/>
      <c r="Q59" s="149"/>
      <c r="R59" s="149"/>
      <c r="S59" s="167"/>
      <c r="T59" s="148"/>
      <c r="U59" s="149"/>
      <c r="V59" s="149"/>
      <c r="W59" s="149"/>
      <c r="X59" s="149"/>
      <c r="Y59" s="167"/>
      <c r="Z59" s="148"/>
      <c r="AA59" s="149"/>
      <c r="AB59" s="149"/>
      <c r="AC59" s="149"/>
      <c r="AD59" s="149"/>
      <c r="AE59" s="149"/>
      <c r="AF59" s="149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9" t="s">
        <v>9</v>
      </c>
      <c r="AT59" s="179"/>
      <c r="AU59" s="179"/>
      <c r="AV59" s="179"/>
      <c r="AW59" s="179"/>
      <c r="AX59" s="179"/>
      <c r="AY59" s="179"/>
      <c r="AZ59" s="179"/>
      <c r="BA59" s="148"/>
      <c r="BB59" s="149"/>
      <c r="BC59" s="149"/>
      <c r="BD59" s="149"/>
      <c r="BE59" s="149"/>
      <c r="BF59" s="167"/>
      <c r="BG59" s="148"/>
      <c r="BH59" s="149"/>
      <c r="BI59" s="149"/>
      <c r="BJ59" s="149"/>
      <c r="BK59" s="149"/>
      <c r="BL59" s="149"/>
      <c r="BM59" s="149"/>
      <c r="BN59" s="167"/>
      <c r="BO59" s="148"/>
      <c r="BP59" s="149"/>
      <c r="BQ59" s="149"/>
      <c r="BR59" s="149"/>
      <c r="BS59" s="149"/>
      <c r="BT59" s="149"/>
      <c r="BU59" s="149"/>
      <c r="BV59" s="206"/>
    </row>
    <row r="60" s="29" customFormat="1" ht="7.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8"/>
      <c r="N60" s="149"/>
      <c r="O60" s="149"/>
      <c r="P60" s="149"/>
      <c r="Q60" s="149"/>
      <c r="R60" s="149"/>
      <c r="S60" s="167"/>
      <c r="T60" s="148"/>
      <c r="U60" s="149"/>
      <c r="V60" s="149"/>
      <c r="W60" s="149"/>
      <c r="X60" s="149"/>
      <c r="Y60" s="167"/>
      <c r="Z60" s="148"/>
      <c r="AA60" s="149"/>
      <c r="AB60" s="149"/>
      <c r="AC60" s="149"/>
      <c r="AD60" s="149"/>
      <c r="AE60" s="149"/>
      <c r="AF60" s="149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9"/>
      <c r="AT60" s="179"/>
      <c r="AU60" s="179"/>
      <c r="AV60" s="179"/>
      <c r="AW60" s="179"/>
      <c r="AX60" s="179"/>
      <c r="AY60" s="179"/>
      <c r="AZ60" s="179"/>
      <c r="BA60" s="148"/>
      <c r="BB60" s="149"/>
      <c r="BC60" s="149"/>
      <c r="BD60" s="149"/>
      <c r="BE60" s="149"/>
      <c r="BF60" s="167"/>
      <c r="BG60" s="148"/>
      <c r="BH60" s="149"/>
      <c r="BI60" s="149"/>
      <c r="BJ60" s="149"/>
      <c r="BK60" s="149"/>
      <c r="BL60" s="149"/>
      <c r="BM60" s="149"/>
      <c r="BN60" s="167"/>
      <c r="BO60" s="148"/>
      <c r="BP60" s="149"/>
      <c r="BQ60" s="149"/>
      <c r="BR60" s="149"/>
      <c r="BS60" s="149"/>
      <c r="BT60" s="149"/>
      <c r="BU60" s="149"/>
      <c r="BV60" s="206"/>
    </row>
    <row r="61" s="29" customFormat="1" ht="7.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8"/>
      <c r="N61" s="149"/>
      <c r="O61" s="149"/>
      <c r="P61" s="149"/>
      <c r="Q61" s="149"/>
      <c r="R61" s="149"/>
      <c r="S61" s="167"/>
      <c r="T61" s="148"/>
      <c r="U61" s="149"/>
      <c r="V61" s="149"/>
      <c r="W61" s="149"/>
      <c r="X61" s="149"/>
      <c r="Y61" s="167"/>
      <c r="Z61" s="148"/>
      <c r="AA61" s="149"/>
      <c r="AB61" s="149"/>
      <c r="AC61" s="149"/>
      <c r="AD61" s="149"/>
      <c r="AE61" s="149"/>
      <c r="AF61" s="149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9"/>
      <c r="AT61" s="179"/>
      <c r="AU61" s="179"/>
      <c r="AV61" s="179"/>
      <c r="AW61" s="179"/>
      <c r="AX61" s="179"/>
      <c r="AY61" s="179"/>
      <c r="AZ61" s="179"/>
      <c r="BA61" s="148"/>
      <c r="BB61" s="149"/>
      <c r="BC61" s="149"/>
      <c r="BD61" s="149"/>
      <c r="BE61" s="149"/>
      <c r="BF61" s="167"/>
      <c r="BG61" s="148"/>
      <c r="BH61" s="149"/>
      <c r="BI61" s="149"/>
      <c r="BJ61" s="149"/>
      <c r="BK61" s="149"/>
      <c r="BL61" s="149"/>
      <c r="BM61" s="149"/>
      <c r="BN61" s="167"/>
      <c r="BO61" s="148"/>
      <c r="BP61" s="149"/>
      <c r="BQ61" s="149"/>
      <c r="BR61" s="149"/>
      <c r="BS61" s="149"/>
      <c r="BT61" s="149"/>
      <c r="BU61" s="149"/>
      <c r="BV61" s="206"/>
    </row>
    <row r="62" s="29" customFormat="1" ht="7.5" customHeight="1" spans="4:74">
      <c r="D62" s="131" t="str">
        <f>强度记录!A23</f>
        <v>/</v>
      </c>
      <c r="E62" s="132"/>
      <c r="F62" s="132"/>
      <c r="G62" s="132"/>
      <c r="H62" s="132"/>
      <c r="I62" s="132"/>
      <c r="J62" s="132"/>
      <c r="K62" s="132"/>
      <c r="L62" s="132"/>
      <c r="M62" s="148"/>
      <c r="N62" s="149"/>
      <c r="O62" s="149"/>
      <c r="P62" s="149"/>
      <c r="Q62" s="149"/>
      <c r="R62" s="149"/>
      <c r="S62" s="167"/>
      <c r="T62" s="148"/>
      <c r="U62" s="149"/>
      <c r="V62" s="149"/>
      <c r="W62" s="149"/>
      <c r="X62" s="149"/>
      <c r="Y62" s="167"/>
      <c r="Z62" s="148"/>
      <c r="AA62" s="149"/>
      <c r="AB62" s="149"/>
      <c r="AC62" s="149"/>
      <c r="AD62" s="149"/>
      <c r="AE62" s="149"/>
      <c r="AF62" s="149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9" t="s">
        <v>9</v>
      </c>
      <c r="AT62" s="179"/>
      <c r="AU62" s="179"/>
      <c r="AV62" s="179"/>
      <c r="AW62" s="179"/>
      <c r="AX62" s="179"/>
      <c r="AY62" s="179"/>
      <c r="AZ62" s="179"/>
      <c r="BA62" s="148"/>
      <c r="BB62" s="149"/>
      <c r="BC62" s="149"/>
      <c r="BD62" s="149"/>
      <c r="BE62" s="149"/>
      <c r="BF62" s="167"/>
      <c r="BG62" s="148"/>
      <c r="BH62" s="149"/>
      <c r="BI62" s="149"/>
      <c r="BJ62" s="149"/>
      <c r="BK62" s="149"/>
      <c r="BL62" s="149"/>
      <c r="BM62" s="149"/>
      <c r="BN62" s="167"/>
      <c r="BO62" s="148"/>
      <c r="BP62" s="149"/>
      <c r="BQ62" s="149"/>
      <c r="BR62" s="149"/>
      <c r="BS62" s="149"/>
      <c r="BT62" s="149"/>
      <c r="BU62" s="149"/>
      <c r="BV62" s="206"/>
    </row>
    <row r="63" s="29" customFormat="1" ht="7.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8"/>
      <c r="N63" s="149"/>
      <c r="O63" s="149"/>
      <c r="P63" s="149"/>
      <c r="Q63" s="149"/>
      <c r="R63" s="149"/>
      <c r="S63" s="167"/>
      <c r="T63" s="148"/>
      <c r="U63" s="149"/>
      <c r="V63" s="149"/>
      <c r="W63" s="149"/>
      <c r="X63" s="149"/>
      <c r="Y63" s="167"/>
      <c r="Z63" s="148"/>
      <c r="AA63" s="149"/>
      <c r="AB63" s="149"/>
      <c r="AC63" s="149"/>
      <c r="AD63" s="149"/>
      <c r="AE63" s="149"/>
      <c r="AF63" s="149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9"/>
      <c r="AT63" s="179"/>
      <c r="AU63" s="179"/>
      <c r="AV63" s="179"/>
      <c r="AW63" s="179"/>
      <c r="AX63" s="179"/>
      <c r="AY63" s="179"/>
      <c r="AZ63" s="179"/>
      <c r="BA63" s="148"/>
      <c r="BB63" s="149"/>
      <c r="BC63" s="149"/>
      <c r="BD63" s="149"/>
      <c r="BE63" s="149"/>
      <c r="BF63" s="167"/>
      <c r="BG63" s="148"/>
      <c r="BH63" s="149"/>
      <c r="BI63" s="149"/>
      <c r="BJ63" s="149"/>
      <c r="BK63" s="149"/>
      <c r="BL63" s="149"/>
      <c r="BM63" s="149"/>
      <c r="BN63" s="167"/>
      <c r="BO63" s="148"/>
      <c r="BP63" s="149"/>
      <c r="BQ63" s="149"/>
      <c r="BR63" s="149"/>
      <c r="BS63" s="149"/>
      <c r="BT63" s="149"/>
      <c r="BU63" s="149"/>
      <c r="BV63" s="206"/>
    </row>
    <row r="64" s="29" customFormat="1" ht="7.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50"/>
      <c r="N64" s="151"/>
      <c r="O64" s="151"/>
      <c r="P64" s="151"/>
      <c r="Q64" s="151"/>
      <c r="R64" s="151"/>
      <c r="S64" s="168"/>
      <c r="T64" s="150"/>
      <c r="U64" s="151"/>
      <c r="V64" s="151"/>
      <c r="W64" s="151"/>
      <c r="X64" s="151"/>
      <c r="Y64" s="168"/>
      <c r="Z64" s="150"/>
      <c r="AA64" s="151"/>
      <c r="AB64" s="151"/>
      <c r="AC64" s="151"/>
      <c r="AD64" s="151"/>
      <c r="AE64" s="151"/>
      <c r="AF64" s="151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9"/>
      <c r="AT64" s="179"/>
      <c r="AU64" s="179"/>
      <c r="AV64" s="179"/>
      <c r="AW64" s="179"/>
      <c r="AX64" s="179"/>
      <c r="AY64" s="179"/>
      <c r="AZ64" s="179"/>
      <c r="BA64" s="150"/>
      <c r="BB64" s="151"/>
      <c r="BC64" s="151"/>
      <c r="BD64" s="151"/>
      <c r="BE64" s="151"/>
      <c r="BF64" s="168"/>
      <c r="BG64" s="150"/>
      <c r="BH64" s="151"/>
      <c r="BI64" s="151"/>
      <c r="BJ64" s="151"/>
      <c r="BK64" s="151"/>
      <c r="BL64" s="151"/>
      <c r="BM64" s="151"/>
      <c r="BN64" s="168"/>
      <c r="BO64" s="150"/>
      <c r="BP64" s="151"/>
      <c r="BQ64" s="151"/>
      <c r="BR64" s="151"/>
      <c r="BS64" s="151"/>
      <c r="BT64" s="151"/>
      <c r="BU64" s="151"/>
      <c r="BV64" s="207"/>
    </row>
    <row r="65" s="29" customFormat="1" ht="7.5" customHeight="1" spans="4:74">
      <c r="D65" s="208" t="s">
        <v>9</v>
      </c>
      <c r="E65" s="147"/>
      <c r="F65" s="147"/>
      <c r="G65" s="147"/>
      <c r="H65" s="147"/>
      <c r="I65" s="147"/>
      <c r="J65" s="147"/>
      <c r="K65" s="147"/>
      <c r="L65" s="147"/>
      <c r="M65" s="146" t="s">
        <v>9</v>
      </c>
      <c r="N65" s="147"/>
      <c r="O65" s="147"/>
      <c r="P65" s="147"/>
      <c r="Q65" s="147"/>
      <c r="R65" s="147"/>
      <c r="S65" s="166"/>
      <c r="T65" s="146" t="s">
        <v>9</v>
      </c>
      <c r="U65" s="147"/>
      <c r="V65" s="147"/>
      <c r="W65" s="147"/>
      <c r="X65" s="147"/>
      <c r="Y65" s="166"/>
      <c r="Z65" s="146" t="s">
        <v>9</v>
      </c>
      <c r="AA65" s="147"/>
      <c r="AB65" s="147"/>
      <c r="AC65" s="147"/>
      <c r="AD65" s="147"/>
      <c r="AE65" s="147"/>
      <c r="AF65" s="147"/>
      <c r="AG65" s="166"/>
      <c r="AH65" s="169" t="s">
        <v>9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79" t="s">
        <v>9</v>
      </c>
      <c r="AT65" s="179"/>
      <c r="AU65" s="179"/>
      <c r="AV65" s="179"/>
      <c r="AW65" s="179"/>
      <c r="AX65" s="179"/>
      <c r="AY65" s="179"/>
      <c r="AZ65" s="179"/>
      <c r="BA65" s="146" t="s">
        <v>9</v>
      </c>
      <c r="BB65" s="147"/>
      <c r="BC65" s="147"/>
      <c r="BD65" s="147"/>
      <c r="BE65" s="147"/>
      <c r="BF65" s="166"/>
      <c r="BG65" s="146" t="s">
        <v>9</v>
      </c>
      <c r="BH65" s="147"/>
      <c r="BI65" s="147"/>
      <c r="BJ65" s="147"/>
      <c r="BK65" s="147"/>
      <c r="BL65" s="147"/>
      <c r="BM65" s="147"/>
      <c r="BN65" s="166"/>
      <c r="BO65" s="146" t="s">
        <v>9</v>
      </c>
      <c r="BP65" s="147"/>
      <c r="BQ65" s="147"/>
      <c r="BR65" s="147"/>
      <c r="BS65" s="147"/>
      <c r="BT65" s="147"/>
      <c r="BU65" s="147"/>
      <c r="BV65" s="205"/>
    </row>
    <row r="66" s="29" customFormat="1" ht="7.5" customHeight="1" spans="4:74">
      <c r="D66" s="209"/>
      <c r="E66" s="149"/>
      <c r="F66" s="149"/>
      <c r="G66" s="149"/>
      <c r="H66" s="149"/>
      <c r="I66" s="149"/>
      <c r="J66" s="149"/>
      <c r="K66" s="149"/>
      <c r="L66" s="149"/>
      <c r="M66" s="148"/>
      <c r="N66" s="149"/>
      <c r="O66" s="149"/>
      <c r="P66" s="149"/>
      <c r="Q66" s="149"/>
      <c r="R66" s="149"/>
      <c r="S66" s="167"/>
      <c r="T66" s="148"/>
      <c r="U66" s="149"/>
      <c r="V66" s="149"/>
      <c r="W66" s="149"/>
      <c r="X66" s="149"/>
      <c r="Y66" s="167"/>
      <c r="Z66" s="148"/>
      <c r="AA66" s="149"/>
      <c r="AB66" s="149"/>
      <c r="AC66" s="149"/>
      <c r="AD66" s="149"/>
      <c r="AE66" s="149"/>
      <c r="AF66" s="149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79"/>
      <c r="AT66" s="179"/>
      <c r="AU66" s="179"/>
      <c r="AV66" s="179"/>
      <c r="AW66" s="179"/>
      <c r="AX66" s="179"/>
      <c r="AY66" s="179"/>
      <c r="AZ66" s="179"/>
      <c r="BA66" s="148"/>
      <c r="BB66" s="149"/>
      <c r="BC66" s="149"/>
      <c r="BD66" s="149"/>
      <c r="BE66" s="149"/>
      <c r="BF66" s="167"/>
      <c r="BG66" s="148"/>
      <c r="BH66" s="149"/>
      <c r="BI66" s="149"/>
      <c r="BJ66" s="149"/>
      <c r="BK66" s="149"/>
      <c r="BL66" s="149"/>
      <c r="BM66" s="149"/>
      <c r="BN66" s="167"/>
      <c r="BO66" s="148"/>
      <c r="BP66" s="149"/>
      <c r="BQ66" s="149"/>
      <c r="BR66" s="149"/>
      <c r="BS66" s="149"/>
      <c r="BT66" s="149"/>
      <c r="BU66" s="149"/>
      <c r="BV66" s="206"/>
    </row>
    <row r="67" s="29" customFormat="1" ht="7.5" customHeight="1" spans="4:74">
      <c r="D67" s="210"/>
      <c r="E67" s="151"/>
      <c r="F67" s="151"/>
      <c r="G67" s="151"/>
      <c r="H67" s="151"/>
      <c r="I67" s="151"/>
      <c r="J67" s="151"/>
      <c r="K67" s="151"/>
      <c r="L67" s="151"/>
      <c r="M67" s="148"/>
      <c r="N67" s="149"/>
      <c r="O67" s="149"/>
      <c r="P67" s="149"/>
      <c r="Q67" s="149"/>
      <c r="R67" s="149"/>
      <c r="S67" s="167"/>
      <c r="T67" s="148"/>
      <c r="U67" s="149"/>
      <c r="V67" s="149"/>
      <c r="W67" s="149"/>
      <c r="X67" s="149"/>
      <c r="Y67" s="167"/>
      <c r="Z67" s="148"/>
      <c r="AA67" s="149"/>
      <c r="AB67" s="149"/>
      <c r="AC67" s="149"/>
      <c r="AD67" s="149"/>
      <c r="AE67" s="149"/>
      <c r="AF67" s="149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79"/>
      <c r="AT67" s="179"/>
      <c r="AU67" s="179"/>
      <c r="AV67" s="179"/>
      <c r="AW67" s="179"/>
      <c r="AX67" s="179"/>
      <c r="AY67" s="179"/>
      <c r="AZ67" s="179"/>
      <c r="BA67" s="148"/>
      <c r="BB67" s="149"/>
      <c r="BC67" s="149"/>
      <c r="BD67" s="149"/>
      <c r="BE67" s="149"/>
      <c r="BF67" s="167"/>
      <c r="BG67" s="148"/>
      <c r="BH67" s="149"/>
      <c r="BI67" s="149"/>
      <c r="BJ67" s="149"/>
      <c r="BK67" s="149"/>
      <c r="BL67" s="149"/>
      <c r="BM67" s="149"/>
      <c r="BN67" s="167"/>
      <c r="BO67" s="148"/>
      <c r="BP67" s="149"/>
      <c r="BQ67" s="149"/>
      <c r="BR67" s="149"/>
      <c r="BS67" s="149"/>
      <c r="BT67" s="149"/>
      <c r="BU67" s="149"/>
      <c r="BV67" s="206"/>
    </row>
    <row r="68" s="29" customFormat="1" ht="7.5" customHeight="1" spans="4:74">
      <c r="D68" s="208" t="s">
        <v>9</v>
      </c>
      <c r="E68" s="147"/>
      <c r="F68" s="147"/>
      <c r="G68" s="147"/>
      <c r="H68" s="147"/>
      <c r="I68" s="147"/>
      <c r="J68" s="147"/>
      <c r="K68" s="147"/>
      <c r="L68" s="147"/>
      <c r="M68" s="148"/>
      <c r="N68" s="149"/>
      <c r="O68" s="149"/>
      <c r="P68" s="149"/>
      <c r="Q68" s="149"/>
      <c r="R68" s="149"/>
      <c r="S68" s="167"/>
      <c r="T68" s="148"/>
      <c r="U68" s="149"/>
      <c r="V68" s="149"/>
      <c r="W68" s="149"/>
      <c r="X68" s="149"/>
      <c r="Y68" s="167"/>
      <c r="Z68" s="148"/>
      <c r="AA68" s="149"/>
      <c r="AB68" s="149"/>
      <c r="AC68" s="149"/>
      <c r="AD68" s="149"/>
      <c r="AE68" s="149"/>
      <c r="AF68" s="149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79" t="s">
        <v>9</v>
      </c>
      <c r="AT68" s="179"/>
      <c r="AU68" s="179"/>
      <c r="AV68" s="179"/>
      <c r="AW68" s="179"/>
      <c r="AX68" s="179"/>
      <c r="AY68" s="179"/>
      <c r="AZ68" s="179"/>
      <c r="BA68" s="148"/>
      <c r="BB68" s="149"/>
      <c r="BC68" s="149"/>
      <c r="BD68" s="149"/>
      <c r="BE68" s="149"/>
      <c r="BF68" s="167"/>
      <c r="BG68" s="148"/>
      <c r="BH68" s="149"/>
      <c r="BI68" s="149"/>
      <c r="BJ68" s="149"/>
      <c r="BK68" s="149"/>
      <c r="BL68" s="149"/>
      <c r="BM68" s="149"/>
      <c r="BN68" s="167"/>
      <c r="BO68" s="148"/>
      <c r="BP68" s="149"/>
      <c r="BQ68" s="149"/>
      <c r="BR68" s="149"/>
      <c r="BS68" s="149"/>
      <c r="BT68" s="149"/>
      <c r="BU68" s="149"/>
      <c r="BV68" s="206"/>
    </row>
    <row r="69" s="29" customFormat="1" ht="7.5" customHeight="1" spans="4:74">
      <c r="D69" s="209"/>
      <c r="E69" s="149"/>
      <c r="F69" s="149"/>
      <c r="G69" s="149"/>
      <c r="H69" s="149"/>
      <c r="I69" s="149"/>
      <c r="J69" s="149"/>
      <c r="K69" s="149"/>
      <c r="L69" s="149"/>
      <c r="M69" s="148"/>
      <c r="N69" s="149"/>
      <c r="O69" s="149"/>
      <c r="P69" s="149"/>
      <c r="Q69" s="149"/>
      <c r="R69" s="149"/>
      <c r="S69" s="167"/>
      <c r="T69" s="148"/>
      <c r="U69" s="149"/>
      <c r="V69" s="149"/>
      <c r="W69" s="149"/>
      <c r="X69" s="149"/>
      <c r="Y69" s="167"/>
      <c r="Z69" s="148"/>
      <c r="AA69" s="149"/>
      <c r="AB69" s="149"/>
      <c r="AC69" s="149"/>
      <c r="AD69" s="149"/>
      <c r="AE69" s="149"/>
      <c r="AF69" s="149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79"/>
      <c r="AT69" s="179"/>
      <c r="AU69" s="179"/>
      <c r="AV69" s="179"/>
      <c r="AW69" s="179"/>
      <c r="AX69" s="179"/>
      <c r="AY69" s="179"/>
      <c r="AZ69" s="179"/>
      <c r="BA69" s="148"/>
      <c r="BB69" s="149"/>
      <c r="BC69" s="149"/>
      <c r="BD69" s="149"/>
      <c r="BE69" s="149"/>
      <c r="BF69" s="167"/>
      <c r="BG69" s="148"/>
      <c r="BH69" s="149"/>
      <c r="BI69" s="149"/>
      <c r="BJ69" s="149"/>
      <c r="BK69" s="149"/>
      <c r="BL69" s="149"/>
      <c r="BM69" s="149"/>
      <c r="BN69" s="167"/>
      <c r="BO69" s="148"/>
      <c r="BP69" s="149"/>
      <c r="BQ69" s="149"/>
      <c r="BR69" s="149"/>
      <c r="BS69" s="149"/>
      <c r="BT69" s="149"/>
      <c r="BU69" s="149"/>
      <c r="BV69" s="206"/>
    </row>
    <row r="70" s="29" customFormat="1" ht="7.5" customHeight="1" spans="4:74">
      <c r="D70" s="210"/>
      <c r="E70" s="151"/>
      <c r="F70" s="151"/>
      <c r="G70" s="151"/>
      <c r="H70" s="151"/>
      <c r="I70" s="151"/>
      <c r="J70" s="151"/>
      <c r="K70" s="151"/>
      <c r="L70" s="151"/>
      <c r="M70" s="148"/>
      <c r="N70" s="149"/>
      <c r="O70" s="149"/>
      <c r="P70" s="149"/>
      <c r="Q70" s="149"/>
      <c r="R70" s="149"/>
      <c r="S70" s="167"/>
      <c r="T70" s="148"/>
      <c r="U70" s="149"/>
      <c r="V70" s="149"/>
      <c r="W70" s="149"/>
      <c r="X70" s="149"/>
      <c r="Y70" s="167"/>
      <c r="Z70" s="148"/>
      <c r="AA70" s="149"/>
      <c r="AB70" s="149"/>
      <c r="AC70" s="149"/>
      <c r="AD70" s="149"/>
      <c r="AE70" s="149"/>
      <c r="AF70" s="149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79"/>
      <c r="AT70" s="179"/>
      <c r="AU70" s="179"/>
      <c r="AV70" s="179"/>
      <c r="AW70" s="179"/>
      <c r="AX70" s="179"/>
      <c r="AY70" s="179"/>
      <c r="AZ70" s="179"/>
      <c r="BA70" s="148"/>
      <c r="BB70" s="149"/>
      <c r="BC70" s="149"/>
      <c r="BD70" s="149"/>
      <c r="BE70" s="149"/>
      <c r="BF70" s="167"/>
      <c r="BG70" s="148"/>
      <c r="BH70" s="149"/>
      <c r="BI70" s="149"/>
      <c r="BJ70" s="149"/>
      <c r="BK70" s="149"/>
      <c r="BL70" s="149"/>
      <c r="BM70" s="149"/>
      <c r="BN70" s="167"/>
      <c r="BO70" s="148"/>
      <c r="BP70" s="149"/>
      <c r="BQ70" s="149"/>
      <c r="BR70" s="149"/>
      <c r="BS70" s="149"/>
      <c r="BT70" s="149"/>
      <c r="BU70" s="149"/>
      <c r="BV70" s="206"/>
    </row>
    <row r="71" s="29" customFormat="1" ht="7.5" customHeight="1" spans="4:74">
      <c r="D71" s="208" t="s">
        <v>9</v>
      </c>
      <c r="E71" s="147"/>
      <c r="F71" s="147"/>
      <c r="G71" s="147"/>
      <c r="H71" s="147"/>
      <c r="I71" s="147"/>
      <c r="J71" s="147"/>
      <c r="K71" s="147"/>
      <c r="L71" s="147"/>
      <c r="M71" s="148"/>
      <c r="N71" s="149"/>
      <c r="O71" s="149"/>
      <c r="P71" s="149"/>
      <c r="Q71" s="149"/>
      <c r="R71" s="149"/>
      <c r="S71" s="167"/>
      <c r="T71" s="148"/>
      <c r="U71" s="149"/>
      <c r="V71" s="149"/>
      <c r="W71" s="149"/>
      <c r="X71" s="149"/>
      <c r="Y71" s="167"/>
      <c r="Z71" s="148"/>
      <c r="AA71" s="149"/>
      <c r="AB71" s="149"/>
      <c r="AC71" s="149"/>
      <c r="AD71" s="149"/>
      <c r="AE71" s="149"/>
      <c r="AF71" s="149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79" t="s">
        <v>9</v>
      </c>
      <c r="AT71" s="179"/>
      <c r="AU71" s="179"/>
      <c r="AV71" s="179"/>
      <c r="AW71" s="179"/>
      <c r="AX71" s="179"/>
      <c r="AY71" s="179"/>
      <c r="AZ71" s="179"/>
      <c r="BA71" s="148"/>
      <c r="BB71" s="149"/>
      <c r="BC71" s="149"/>
      <c r="BD71" s="149"/>
      <c r="BE71" s="149"/>
      <c r="BF71" s="167"/>
      <c r="BG71" s="148"/>
      <c r="BH71" s="149"/>
      <c r="BI71" s="149"/>
      <c r="BJ71" s="149"/>
      <c r="BK71" s="149"/>
      <c r="BL71" s="149"/>
      <c r="BM71" s="149"/>
      <c r="BN71" s="167"/>
      <c r="BO71" s="148"/>
      <c r="BP71" s="149"/>
      <c r="BQ71" s="149"/>
      <c r="BR71" s="149"/>
      <c r="BS71" s="149"/>
      <c r="BT71" s="149"/>
      <c r="BU71" s="149"/>
      <c r="BV71" s="206"/>
    </row>
    <row r="72" s="29" customFormat="1" ht="7.5" customHeight="1" spans="4:74">
      <c r="D72" s="209"/>
      <c r="E72" s="149"/>
      <c r="F72" s="149"/>
      <c r="G72" s="149"/>
      <c r="H72" s="149"/>
      <c r="I72" s="149"/>
      <c r="J72" s="149"/>
      <c r="K72" s="149"/>
      <c r="L72" s="149"/>
      <c r="M72" s="148"/>
      <c r="N72" s="149"/>
      <c r="O72" s="149"/>
      <c r="P72" s="149"/>
      <c r="Q72" s="149"/>
      <c r="R72" s="149"/>
      <c r="S72" s="167"/>
      <c r="T72" s="148"/>
      <c r="U72" s="149"/>
      <c r="V72" s="149"/>
      <c r="W72" s="149"/>
      <c r="X72" s="149"/>
      <c r="Y72" s="167"/>
      <c r="Z72" s="148"/>
      <c r="AA72" s="149"/>
      <c r="AB72" s="149"/>
      <c r="AC72" s="149"/>
      <c r="AD72" s="149"/>
      <c r="AE72" s="149"/>
      <c r="AF72" s="149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79"/>
      <c r="AT72" s="179"/>
      <c r="AU72" s="179"/>
      <c r="AV72" s="179"/>
      <c r="AW72" s="179"/>
      <c r="AX72" s="179"/>
      <c r="AY72" s="179"/>
      <c r="AZ72" s="179"/>
      <c r="BA72" s="148"/>
      <c r="BB72" s="149"/>
      <c r="BC72" s="149"/>
      <c r="BD72" s="149"/>
      <c r="BE72" s="149"/>
      <c r="BF72" s="167"/>
      <c r="BG72" s="148"/>
      <c r="BH72" s="149"/>
      <c r="BI72" s="149"/>
      <c r="BJ72" s="149"/>
      <c r="BK72" s="149"/>
      <c r="BL72" s="149"/>
      <c r="BM72" s="149"/>
      <c r="BN72" s="167"/>
      <c r="BO72" s="148"/>
      <c r="BP72" s="149"/>
      <c r="BQ72" s="149"/>
      <c r="BR72" s="149"/>
      <c r="BS72" s="149"/>
      <c r="BT72" s="149"/>
      <c r="BU72" s="149"/>
      <c r="BV72" s="206"/>
    </row>
    <row r="73" s="29" customFormat="1" ht="7.5" customHeight="1" spans="4:74">
      <c r="D73" s="210"/>
      <c r="E73" s="151"/>
      <c r="F73" s="151"/>
      <c r="G73" s="151"/>
      <c r="H73" s="151"/>
      <c r="I73" s="151"/>
      <c r="J73" s="151"/>
      <c r="K73" s="151"/>
      <c r="L73" s="151"/>
      <c r="M73" s="150"/>
      <c r="N73" s="151"/>
      <c r="O73" s="151"/>
      <c r="P73" s="151"/>
      <c r="Q73" s="151"/>
      <c r="R73" s="151"/>
      <c r="S73" s="168"/>
      <c r="T73" s="150"/>
      <c r="U73" s="151"/>
      <c r="V73" s="151"/>
      <c r="W73" s="151"/>
      <c r="X73" s="151"/>
      <c r="Y73" s="168"/>
      <c r="Z73" s="150"/>
      <c r="AA73" s="151"/>
      <c r="AB73" s="151"/>
      <c r="AC73" s="151"/>
      <c r="AD73" s="151"/>
      <c r="AE73" s="151"/>
      <c r="AF73" s="151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79"/>
      <c r="AT73" s="179"/>
      <c r="AU73" s="179"/>
      <c r="AV73" s="179"/>
      <c r="AW73" s="179"/>
      <c r="AX73" s="179"/>
      <c r="AY73" s="179"/>
      <c r="AZ73" s="179"/>
      <c r="BA73" s="150"/>
      <c r="BB73" s="151"/>
      <c r="BC73" s="151"/>
      <c r="BD73" s="151"/>
      <c r="BE73" s="151"/>
      <c r="BF73" s="168"/>
      <c r="BG73" s="150"/>
      <c r="BH73" s="151"/>
      <c r="BI73" s="151"/>
      <c r="BJ73" s="151"/>
      <c r="BK73" s="151"/>
      <c r="BL73" s="151"/>
      <c r="BM73" s="151"/>
      <c r="BN73" s="168"/>
      <c r="BO73" s="150"/>
      <c r="BP73" s="151"/>
      <c r="BQ73" s="151"/>
      <c r="BR73" s="151"/>
      <c r="BS73" s="151"/>
      <c r="BT73" s="151"/>
      <c r="BU73" s="151"/>
      <c r="BV73" s="207"/>
    </row>
    <row r="74" s="29" customFormat="1" ht="7" customHeight="1" spans="4:74">
      <c r="D74" s="39" t="s">
        <v>83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11" t="s">
        <v>84</v>
      </c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11"/>
      <c r="AX74" s="211"/>
      <c r="AY74" s="211"/>
      <c r="AZ74" s="211"/>
      <c r="BA74" s="211"/>
      <c r="BB74" s="211"/>
      <c r="BC74" s="211"/>
      <c r="BD74" s="211"/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3"/>
    </row>
    <row r="75" s="29" customFormat="1" ht="7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1"/>
      <c r="AO75" s="211"/>
      <c r="AP75" s="211"/>
      <c r="AQ75" s="211"/>
      <c r="AR75" s="211"/>
      <c r="AS75" s="211"/>
      <c r="AT75" s="211"/>
      <c r="AU75" s="211"/>
      <c r="AV75" s="211"/>
      <c r="AW75" s="211"/>
      <c r="AX75" s="211"/>
      <c r="AY75" s="211"/>
      <c r="AZ75" s="211"/>
      <c r="BA75" s="211"/>
      <c r="BB75" s="211"/>
      <c r="BC75" s="211"/>
      <c r="BD75" s="211"/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3"/>
    </row>
    <row r="76" s="29" customFormat="1" ht="7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1"/>
      <c r="AO76" s="211"/>
      <c r="AP76" s="211"/>
      <c r="AQ76" s="211"/>
      <c r="AR76" s="211"/>
      <c r="AS76" s="211"/>
      <c r="AT76" s="211"/>
      <c r="AU76" s="211"/>
      <c r="AV76" s="211"/>
      <c r="AW76" s="211"/>
      <c r="AX76" s="211"/>
      <c r="AY76" s="211"/>
      <c r="AZ76" s="211"/>
      <c r="BA76" s="211"/>
      <c r="BB76" s="211"/>
      <c r="BC76" s="211"/>
      <c r="BD76" s="211"/>
      <c r="BE76" s="211"/>
      <c r="BF76" s="211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3"/>
    </row>
    <row r="77" s="29" customFormat="1" ht="7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211"/>
      <c r="AV77" s="211"/>
      <c r="AW77" s="211"/>
      <c r="AX77" s="211"/>
      <c r="AY77" s="211"/>
      <c r="AZ77" s="211"/>
      <c r="BA77" s="211"/>
      <c r="BB77" s="211"/>
      <c r="BC77" s="211"/>
      <c r="BD77" s="211"/>
      <c r="BE77" s="211"/>
      <c r="BF77" s="211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3"/>
    </row>
    <row r="78" s="29" customFormat="1" ht="7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11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1"/>
      <c r="AO78" s="211"/>
      <c r="AP78" s="211"/>
      <c r="AQ78" s="211"/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3"/>
    </row>
    <row r="79" s="29" customFormat="1" ht="7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3"/>
    </row>
    <row r="80" s="29" customFormat="1" ht="7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3"/>
    </row>
    <row r="81" s="29" customFormat="1" ht="7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1"/>
      <c r="AO81" s="211"/>
      <c r="AP81" s="211"/>
      <c r="AQ81" s="211"/>
      <c r="AR81" s="211"/>
      <c r="AS81" s="211"/>
      <c r="AT81" s="211"/>
      <c r="AU81" s="211"/>
      <c r="AV81" s="211"/>
      <c r="AW81" s="211"/>
      <c r="AX81" s="211"/>
      <c r="AY81" s="211"/>
      <c r="AZ81" s="211"/>
      <c r="BA81" s="211"/>
      <c r="BB81" s="211"/>
      <c r="BC81" s="211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3"/>
    </row>
    <row r="82" s="29" customFormat="1" ht="7" customHeight="1" spans="4:74">
      <c r="D82" s="39" t="s">
        <v>85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46" t="s">
        <v>9</v>
      </c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205"/>
    </row>
    <row r="83" s="29" customFormat="1" ht="7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48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206"/>
    </row>
    <row r="84" s="29" customFormat="1" ht="7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48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206"/>
    </row>
    <row r="85" s="29" customFormat="1" ht="7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48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206"/>
    </row>
    <row r="86" s="29" customFormat="1" ht="7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48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206"/>
    </row>
    <row r="87" s="29" customFormat="1" ht="7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48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206"/>
    </row>
    <row r="88" s="29" customFormat="1" ht="7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50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207"/>
    </row>
    <row r="89" s="29" customFormat="1" ht="7" customHeight="1" spans="4:74">
      <c r="D89" s="39" t="s">
        <v>86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11" t="s">
        <v>87</v>
      </c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  <c r="AH89" s="211"/>
      <c r="AI89" s="211"/>
      <c r="AJ89" s="211"/>
      <c r="AK89" s="211"/>
      <c r="AL89" s="211"/>
      <c r="AM89" s="211"/>
      <c r="AN89" s="211"/>
      <c r="AO89" s="211"/>
      <c r="AP89" s="211"/>
      <c r="AQ89" s="211"/>
      <c r="AR89" s="211"/>
      <c r="AS89" s="211"/>
      <c r="AT89" s="211"/>
      <c r="AU89" s="211"/>
      <c r="AV89" s="211"/>
      <c r="AW89" s="211"/>
      <c r="AX89" s="211"/>
      <c r="AY89" s="211"/>
      <c r="AZ89" s="211"/>
      <c r="BA89" s="211"/>
      <c r="BB89" s="211"/>
      <c r="BC89" s="211"/>
      <c r="BD89" s="211"/>
      <c r="BE89" s="211"/>
      <c r="BF89" s="211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3"/>
    </row>
    <row r="90" s="29" customFormat="1" ht="7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1"/>
      <c r="AV90" s="211"/>
      <c r="AW90" s="211"/>
      <c r="AX90" s="211"/>
      <c r="AY90" s="211"/>
      <c r="AZ90" s="211"/>
      <c r="BA90" s="211"/>
      <c r="BB90" s="211"/>
      <c r="BC90" s="211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3"/>
    </row>
    <row r="91" s="29" customFormat="1" ht="7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1"/>
      <c r="AV91" s="211"/>
      <c r="AW91" s="211"/>
      <c r="AX91" s="211"/>
      <c r="AY91" s="211"/>
      <c r="AZ91" s="211"/>
      <c r="BA91" s="211"/>
      <c r="BB91" s="211"/>
      <c r="BC91" s="211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3"/>
    </row>
    <row r="92" s="29" customFormat="1" ht="7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11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  <c r="AG92" s="211"/>
      <c r="AH92" s="211"/>
      <c r="AI92" s="211"/>
      <c r="AJ92" s="211"/>
      <c r="AK92" s="211"/>
      <c r="AL92" s="211"/>
      <c r="AM92" s="211"/>
      <c r="AN92" s="211"/>
      <c r="AO92" s="211"/>
      <c r="AP92" s="211"/>
      <c r="AQ92" s="211"/>
      <c r="AR92" s="211"/>
      <c r="AS92" s="211"/>
      <c r="AT92" s="211"/>
      <c r="AU92" s="211"/>
      <c r="AV92" s="211"/>
      <c r="AW92" s="211"/>
      <c r="AX92" s="211"/>
      <c r="AY92" s="211"/>
      <c r="AZ92" s="211"/>
      <c r="BA92" s="211"/>
      <c r="BB92" s="211"/>
      <c r="BC92" s="211"/>
      <c r="BD92" s="211"/>
      <c r="BE92" s="211"/>
      <c r="BF92" s="211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3"/>
    </row>
    <row r="93" s="29" customFormat="1" ht="7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211"/>
      <c r="AX93" s="211"/>
      <c r="AY93" s="211"/>
      <c r="AZ93" s="211"/>
      <c r="BA93" s="211"/>
      <c r="BB93" s="211"/>
      <c r="BC93" s="211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3"/>
    </row>
    <row r="94" s="29" customFormat="1" ht="7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3"/>
    </row>
    <row r="95" s="29" customFormat="1" ht="7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11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1"/>
      <c r="AO95" s="211"/>
      <c r="AP95" s="211"/>
      <c r="AQ95" s="211"/>
      <c r="AR95" s="211"/>
      <c r="AS95" s="211"/>
      <c r="AT95" s="211"/>
      <c r="AU95" s="211"/>
      <c r="AV95" s="211"/>
      <c r="AW95" s="211"/>
      <c r="AX95" s="211"/>
      <c r="AY95" s="211"/>
      <c r="AZ95" s="211"/>
      <c r="BA95" s="211"/>
      <c r="BB95" s="211"/>
      <c r="BC95" s="211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3"/>
    </row>
    <row r="96" s="29" customFormat="1" ht="7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212"/>
      <c r="AD96" s="212"/>
      <c r="AE96" s="212"/>
      <c r="AF96" s="212"/>
      <c r="AG96" s="212"/>
      <c r="AH96" s="212"/>
      <c r="AI96" s="212"/>
      <c r="AJ96" s="212"/>
      <c r="AK96" s="212"/>
      <c r="AL96" s="212"/>
      <c r="AM96" s="212"/>
      <c r="AN96" s="212"/>
      <c r="AO96" s="212"/>
      <c r="AP96" s="212"/>
      <c r="AQ96" s="212"/>
      <c r="AR96" s="212"/>
      <c r="AS96" s="212"/>
      <c r="AT96" s="212"/>
      <c r="AU96" s="212"/>
      <c r="AV96" s="212"/>
      <c r="AW96" s="212"/>
      <c r="AX96" s="212"/>
      <c r="AY96" s="212"/>
      <c r="AZ96" s="212"/>
      <c r="BA96" s="212"/>
      <c r="BB96" s="212"/>
      <c r="BC96" s="212"/>
      <c r="BD96" s="212"/>
      <c r="BE96" s="212"/>
      <c r="BF96" s="212"/>
      <c r="BG96" s="212"/>
      <c r="BH96" s="212"/>
      <c r="BI96" s="212"/>
      <c r="BJ96" s="212"/>
      <c r="BK96" s="212"/>
      <c r="BL96" s="212"/>
      <c r="BM96" s="212"/>
      <c r="BN96" s="212"/>
      <c r="BO96" s="212"/>
      <c r="BP96" s="212"/>
      <c r="BQ96" s="212"/>
      <c r="BR96" s="212"/>
      <c r="BS96" s="212"/>
      <c r="BT96" s="212"/>
      <c r="BU96" s="212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88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89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90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91</v>
      </c>
      <c r="AQ98" s="48"/>
      <c r="AR98" s="48"/>
      <c r="AS98" s="48"/>
      <c r="AT98" s="48"/>
      <c r="AU98" s="48"/>
      <c r="AV98" s="48"/>
      <c r="AW98" s="48"/>
      <c r="AX98" s="48"/>
      <c r="AY98" s="48" t="s">
        <v>92</v>
      </c>
      <c r="AZ98" s="48"/>
      <c r="BA98" s="48"/>
      <c r="BB98" s="48"/>
      <c r="BC98" s="48"/>
      <c r="BD98" s="48"/>
      <c r="BE98" s="48" t="s">
        <v>93</v>
      </c>
      <c r="BF98" s="48"/>
      <c r="BG98" s="48"/>
      <c r="BH98" s="48"/>
      <c r="BI98" s="48"/>
      <c r="BJ98" s="48"/>
      <c r="BK98" s="48" t="s">
        <v>94</v>
      </c>
      <c r="BL98" s="48"/>
      <c r="BM98" s="48"/>
      <c r="BN98" s="85"/>
      <c r="BO98" s="48" t="s">
        <v>95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86805555555556" bottom="0.668055555555556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86"/>
      <c r="BK1" s="86"/>
      <c r="BL1" s="86"/>
      <c r="BM1" s="48" t="s">
        <v>62</v>
      </c>
      <c r="BN1" s="48"/>
      <c r="BP1" s="48" t="s">
        <v>63</v>
      </c>
      <c r="BQ1" s="48"/>
      <c r="BR1" s="48"/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96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97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98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99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100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78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79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54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83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85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86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88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89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90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91</v>
      </c>
      <c r="AQ98" s="48"/>
      <c r="AR98" s="48"/>
      <c r="AS98" s="48"/>
      <c r="AT98" s="48"/>
      <c r="AU98" s="48"/>
      <c r="AV98" s="48"/>
      <c r="AW98" s="48"/>
      <c r="AX98" s="48"/>
      <c r="AY98" s="48" t="s">
        <v>92</v>
      </c>
      <c r="AZ98" s="48"/>
      <c r="BA98" s="48"/>
      <c r="BB98" s="48"/>
      <c r="BC98" s="48"/>
      <c r="BD98" s="48"/>
      <c r="BE98" s="48" t="s">
        <v>93</v>
      </c>
      <c r="BF98" s="48"/>
      <c r="BG98" s="48"/>
      <c r="BH98" s="48"/>
      <c r="BI98" s="48"/>
      <c r="BJ98" s="48"/>
      <c r="BK98" s="48" t="s">
        <v>94</v>
      </c>
      <c r="BL98" s="48"/>
      <c r="BM98" s="48"/>
      <c r="BN98" s="85"/>
      <c r="BO98" s="48" t="s">
        <v>95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101</v>
      </c>
      <c r="M1" s="18"/>
      <c r="N1" s="18"/>
    </row>
    <row r="2" s="3" customFormat="1" ht="14.1" customHeight="1" spans="12:14">
      <c r="L2" s="19"/>
      <c r="M2" s="19" t="s">
        <v>102</v>
      </c>
      <c r="N2" s="19"/>
    </row>
    <row r="3" s="3" customFormat="1" ht="24.95" customHeight="1" spans="1:15">
      <c r="A3" s="104" t="s">
        <v>103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104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s="3" customFormat="1" ht="24.9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s="3" customFormat="1" ht="24.9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s="3" customFormat="1" ht="24.9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s="3" customFormat="1" ht="35.1" customHeight="1" spans="1:14">
      <c r="A10" s="13" t="s">
        <v>99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27</v>
      </c>
      <c r="B11" s="110" t="s">
        <v>28</v>
      </c>
      <c r="C11" s="110" t="s">
        <v>29</v>
      </c>
      <c r="D11" s="110" t="s">
        <v>30</v>
      </c>
      <c r="E11" s="12" t="s">
        <v>31</v>
      </c>
      <c r="F11" s="12"/>
      <c r="G11" s="12"/>
      <c r="H11" s="12"/>
      <c r="I11" s="110" t="s">
        <v>105</v>
      </c>
      <c r="J11" s="110" t="s">
        <v>106</v>
      </c>
      <c r="K11" s="110" t="s">
        <v>107</v>
      </c>
      <c r="L11" s="110" t="s">
        <v>108</v>
      </c>
      <c r="M11" s="110" t="s">
        <v>109</v>
      </c>
      <c r="N11" s="115" t="s">
        <v>110</v>
      </c>
    </row>
    <row r="12" s="3" customFormat="1" ht="20.25" customHeight="1" spans="1:14">
      <c r="A12" s="109"/>
      <c r="B12" s="110"/>
      <c r="C12" s="110"/>
      <c r="D12" s="110"/>
      <c r="E12" s="12" t="s">
        <v>39</v>
      </c>
      <c r="F12" s="12"/>
      <c r="G12" s="12" t="s">
        <v>40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43</v>
      </c>
      <c r="F13" s="12" t="s">
        <v>44</v>
      </c>
      <c r="G13" s="12" t="s">
        <v>43</v>
      </c>
      <c r="H13" s="12" t="s">
        <v>44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111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60</v>
      </c>
      <c r="BI1" s="48"/>
      <c r="BJ1" s="86"/>
      <c r="BK1" s="86"/>
      <c r="BL1" s="86"/>
      <c r="BM1" s="48" t="s">
        <v>62</v>
      </c>
      <c r="BN1" s="48"/>
      <c r="BP1" s="48" t="s">
        <v>63</v>
      </c>
      <c r="BQ1" s="48"/>
      <c r="BR1" s="48"/>
      <c r="BS1" s="48"/>
      <c r="BT1" s="48"/>
      <c r="BU1" s="48" t="s">
        <v>62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112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66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114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68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69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73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99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76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100</v>
      </c>
      <c r="E35" s="52"/>
      <c r="F35" s="52"/>
      <c r="G35" s="52"/>
      <c r="H35" s="52"/>
      <c r="I35" s="52"/>
      <c r="J35" s="52"/>
      <c r="K35" s="52"/>
      <c r="L35" s="52"/>
      <c r="M35" s="56" t="s">
        <v>77</v>
      </c>
      <c r="N35" s="52"/>
      <c r="O35" s="52"/>
      <c r="P35" s="52"/>
      <c r="Q35" s="52"/>
      <c r="R35" s="52"/>
      <c r="S35" s="59"/>
      <c r="T35" s="40" t="s">
        <v>30</v>
      </c>
      <c r="U35" s="40"/>
      <c r="V35" s="40"/>
      <c r="W35" s="40"/>
      <c r="X35" s="40"/>
      <c r="Y35" s="40"/>
      <c r="Z35" s="40" t="s">
        <v>37</v>
      </c>
      <c r="AA35" s="40"/>
      <c r="AB35" s="40"/>
      <c r="AC35" s="40"/>
      <c r="AD35" s="40"/>
      <c r="AE35" s="40"/>
      <c r="AF35" s="40"/>
      <c r="AG35" s="40"/>
      <c r="AH35" s="71" t="s">
        <v>115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116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80</v>
      </c>
      <c r="BH35" s="40"/>
      <c r="BI35" s="40"/>
      <c r="BJ35" s="40"/>
      <c r="BK35" s="40"/>
      <c r="BL35" s="40"/>
      <c r="BM35" s="40"/>
      <c r="BN35" s="40"/>
      <c r="BO35" s="56" t="s">
        <v>54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83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85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86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88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89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90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91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92</v>
      </c>
      <c r="AZ100" s="48"/>
      <c r="BA100" s="48"/>
      <c r="BB100" s="48"/>
      <c r="BC100" s="48"/>
      <c r="BD100" s="48"/>
      <c r="BE100" s="48" t="s">
        <v>93</v>
      </c>
      <c r="BF100" s="48"/>
      <c r="BG100" s="48"/>
      <c r="BH100" s="48"/>
      <c r="BI100" s="48"/>
      <c r="BJ100" s="48"/>
      <c r="BK100" s="48" t="s">
        <v>94</v>
      </c>
      <c r="BL100" s="48"/>
      <c r="BM100" s="48"/>
      <c r="BN100" s="85"/>
      <c r="BO100" s="48" t="s">
        <v>95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101</v>
      </c>
      <c r="M1" s="18"/>
      <c r="N1" s="18"/>
      <c r="O1" s="18"/>
    </row>
    <row r="2" s="1" customFormat="1" ht="14.1" customHeight="1" spans="13:15">
      <c r="M2" s="19"/>
      <c r="N2" s="19" t="s">
        <v>117</v>
      </c>
      <c r="O2" s="19"/>
    </row>
    <row r="3" s="1" customFormat="1" ht="24.95" customHeight="1" spans="1:15">
      <c r="A3" s="5" t="s">
        <v>118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119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99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29</v>
      </c>
      <c r="B11" s="10"/>
      <c r="C11" s="10"/>
      <c r="D11" s="10"/>
      <c r="E11" s="10"/>
      <c r="F11" s="10"/>
      <c r="G11" s="10"/>
      <c r="H11" s="10" t="s">
        <v>120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30</v>
      </c>
      <c r="B12" s="12"/>
      <c r="C12" s="12"/>
      <c r="D12" s="12"/>
      <c r="E12" s="12"/>
      <c r="F12" s="12"/>
      <c r="G12" s="12"/>
      <c r="H12" s="12" t="s">
        <v>37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121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123</v>
      </c>
      <c r="B15" s="12"/>
      <c r="C15" s="12"/>
      <c r="D15" s="12"/>
      <c r="E15" s="12"/>
      <c r="F15" s="12"/>
      <c r="G15" s="12"/>
      <c r="H15" s="12" t="s">
        <v>124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128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129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130</v>
      </c>
      <c r="B22" s="12" t="s">
        <v>131</v>
      </c>
      <c r="C22" s="12" t="s">
        <v>132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135</v>
      </c>
      <c r="C25" s="12" t="s">
        <v>132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133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138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139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54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111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Administrator</cp:lastModifiedBy>
  <dcterms:created xsi:type="dcterms:W3CDTF">2017-12-26T12:44:00Z</dcterms:created>
  <dcterms:modified xsi:type="dcterms:W3CDTF">2018-04-08T09:20:42Z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