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<sst xmlns="http://schemas.openxmlformats.org/spreadsheetml/2006/main" count="141">
  <si>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</si>
  <si>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</si>
  <si>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</si>
  <si>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</si>
  <si>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</si>
  <si>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JL-2018-SHY-059</t>
    </r>
  </si>
  <si>
    <t>工程部位/用途</t>
  </si>
  <si>
    <t>S246分离立交左幅15-1桩基</t>
  </si>
  <si>
    <t>委托/任务编号</t>
  </si>
  <si>
    <t>/</t>
  </si>
  <si>
    <t>试验依据</t>
  </si>
  <si>
    <t>JTG E30-2005</t>
  </si>
  <si>
    <t>样品编号</t>
  </si>
  <si>
    <t>YP-2018-SHY-059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</si>
  <si>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</si>
  <si>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</si>
  <si>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</si>
  <si>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</si>
  <si>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</si>
  <si>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</si>
  <si>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</si>
  <si>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</si>
  <si>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2018/03/12-2018/04/09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</si>
  <si>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</si>
  <si>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</si>
  <si>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</si>
  <si>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</si>
  <si>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</si>
  <si>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</si>
  <si>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</si>
  <si>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</si>
  <si>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</si>
  <si>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</si>
  <si>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</si>
  <si>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</si>
  <si>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</si>
  <si>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</si>
  <si>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</si>
  <si>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</si>
  <si>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</si>
  <si>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</si>
  <si>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</si>
  <si>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</si>
  <si>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</si>
  <si>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</si>
  <si>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</si>
  <si>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</si>
  <si>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</si>
  <si>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</si>
  <si>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</si>
  <si>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</si>
  <si>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</si>
  <si>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925.61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</si>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</sst>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42" formatCode="_ &quot;￥&quot;* #,##0_ ;_ &quot;￥&quot;* \-#,##0_ ;_ &quot;￥&quot;* &quot;-&quot;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54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21" borderId="53" applyNumberFormat="0" applyAlignment="0" applyProtection="0">
      <alignment vertical="center"/>
    </xf>
    <xf numFmtId="0" fontId="27" fillId="21" borderId="48" applyNumberFormat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N18" sqref="N18:N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YP-2018-SHY-059-1</v>
      </c>
      <c r="B15" s="228" t="s">
        <v>47</v>
      </c>
      <c r="C15" s="229"/>
      <c r="D15" s="255" t="str">
        <f>LEFT(L9,P9)</f>
        <v>2018/03/12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933.57</v>
      </c>
      <c r="L15" s="243">
        <v>41.5</v>
      </c>
      <c r="M15" s="244">
        <v>41.9</v>
      </c>
      <c r="N15" s="244">
        <v>41.9</v>
      </c>
      <c r="O15" s="239" t="s">
        <v>51</v>
      </c>
      <c r="P15" s="215">
        <f t="shared" ref="P15:P23" si="0">ROUND(K15/22.5,3)</f>
        <v>41.492</v>
      </c>
      <c r="Q15" s="250">
        <f>ROUND(AVERAGE(L15:L17),3)</f>
        <v>41.967</v>
      </c>
      <c r="R15" s="251">
        <f ca="1" t="shared" ref="R15:R23" si="1">ROUND(R$14+RAND()*S$14,2)</f>
        <v>1051.78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YP-2018-SHY-059-2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944.06</v>
      </c>
      <c r="L16" s="243">
        <v>42</v>
      </c>
      <c r="M16" s="244"/>
      <c r="N16" s="244"/>
      <c r="O16" s="239"/>
      <c r="P16" s="215">
        <f t="shared" si="0"/>
        <v>41.958</v>
      </c>
      <c r="Q16" s="250"/>
      <c r="R16" s="251">
        <f ca="1" t="shared" si="1"/>
        <v>999.12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YP-2018-SHY-059-3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953</v>
      </c>
      <c r="L17" s="243">
        <v>42.4</v>
      </c>
      <c r="M17" s="244"/>
      <c r="N17" s="244"/>
      <c r="O17" s="239"/>
      <c r="P17" s="215">
        <f t="shared" si="0"/>
        <v>42.356</v>
      </c>
      <c r="Q17" s="250"/>
      <c r="R17" s="251">
        <f ca="1" t="shared" si="1"/>
        <v>1076.08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YP-2018-SHY-059-4</v>
      </c>
      <c r="B18" s="228" t="s">
        <v>47</v>
      </c>
      <c r="C18" s="229"/>
      <c r="D18" s="218" t="str">
        <f>D15</f>
        <v>2018/03/12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41.1</v>
      </c>
      <c r="M18" s="244">
        <v>40.5</v>
      </c>
      <c r="N18" s="244">
        <v>40.5</v>
      </c>
      <c r="O18" s="239" t="s">
        <v>51</v>
      </c>
      <c r="P18" s="215">
        <f>ROUND(K19/22.5,3)</f>
        <v>40.579</v>
      </c>
      <c r="Q18" s="250">
        <f>ROUND(AVERAGE(L18:L20),3)</f>
        <v>40.5</v>
      </c>
      <c r="R18" s="251">
        <f ca="1" t="shared" si="1"/>
        <v>981.89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913.03</v>
      </c>
      <c r="L19" s="243">
        <v>40.6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1064.77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895.94</v>
      </c>
      <c r="L20" s="243">
        <v>39.8</v>
      </c>
      <c r="M20" s="244"/>
      <c r="N20" s="244"/>
      <c r="O20" s="239"/>
      <c r="P20" s="215">
        <f t="shared" si="0"/>
        <v>39.82</v>
      </c>
      <c r="Q20" s="250"/>
      <c r="R20" s="251">
        <f ca="1" t="shared" si="1"/>
        <v>1000.13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1048.92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989.89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1046.09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964.17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996.74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965.58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977.77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1028.7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998.46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961.44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1023.16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1010.07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CK18" sqref="CJ18:CK1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S246分离立交左幅15-1桩基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2018/03/12-2018/04/09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119.7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2018/03/12-2018/04/09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40.5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115.7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2018-04-10T02:05:02Z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