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<sst xmlns="http://schemas.openxmlformats.org/spreadsheetml/2006/main" count="143">
  <si>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</si>
  <si>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</si>
  <si>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</si>
  <si>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</si>
  <si>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</si>
  <si>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JL-2018-SHY-060</t>
    </r>
  </si>
  <si>
    <t>工程部位/用途</t>
  </si>
  <si>
    <t>S246分离立交左幅15-2桩基</t>
  </si>
  <si>
    <t>委托/任务编号</t>
  </si>
  <si>
    <t>/</t>
  </si>
  <si>
    <t>试验依据</t>
  </si>
  <si>
    <t>JTG E30-2005</t>
  </si>
  <si>
    <t>样品编号</t>
  </si>
  <si>
    <t>YP-2018-SHY-060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</si>
  <si>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</si>
  <si>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</si>
  <si>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</si>
  <si>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</si>
  <si>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</si>
  <si>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</si>
  <si>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</si>
  <si>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</si>
  <si>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2018/03/13-2018/04/10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</si>
  <si>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</si>
  <si>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</si>
  <si>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</si>
  <si>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</si>
  <si>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</si>
  <si>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</si>
  <si>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</si>
  <si>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</si>
  <si>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</si>
  <si>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</si>
  <si>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</si>
  <si>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</si>
  <si>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</si>
  <si>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</si>
  <si>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</si>
  <si>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</si>
  <si>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</si>
  <si>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</si>
  <si>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</si>
  <si>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</si>
  <si>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</si>
  <si>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</si>
  <si>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</si>
  <si>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</si>
  <si>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</si>
  <si>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</si>
  <si>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</si>
  <si>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</si>
  <si>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</si>
  <si>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963.30</t>
  </si>
  <si>
    <t>、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</si>
  <si>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</si>
  <si>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</si>
  <si>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</si>
  <si>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</si>
  <si>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</si>
  <si>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</si>
  <si>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</si>
  <si>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</si>
  <si>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</si>
  <si>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</si>
  <si>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</si>
  <si>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</si>
  <si>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</si>
  <si>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</si>
  <si>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</si>
  <si>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</si>
  <si>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</si>
  <si>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</si>
  <si>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 xml:space="preserve"> d4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</si>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</sst>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4" formatCode="_ &quot;￥&quot;* #,##0.00_ ;_ &quot;￥&quot;* \-#,##0.00_ ;_ &quot;￥&quot;* &quot;-&quot;??_ ;_ @_ "/>
    <numFmt numFmtId="177" formatCode="0.00;[Red]0.00"/>
    <numFmt numFmtId="178" formatCode="0.0_);[Red]\(0.0\)"/>
    <numFmt numFmtId="179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0" formatCode="0.00_);[Red]\(0.0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9" workbookViewId="0">
      <selection activeCell="N21" sqref="N21:N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60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YP-2018-SHY-060-1</v>
      </c>
      <c r="B15" s="228" t="s">
        <v>47</v>
      </c>
      <c r="C15" s="229"/>
      <c r="D15" s="255" t="str">
        <f>LEFT(L9,P9)</f>
        <v>2018/03/13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953.85</v>
      </c>
      <c r="L15" s="243">
        <v>42.4</v>
      </c>
      <c r="M15" s="244">
        <v>41.6</v>
      </c>
      <c r="N15" s="244">
        <v>41.6</v>
      </c>
      <c r="O15" s="239" t="s">
        <v>51</v>
      </c>
      <c r="P15" s="215">
        <f t="shared" ref="P15:P23" si="0">ROUND(K15/22.5,3)</f>
        <v>42.393</v>
      </c>
      <c r="Q15" s="250">
        <f>ROUND(AVERAGE(L15:L17),3)</f>
        <v>41.567</v>
      </c>
      <c r="R15" s="251">
        <f ca="1" t="shared" ref="R15:R23" si="1">ROUND(R$14+RAND()*S$14,2)</f>
        <v>1010.44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YP-2018-SHY-060-2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925.44</v>
      </c>
      <c r="L16" s="243">
        <v>41.1</v>
      </c>
      <c r="M16" s="244"/>
      <c r="N16" s="244"/>
      <c r="O16" s="239"/>
      <c r="P16" s="215">
        <f t="shared" si="0"/>
        <v>41.131</v>
      </c>
      <c r="Q16" s="250"/>
      <c r="R16" s="251">
        <f ca="1" t="shared" si="1"/>
        <v>1085.65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YP-2018-SHY-060-3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928.05</v>
      </c>
      <c r="L17" s="243">
        <v>41.2</v>
      </c>
      <c r="M17" s="244"/>
      <c r="N17" s="244"/>
      <c r="O17" s="239"/>
      <c r="P17" s="215">
        <f t="shared" si="0"/>
        <v>41.247</v>
      </c>
      <c r="Q17" s="250"/>
      <c r="R17" s="251">
        <f ca="1" t="shared" si="1"/>
        <v>1022.71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YP-2018-SHY-060-4</v>
      </c>
      <c r="B18" s="228" t="s">
        <v>47</v>
      </c>
      <c r="C18" s="229"/>
      <c r="D18" s="218" t="str">
        <f>D15</f>
        <v>2018/03/13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42.8</v>
      </c>
      <c r="M18" s="244">
        <v>42.5</v>
      </c>
      <c r="N18" s="244">
        <f>M18</f>
        <v>42.5</v>
      </c>
      <c r="O18" s="239" t="s">
        <v>51</v>
      </c>
      <c r="P18" s="215">
        <f>ROUND(K19/22.5,3)</f>
        <v>40.832</v>
      </c>
      <c r="Q18" s="250">
        <f>ROUND(AVERAGE(L18:L20),3)</f>
        <v>42.467</v>
      </c>
      <c r="R18" s="251">
        <f ca="1" t="shared" si="1"/>
        <v>963.98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YP-2018-SHY-060-5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918.73</v>
      </c>
      <c r="L19" s="243">
        <v>40.8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1084.11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YP-2018-SHY-060-6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984.45</v>
      </c>
      <c r="L20" s="243">
        <v>43.8</v>
      </c>
      <c r="M20" s="244"/>
      <c r="N20" s="244"/>
      <c r="O20" s="239"/>
      <c r="P20" s="215">
        <f t="shared" si="0"/>
        <v>43.753</v>
      </c>
      <c r="Q20" s="250"/>
      <c r="R20" s="251">
        <f ca="1" t="shared" si="1"/>
        <v>1032.83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53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1080.86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1002.19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971.28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962.92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967.11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990.43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988.86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1014.75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954.64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955.73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983.12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1016.27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CX28" sqref="CX2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报告编号：BG-2018-SHY-060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S246分离立交左幅15-2桩基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89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  <c r="CK18" s="29" t="s">
        <v>72</v>
      </c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74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76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77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2018/03/13-2018/04/10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83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41.6</v>
      </c>
      <c r="BB38" s="185"/>
      <c r="BC38" s="185"/>
      <c r="BD38" s="185"/>
      <c r="BE38" s="185"/>
      <c r="BF38" s="190"/>
      <c r="BG38" s="146" t="s">
        <v>84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118.9</v>
      </c>
      <c r="BP38" s="185"/>
      <c r="BQ38" s="185"/>
      <c r="BR38" s="185"/>
      <c r="BS38" s="185"/>
      <c r="BT38" s="185"/>
      <c r="BU38" s="185"/>
      <c r="BV38" s="202"/>
      <c r="CR38" s="29" t="s">
        <v>85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2018/03/13-2018/04/10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83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42.5</v>
      </c>
      <c r="BB47" s="185"/>
      <c r="BC47" s="185"/>
      <c r="BD47" s="185"/>
      <c r="BE47" s="185"/>
      <c r="BF47" s="190"/>
      <c r="BG47" s="146" t="s">
        <v>84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86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87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88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89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90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91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92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93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94</v>
      </c>
      <c r="AQ98" s="48"/>
      <c r="AR98" s="48"/>
      <c r="AS98" s="48"/>
      <c r="AT98" s="48"/>
      <c r="AU98" s="48"/>
      <c r="AV98" s="48"/>
      <c r="AW98" s="48"/>
      <c r="AX98" s="48"/>
      <c r="AY98" s="48" t="s">
        <v>95</v>
      </c>
      <c r="AZ98" s="48"/>
      <c r="BA98" s="48"/>
      <c r="BB98" s="48"/>
      <c r="BC98" s="48"/>
      <c r="BD98" s="48"/>
      <c r="BE98" s="48" t="s">
        <v>96</v>
      </c>
      <c r="BF98" s="48"/>
      <c r="BG98" s="48"/>
      <c r="BH98" s="48"/>
      <c r="BI98" s="48"/>
      <c r="BJ98" s="48"/>
      <c r="BK98" s="48" t="s">
        <v>97</v>
      </c>
      <c r="BL98" s="48"/>
      <c r="BM98" s="48"/>
      <c r="BN98" s="85"/>
      <c r="BO98" s="48" t="s">
        <v>98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101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102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103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86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88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89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91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92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93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94</v>
      </c>
      <c r="AQ98" s="48"/>
      <c r="AR98" s="48"/>
      <c r="AS98" s="48"/>
      <c r="AT98" s="48"/>
      <c r="AU98" s="48"/>
      <c r="AV98" s="48"/>
      <c r="AW98" s="48"/>
      <c r="AX98" s="48"/>
      <c r="AY98" s="48" t="s">
        <v>95</v>
      </c>
      <c r="AZ98" s="48"/>
      <c r="BA98" s="48"/>
      <c r="BB98" s="48"/>
      <c r="BC98" s="48"/>
      <c r="BD98" s="48"/>
      <c r="BE98" s="48" t="s">
        <v>96</v>
      </c>
      <c r="BF98" s="48"/>
      <c r="BG98" s="48"/>
      <c r="BH98" s="48"/>
      <c r="BI98" s="48"/>
      <c r="BJ98" s="48"/>
      <c r="BK98" s="48" t="s">
        <v>97</v>
      </c>
      <c r="BL98" s="48"/>
      <c r="BM98" s="48"/>
      <c r="BN98" s="85"/>
      <c r="BO98" s="48" t="s">
        <v>98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104</v>
      </c>
      <c r="M1" s="18"/>
      <c r="N1" s="18"/>
    </row>
    <row r="2" s="3" customFormat="1" ht="14.1" customHeight="1" spans="12:14">
      <c r="L2" s="19"/>
      <c r="M2" s="19" t="s">
        <v>105</v>
      </c>
      <c r="N2" s="19"/>
    </row>
    <row r="3" s="3" customFormat="1" ht="24.95" customHeight="1" spans="1:15">
      <c r="A3" s="104" t="s">
        <v>106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107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102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108</v>
      </c>
      <c r="J11" s="110" t="s">
        <v>109</v>
      </c>
      <c r="K11" s="110" t="s">
        <v>110</v>
      </c>
      <c r="L11" s="110" t="s">
        <v>111</v>
      </c>
      <c r="M11" s="110" t="s">
        <v>112</v>
      </c>
      <c r="N11" s="115" t="s">
        <v>113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114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117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102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103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86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88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89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91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92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93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94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95</v>
      </c>
      <c r="AZ100" s="48"/>
      <c r="BA100" s="48"/>
      <c r="BB100" s="48"/>
      <c r="BC100" s="48"/>
      <c r="BD100" s="48"/>
      <c r="BE100" s="48" t="s">
        <v>96</v>
      </c>
      <c r="BF100" s="48"/>
      <c r="BG100" s="48"/>
      <c r="BH100" s="48"/>
      <c r="BI100" s="48"/>
      <c r="BJ100" s="48"/>
      <c r="BK100" s="48" t="s">
        <v>97</v>
      </c>
      <c r="BL100" s="48"/>
      <c r="BM100" s="48"/>
      <c r="BN100" s="85"/>
      <c r="BO100" s="48" t="s">
        <v>98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104</v>
      </c>
      <c r="M1" s="18"/>
      <c r="N1" s="18"/>
      <c r="O1" s="18"/>
    </row>
    <row r="2" s="1" customFormat="1" ht="14.1" customHeight="1" spans="13:15">
      <c r="M2" s="19"/>
      <c r="N2" s="19" t="s">
        <v>120</v>
      </c>
      <c r="O2" s="19"/>
    </row>
    <row r="3" s="1" customFormat="1" ht="24.95" customHeight="1" spans="1:15">
      <c r="A3" s="5" t="s">
        <v>121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122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123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126</v>
      </c>
      <c r="B15" s="12"/>
      <c r="C15" s="12"/>
      <c r="D15" s="12"/>
      <c r="E15" s="12"/>
      <c r="F15" s="12"/>
      <c r="G15" s="12"/>
      <c r="H15" s="12" t="s">
        <v>127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130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133</v>
      </c>
      <c r="B22" s="12" t="s">
        <v>134</v>
      </c>
      <c r="C22" s="12" t="s">
        <v>135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137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138</v>
      </c>
      <c r="C25" s="12" t="s">
        <v>135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140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142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2018-04-10T02:54:06Z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