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<sst xmlns="http://schemas.openxmlformats.org/spreadsheetml/2006/main" count="140">
  <si>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</si>
  <si>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</si>
  <si>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</si>
  <si>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</si>
  <si>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</si>
  <si>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JL-2018-SHY-063</t>
    </r>
  </si>
  <si>
    <t>工程部位/用途</t>
  </si>
  <si>
    <t>尚义一号水库大桥左幅3#墩柱</t>
  </si>
  <si>
    <t>委托/任务编号</t>
  </si>
  <si>
    <t>/</t>
  </si>
  <si>
    <t>试验依据</t>
  </si>
  <si>
    <t>JTG E30-2005</t>
  </si>
  <si>
    <t>样品编号</t>
  </si>
  <si>
    <t>YP-2018-SHY-063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</si>
  <si>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</si>
  <si>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</si>
  <si>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</si>
  <si>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</si>
  <si>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</si>
  <si>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</si>
  <si>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</si>
  <si>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</si>
  <si>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2018/03/14-2018/04/11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</si>
  <si>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</si>
  <si>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</si>
  <si>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</si>
  <si>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</si>
  <si>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</si>
  <si>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</si>
  <si>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</si>
  <si>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</si>
  <si>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</si>
  <si>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</si>
  <si>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</si>
  <si>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</si>
  <si>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</si>
  <si>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</si>
  <si>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</si>
  <si>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</si>
  <si>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</si>
  <si>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</si>
  <si>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</si>
  <si>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</si>
  <si>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</si>
  <si>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</si>
  <si>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</si>
  <si>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</si>
  <si>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</si>
  <si>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</si>
  <si>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</si>
  <si>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</si>
  <si>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</si>
  <si>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999.32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</si>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</sst>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;[Red]0.00"/>
    <numFmt numFmtId="178" formatCode="0.000_);[Red]\(0.000\)"/>
    <numFmt numFmtId="44" formatCode="_ &quot;￥&quot;* #,##0.00_ ;_ &quot;￥&quot;* \-#,##0.00_ ;_ &quot;￥&quot;* &quot;-&quot;??_ ;_ @_ 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18" borderId="49" applyNumberFormat="0" applyAlignment="0" applyProtection="0">
      <alignment vertical="center"/>
    </xf>
    <xf numFmtId="0" fontId="20" fillId="18" borderId="48" applyNumberFormat="0" applyAlignment="0" applyProtection="0">
      <alignment vertical="center"/>
    </xf>
    <xf numFmtId="0" fontId="22" fillId="19" borderId="50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15" workbookViewId="0">
      <selection activeCell="A1" sqref="A1:O3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63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YP-2018-SHY-063-1</v>
      </c>
      <c r="B15" s="228" t="s">
        <v>47</v>
      </c>
      <c r="C15" s="229"/>
      <c r="D15" s="255" t="str">
        <f>LEFT(L9,P9)</f>
        <v>2018/03/14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972.64</v>
      </c>
      <c r="L15" s="243">
        <v>43.2</v>
      </c>
      <c r="M15" s="244">
        <v>42.7</v>
      </c>
      <c r="N15" s="244">
        <f>M15</f>
        <v>42.7</v>
      </c>
      <c r="O15" s="239" t="s">
        <v>51</v>
      </c>
      <c r="P15" s="215">
        <f t="shared" ref="P15:P23" si="0">ROUND(K15/22.5,3)</f>
        <v>43.228</v>
      </c>
      <c r="Q15" s="250">
        <f>ROUND(AVERAGE(L15:L17),3)</f>
        <v>42.7</v>
      </c>
      <c r="R15" s="251">
        <f ca="1" t="shared" ref="R15:R23" si="1">ROUND(R$14+RAND()*S$14,2)</f>
        <v>1106.75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YP-2018-SHY-063-2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978.84</v>
      </c>
      <c r="L16" s="243">
        <v>43.5</v>
      </c>
      <c r="M16" s="244"/>
      <c r="N16" s="244"/>
      <c r="O16" s="239"/>
      <c r="P16" s="215">
        <f t="shared" si="0"/>
        <v>43.504</v>
      </c>
      <c r="Q16" s="250"/>
      <c r="R16" s="251">
        <f ca="1" t="shared" si="1"/>
        <v>970.4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YP-2018-SHY-063-3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931.1</v>
      </c>
      <c r="L17" s="243">
        <v>41.4</v>
      </c>
      <c r="M17" s="244"/>
      <c r="N17" s="244"/>
      <c r="O17" s="239"/>
      <c r="P17" s="215">
        <f t="shared" si="0"/>
        <v>41.382</v>
      </c>
      <c r="Q17" s="250"/>
      <c r="R17" s="251">
        <f ca="1" t="shared" si="1"/>
        <v>1016.65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YP-2018-SHY-063-4</v>
      </c>
      <c r="B18" s="228" t="s">
        <v>47</v>
      </c>
      <c r="C18" s="229"/>
      <c r="D18" s="218" t="str">
        <f>D15</f>
        <v>2018/03/14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44.4</v>
      </c>
      <c r="M18" s="244">
        <v>43.4</v>
      </c>
      <c r="N18" s="244">
        <f>M18</f>
        <v>43.4</v>
      </c>
      <c r="O18" s="239" t="s">
        <v>51</v>
      </c>
      <c r="P18" s="215">
        <f>ROUND(K19/22.5,3)</f>
        <v>42.512</v>
      </c>
      <c r="Q18" s="250">
        <f>ROUND(AVERAGE(L18:L20),3)</f>
        <v>43.367</v>
      </c>
      <c r="R18" s="251">
        <f ca="1" t="shared" si="1"/>
        <v>1023.9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YP-2018-SHY-063-5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956.51</v>
      </c>
      <c r="L19" s="243">
        <v>42.5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988.25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YP-2018-SHY-063-6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972.13</v>
      </c>
      <c r="L20" s="243">
        <v>43.2</v>
      </c>
      <c r="M20" s="244"/>
      <c r="N20" s="244"/>
      <c r="O20" s="239"/>
      <c r="P20" s="215">
        <f t="shared" si="0"/>
        <v>43.206</v>
      </c>
      <c r="Q20" s="250"/>
      <c r="R20" s="251">
        <f ca="1" t="shared" si="1"/>
        <v>984.07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1101.08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1087.68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1017.55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962.62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954.13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959.31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1016.09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989.78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999.65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1011.82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952.44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1026.91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view="pageBreakPreview" zoomScaleNormal="100" zoomScaleSheetLayoutView="100" topLeftCell="A4" workbookViewId="0">
      <selection activeCell="CH15" sqref="CH15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报告编号：BG-2018-SHY-063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YP-2018-SHY-063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尚义一号水库大桥左幅3#墩柱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74">
      <c r="D38" s="131" t="str">
        <f>强度记录!A15</f>
        <v>YP-2018-SHY-063-1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2018/03/14-2018/04/11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42.7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</v>
      </c>
      <c r="BP38" s="185"/>
      <c r="BQ38" s="185"/>
      <c r="BR38" s="185"/>
      <c r="BS38" s="185"/>
      <c r="BT38" s="185"/>
      <c r="BU38" s="185"/>
      <c r="BV38" s="202"/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YP-2018-SHY-063-2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43.5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YP-2018-SHY-063-3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YP-2018-SHY-063-4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2018/03/14-2018/04/11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43.4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YP-2018-SHY-063-5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YP-2018-SHY-063-6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84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87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2018-04-12T08:29:42Z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