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<sst xmlns="http://schemas.openxmlformats.org/spreadsheetml/2006/main" count="141">
  <si>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</si>
  <si>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</si>
  <si>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</si>
  <si>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</si>
  <si>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</si>
  <si>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JL-2018-SHY-065</t>
    </r>
  </si>
  <si>
    <t>工程部位/用途</t>
  </si>
  <si>
    <t>S246分离立交左幅16-1#桩基</t>
  </si>
  <si>
    <t>委托/任务编号</t>
  </si>
  <si>
    <t>/</t>
  </si>
  <si>
    <t>试验依据</t>
  </si>
  <si>
    <t>JTG E30-2005</t>
  </si>
  <si>
    <t>样品编号</t>
  </si>
  <si>
    <t>YP-2018-SHY-065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</si>
  <si>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</si>
  <si>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</si>
  <si>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</si>
  <si>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</si>
  <si>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</si>
  <si>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</si>
  <si>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</si>
  <si>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</si>
  <si>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2018/03/15-2018/04/12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</si>
  <si>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</si>
  <si>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</si>
  <si>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</si>
  <si>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</si>
  <si>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</si>
  <si>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</si>
  <si>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</si>
  <si>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</si>
  <si>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</si>
  <si>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</si>
  <si>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</si>
  <si>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</si>
  <si>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</si>
  <si>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</si>
  <si>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</si>
  <si>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</si>
  <si>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</si>
  <si>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</si>
  <si>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</si>
  <si>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</si>
  <si>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</si>
  <si>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</si>
  <si>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</si>
  <si>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</si>
  <si>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</si>
  <si>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</si>
  <si>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</si>
  <si>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</si>
  <si>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</si>
  <si>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1008.0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</si>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</sst>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177" formatCode="0.00;[Red]0.00"/>
    <numFmt numFmtId="178" formatCode="0.000_);[Red]\(0.000\)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28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8" borderId="51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9" fillId="17" borderId="53" applyNumberFormat="0" applyAlignment="0" applyProtection="0">
      <alignment vertical="center"/>
    </xf>
    <xf numFmtId="0" fontId="20" fillId="17" borderId="50" applyNumberFormat="0" applyAlignment="0" applyProtection="0">
      <alignment vertical="center"/>
    </xf>
    <xf numFmtId="0" fontId="18" fillId="13" borderId="4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workbookViewId="0">
      <selection activeCell="Q10" sqref="Q10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65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YP-2018-SHY-065-1</v>
      </c>
      <c r="B15" s="228" t="s">
        <v>47</v>
      </c>
      <c r="C15" s="229"/>
      <c r="D15" s="255" t="str">
        <f>LEFT(L9,P9)</f>
        <v>2018/03/15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943.27</v>
      </c>
      <c r="L15" s="243">
        <v>41.9</v>
      </c>
      <c r="M15" s="244">
        <v>42.9</v>
      </c>
      <c r="N15" s="244">
        <f>M15</f>
        <v>42.9</v>
      </c>
      <c r="O15" s="239" t="s">
        <v>51</v>
      </c>
      <c r="P15" s="215">
        <f t="shared" ref="P15:P23" si="0">ROUND(K15/22.5,3)</f>
        <v>41.923</v>
      </c>
      <c r="Q15" s="250">
        <f>ROUND(AVERAGE(L15:L17),3)</f>
        <v>42.9</v>
      </c>
      <c r="R15" s="251">
        <f ca="1" t="shared" ref="R15:R23" si="1">ROUND(R$14+RAND()*S$14,2)</f>
        <v>1011.58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YP-2018-SHY-065-2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998</v>
      </c>
      <c r="L16" s="243">
        <v>44.4</v>
      </c>
      <c r="M16" s="244"/>
      <c r="N16" s="244"/>
      <c r="O16" s="239"/>
      <c r="P16" s="215">
        <f t="shared" si="0"/>
        <v>44.356</v>
      </c>
      <c r="Q16" s="250"/>
      <c r="R16" s="251">
        <f ca="1" t="shared" si="1"/>
        <v>1031.66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YP-2018-SHY-065-3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954.06</v>
      </c>
      <c r="L17" s="243">
        <v>42.4</v>
      </c>
      <c r="M17" s="244"/>
      <c r="N17" s="244"/>
      <c r="O17" s="239"/>
      <c r="P17" s="215">
        <f t="shared" si="0"/>
        <v>42.403</v>
      </c>
      <c r="Q17" s="250"/>
      <c r="R17" s="251">
        <f ca="1" t="shared" si="1"/>
        <v>1015.45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YP-2018-SHY-065-4</v>
      </c>
      <c r="B18" s="228" t="s">
        <v>47</v>
      </c>
      <c r="C18" s="229"/>
      <c r="D18" s="218" t="str">
        <f>D15</f>
        <v>2018/03/15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44.8</v>
      </c>
      <c r="M18" s="244">
        <v>43.6</v>
      </c>
      <c r="N18" s="244">
        <f>M18</f>
        <v>43.6</v>
      </c>
      <c r="O18" s="239" t="s">
        <v>51</v>
      </c>
      <c r="P18" s="215">
        <f>ROUND(K19/22.5,3)</f>
        <v>43.437</v>
      </c>
      <c r="Q18" s="250">
        <f>ROUND(AVERAGE(L18:L20),3)</f>
        <v>43.6</v>
      </c>
      <c r="R18" s="251">
        <f ca="1" t="shared" si="1"/>
        <v>1046.1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YP-2018-SHY-065-5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977.33</v>
      </c>
      <c r="L19" s="243">
        <v>43.4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1066.57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YP-2018-SHY-065-6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959.01</v>
      </c>
      <c r="L20" s="243">
        <v>42.6</v>
      </c>
      <c r="M20" s="244"/>
      <c r="N20" s="244"/>
      <c r="O20" s="239"/>
      <c r="P20" s="215">
        <f t="shared" si="0"/>
        <v>42.623</v>
      </c>
      <c r="Q20" s="250"/>
      <c r="R20" s="251">
        <f ca="1" t="shared" si="1"/>
        <v>1080.06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1090.89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978.75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987.09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1021.4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1019.29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972.99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1013.08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994.69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971.57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953.91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1003.62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Q17" sqref="Q17:AO20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报告编号：BG-2018-SHY-065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YP-2018-SHY-065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S246分离立交左幅16-1#桩基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YP-2018-SHY-065-1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2018/03/15-2018/04/12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42.9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122.6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YP-2018-SHY-065-2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YP-2018-SHY-065-3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YP-2018-SHY-065-4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2018/03/15-2018/04/12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43.6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124.6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YP-2018-SHY-065-5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43.4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YP-2018-SHY-065-6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2018-04-16T00:29:23Z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