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<sst xmlns="http://schemas.openxmlformats.org/spreadsheetml/2006/main" count="141">
  <si>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</si>
  <si>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</si>
  <si>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</si>
  <si>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</si>
  <si>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</si>
  <si>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JL-2018-SHY-070</t>
    </r>
  </si>
  <si>
    <t>工程部位/用途</t>
  </si>
  <si>
    <t>k18+133箱涵侧墙及顶板</t>
  </si>
  <si>
    <t>委托/任务编号</t>
  </si>
  <si>
    <t>/</t>
  </si>
  <si>
    <t>试验依据</t>
  </si>
  <si>
    <t>JTG E30-2005</t>
  </si>
  <si>
    <t>样品编号</t>
  </si>
  <si>
    <t>YP-2018-SHY-070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</si>
  <si>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</si>
  <si>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</si>
  <si>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</si>
  <si>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</si>
  <si>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</si>
  <si>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</si>
  <si>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</si>
  <si>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</si>
  <si>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2018/03/22-2018/04/19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</si>
  <si>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</si>
  <si>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</si>
  <si>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</si>
  <si>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</si>
  <si>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</si>
  <si>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</si>
  <si>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</si>
  <si>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</si>
  <si>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</si>
  <si>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</si>
  <si>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</si>
  <si>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</si>
  <si>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</si>
  <si>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</si>
  <si>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</si>
  <si>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</si>
  <si>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</si>
  <si>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</si>
  <si>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</si>
  <si>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</si>
  <si>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</si>
  <si>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</si>
  <si>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</si>
  <si>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</si>
  <si>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</si>
  <si>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</si>
  <si>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</si>
  <si>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</si>
  <si>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</si>
  <si>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941.15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</si>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</sst>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42" formatCode="_ &quot;￥&quot;* #,##0_ ;_ &quot;￥&quot;* \-#,##0_ ;_ &quot;￥&quot;* &quot;-&quot;_ ;_ @_ "/>
    <numFmt numFmtId="177" formatCode="0.00;[Red]0.00"/>
    <numFmt numFmtId="178" formatCode="0.000_);[Red]\(0.000\)"/>
    <numFmt numFmtId="41" formatCode="_ * #,##0_ ;_ * \-#,##0_ ;_ * &quot;-&quot;_ ;_ @_ "/>
    <numFmt numFmtId="179" formatCode="0.00_);[Red]\(0.00\)"/>
    <numFmt numFmtId="44" formatCode="_ &quot;￥&quot;* #,##0.00_ ;_ &quot;￥&quot;* \-#,##0.00_ ;_ &quot;￥&quot;* &quot;-&quot;??_ ;_ @_ "/>
    <numFmt numFmtId="180" formatCode="0.0_);[Red]\(0.0\)"/>
    <numFmt numFmtId="43" formatCode="_ * #,##0.00_ ;_ * \-#,##0.00_ ;_ * &quot;-&quot;??_ ;_ @_ 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19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8" borderId="51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49" applyNumberFormat="0" applyFill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8" borderId="53" applyNumberFormat="0" applyAlignment="0" applyProtection="0">
      <alignment vertical="center"/>
    </xf>
    <xf numFmtId="0" fontId="13" fillId="8" borderId="47" applyNumberFormat="0" applyAlignment="0" applyProtection="0">
      <alignment vertical="center"/>
    </xf>
    <xf numFmtId="0" fontId="29" fillId="34" borderId="5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0" borderId="50" applyNumberFormat="0" applyFill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workbookViewId="0">
      <selection activeCell="Q13" sqref="Q1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70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YP-2018-SHY-070-1</v>
      </c>
      <c r="B15" s="228" t="s">
        <v>47</v>
      </c>
      <c r="C15" s="229"/>
      <c r="D15" s="255" t="str">
        <f>LEFT(L9,P9)</f>
        <v>2018/03/22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974.87</v>
      </c>
      <c r="L15" s="243">
        <v>43.3</v>
      </c>
      <c r="M15" s="244">
        <v>42.1</v>
      </c>
      <c r="N15" s="244">
        <f>M15</f>
        <v>42.1</v>
      </c>
      <c r="O15" s="239" t="s">
        <v>51</v>
      </c>
      <c r="P15" s="215">
        <f t="shared" ref="P15:P23" si="0">ROUND(K15/22.5,3)</f>
        <v>43.328</v>
      </c>
      <c r="Q15" s="250">
        <f>ROUND(AVERAGE(L15:L17),3)</f>
        <v>42.033</v>
      </c>
      <c r="R15" s="251">
        <f ca="1" t="shared" ref="R15:R23" si="1">ROUND(R$14+RAND()*S$14,2)</f>
        <v>963.28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YP-2018-SHY-070-2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930.16</v>
      </c>
      <c r="L16" s="243">
        <v>41.3</v>
      </c>
      <c r="M16" s="244"/>
      <c r="N16" s="244"/>
      <c r="O16" s="239"/>
      <c r="P16" s="215">
        <f t="shared" si="0"/>
        <v>41.34</v>
      </c>
      <c r="Q16" s="250"/>
      <c r="R16" s="251">
        <f ca="1" t="shared" si="1"/>
        <v>967.53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YP-2018-SHY-070-3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934.12</v>
      </c>
      <c r="L17" s="243">
        <v>41.5</v>
      </c>
      <c r="M17" s="244"/>
      <c r="N17" s="244"/>
      <c r="O17" s="239"/>
      <c r="P17" s="215">
        <f t="shared" si="0"/>
        <v>41.516</v>
      </c>
      <c r="Q17" s="250"/>
      <c r="R17" s="251">
        <f ca="1" t="shared" si="1"/>
        <v>993.81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YP-2018-SHY-070-4</v>
      </c>
      <c r="B18" s="228" t="s">
        <v>47</v>
      </c>
      <c r="C18" s="229"/>
      <c r="D18" s="218" t="str">
        <f>D15</f>
        <v>2018/03/22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41.8</v>
      </c>
      <c r="M18" s="244">
        <v>41.3</v>
      </c>
      <c r="N18" s="244">
        <f>M18</f>
        <v>41.3</v>
      </c>
      <c r="O18" s="239" t="s">
        <v>51</v>
      </c>
      <c r="P18" s="215">
        <f>ROUND(K19/22.5,3)</f>
        <v>38.253</v>
      </c>
      <c r="Q18" s="250">
        <f>ROUND(AVERAGE(L18:L20),3)</f>
        <v>41.267</v>
      </c>
      <c r="R18" s="251">
        <f ca="1" t="shared" si="1"/>
        <v>1063.51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YP-2018-SHY-070-5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860.7</v>
      </c>
      <c r="L19" s="243">
        <v>38.2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1103.56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YP-2018-SHY-070-6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984.45</v>
      </c>
      <c r="L20" s="243">
        <v>43.8</v>
      </c>
      <c r="M20" s="244"/>
      <c r="N20" s="244"/>
      <c r="O20" s="239"/>
      <c r="P20" s="215">
        <f t="shared" si="0"/>
        <v>43.753</v>
      </c>
      <c r="Q20" s="250"/>
      <c r="R20" s="251">
        <f ca="1" t="shared" si="1"/>
        <v>1089.97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965.37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1118.77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976.6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955.05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953.99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971.95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985.39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1008.44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976.01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1023.8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965.1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981.1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workbookViewId="0">
      <selection activeCell="Q17" sqref="Q17:AO20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报告编号：BG-2018-SHY-070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YP-2018-SHY-070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k18+133箱涵侧墙及顶板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YP-2018-SHY-070-1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2018/03/22-2018/04/19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43.3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42.1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120.3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YP-2018-SHY-070-2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41.3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YP-2018-SHY-070-3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41.5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YP-2018-SHY-070-4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2018/03/22-2018/04/19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41.8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41.3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118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YP-2018-SHY-070-5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38.2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YP-2018-SHY-070-6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43.8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2018-04-20T02:12:53Z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