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<sst xmlns="http://schemas.openxmlformats.org/spreadsheetml/2006/main" count="141">
  <si>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</si>
  <si>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</si>
  <si>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</si>
  <si>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</si>
  <si>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</si>
  <si>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JL-2018-SHY-072</t>
    </r>
  </si>
  <si>
    <t>工程部位/用途</t>
  </si>
  <si>
    <t>S246分离立交右幅16-3#桩基</t>
  </si>
  <si>
    <t>委托/任务编号</t>
  </si>
  <si>
    <t>/</t>
  </si>
  <si>
    <t>试验依据</t>
  </si>
  <si>
    <t>JTG E30-2005</t>
  </si>
  <si>
    <t>样品编号</t>
  </si>
  <si>
    <t>YP-2018-SHY-072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</si>
  <si>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</si>
  <si>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</si>
  <si>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</si>
  <si>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</si>
  <si>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</si>
  <si>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</si>
  <si>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</si>
  <si>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</si>
  <si>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2018/03/22-2018/04/19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</si>
  <si>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</si>
  <si>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</si>
  <si>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</si>
  <si>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</si>
  <si>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</si>
  <si>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</si>
  <si>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</si>
  <si>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</si>
  <si>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</si>
  <si>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</si>
  <si>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</si>
  <si>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</si>
  <si>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</si>
  <si>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</si>
  <si>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</si>
  <si>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</si>
  <si>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</si>
  <si>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</si>
  <si>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</si>
  <si>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</si>
  <si>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</si>
  <si>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</si>
  <si>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</si>
  <si>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</si>
  <si>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</si>
  <si>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</si>
  <si>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</si>
  <si>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</si>
  <si>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</si>
  <si>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958.20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</si>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</sst>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yyyy/m/d;@"/>
    <numFmt numFmtId="179" formatCode="0.00_);[Red]\(0.00\)"/>
    <numFmt numFmtId="180" formatCode="0.0_);[Red]\(0.0\)"/>
    <numFmt numFmtId="181" formatCode="0.000_);[Red]\(0.000\)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10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5" fillId="0" borderId="50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0" borderId="5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19" borderId="53" applyNumberFormat="0" applyAlignment="0" applyProtection="0">
      <alignment vertical="center"/>
    </xf>
    <xf numFmtId="0" fontId="28" fillId="19" borderId="48" applyNumberFormat="0" applyAlignment="0" applyProtection="0">
      <alignment vertical="center"/>
    </xf>
    <xf numFmtId="0" fontId="29" fillId="20" borderId="54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0" borderId="49" applyNumberFormat="0" applyFill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0" borderId="0">
      <alignment vertical="center"/>
    </xf>
    <xf numFmtId="0" fontId="13" fillId="3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workbookViewId="0">
      <selection activeCell="M21" sqref="M21:M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72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YP-2018-SHY-072-1</v>
      </c>
      <c r="B15" s="228" t="s">
        <v>47</v>
      </c>
      <c r="C15" s="229"/>
      <c r="D15" s="255" t="str">
        <f>LEFT(L9,P9)</f>
        <v>2018/03/22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931.16</v>
      </c>
      <c r="L15" s="243">
        <v>41.4</v>
      </c>
      <c r="M15" s="244">
        <v>41.7</v>
      </c>
      <c r="N15" s="244">
        <f>M15</f>
        <v>41.7</v>
      </c>
      <c r="O15" s="239" t="s">
        <v>51</v>
      </c>
      <c r="P15" s="215">
        <f t="shared" ref="P15:P23" si="0">ROUND(K15/22.5,3)</f>
        <v>41.385</v>
      </c>
      <c r="Q15" s="250">
        <f>ROUND(AVERAGE(L15:L17),3)</f>
        <v>41.733</v>
      </c>
      <c r="R15" s="251">
        <f ca="1" t="shared" ref="R15:R23" si="1">ROUND(R$14+RAND()*S$14,2)</f>
        <v>1021.68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YP-2018-SHY-072-2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933.93</v>
      </c>
      <c r="L16" s="243">
        <v>41.5</v>
      </c>
      <c r="M16" s="244"/>
      <c r="N16" s="244"/>
      <c r="O16" s="239"/>
      <c r="P16" s="215">
        <f t="shared" si="0"/>
        <v>41.508</v>
      </c>
      <c r="Q16" s="250"/>
      <c r="R16" s="251">
        <f ca="1" t="shared" si="1"/>
        <v>1030.58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YP-2018-SHY-072-3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952.15</v>
      </c>
      <c r="L17" s="243">
        <v>42.3</v>
      </c>
      <c r="M17" s="244"/>
      <c r="N17" s="244"/>
      <c r="O17" s="239"/>
      <c r="P17" s="215">
        <f t="shared" si="0"/>
        <v>42.318</v>
      </c>
      <c r="Q17" s="250"/>
      <c r="R17" s="251">
        <f ca="1" t="shared" si="1"/>
        <v>1115.81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YP-2018-SHY-072-4</v>
      </c>
      <c r="B18" s="228" t="s">
        <v>47</v>
      </c>
      <c r="C18" s="229"/>
      <c r="D18" s="218" t="str">
        <f>D15</f>
        <v>2018/03/22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42.6</v>
      </c>
      <c r="M18" s="244">
        <v>43.3</v>
      </c>
      <c r="N18" s="244">
        <f>M18</f>
        <v>43.3</v>
      </c>
      <c r="O18" s="239" t="s">
        <v>51</v>
      </c>
      <c r="P18" s="215">
        <f>ROUND(K19/22.5,3)</f>
        <v>43.094</v>
      </c>
      <c r="Q18" s="250">
        <f>ROUND(AVERAGE(L18:L20),3)</f>
        <v>43.3</v>
      </c>
      <c r="R18" s="251">
        <f ca="1" t="shared" si="1"/>
        <v>1022.47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YP-2018-SHY-072-5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969.61</v>
      </c>
      <c r="L19" s="243">
        <v>43.1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1057.32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YP-2018-SHY-072-6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993.39</v>
      </c>
      <c r="L20" s="243">
        <v>44.2</v>
      </c>
      <c r="M20" s="244"/>
      <c r="N20" s="244"/>
      <c r="O20" s="239"/>
      <c r="P20" s="215">
        <f t="shared" si="0"/>
        <v>44.151</v>
      </c>
      <c r="Q20" s="250"/>
      <c r="R20" s="251">
        <f ca="1" t="shared" si="1"/>
        <v>1011.09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988.69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997.78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961.97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1003.48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1017.44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1014.46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967.89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987.25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952.59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1017.65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992.97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1007.1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topLeftCell="A4" workbookViewId="0">
      <selection activeCell="Q17" sqref="Q17:AO20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报告编号：BG-2018-SHY-072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YP-2018-SHY-072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S246分离立交右幅16-3#桩基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YP-2018-SHY-072-1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2018/03/22-2018/04/19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41.4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41.7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119.1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YP-2018-SHY-072-2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41.5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YP-2018-SHY-072-3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42.3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YP-2018-SHY-072-4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2018/03/22-2018/04/19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42.6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43.3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123.7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YP-2018-SHY-072-5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43.1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YP-2018-SHY-072-6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44.2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2018-04-20T02:11:37Z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