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<sst xmlns="http://schemas.openxmlformats.org/spreadsheetml/2006/main" count="142">
  <si>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</si>
  <si>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</si>
  <si>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</si>
  <si>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</si>
  <si>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</si>
  <si>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JL-2018-SHY-076</t>
    </r>
  </si>
  <si>
    <t>工程部位/用途</t>
  </si>
  <si>
    <t>k18+370涵洞出水口铺砌</t>
  </si>
  <si>
    <t>委托/任务编号</t>
  </si>
  <si>
    <t>/</t>
  </si>
  <si>
    <t>试验依据</t>
  </si>
  <si>
    <t>JTG E30-2005</t>
  </si>
  <si>
    <t>样品编号</t>
  </si>
  <si>
    <t>YP-2018-SHY-076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</si>
  <si>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</si>
  <si>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</si>
  <si>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</si>
  <si>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</si>
  <si>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</si>
  <si>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</si>
  <si>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</si>
  <si>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</si>
  <si>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2018/03/23-2018/04/20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</si>
  <si>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</si>
  <si>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</si>
  <si>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</si>
  <si>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</si>
  <si>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</si>
  <si>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</si>
  <si>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</si>
  <si>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</si>
  <si>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</si>
  <si>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</si>
  <si>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</si>
  <si>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</si>
  <si>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</si>
  <si>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</si>
  <si>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</si>
  <si>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</si>
  <si>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</si>
  <si>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</si>
  <si>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</si>
  <si>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</si>
  <si>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</si>
  <si>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</si>
  <si>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</si>
  <si>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</si>
  <si>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</si>
  <si>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</si>
  <si>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</si>
  <si>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</si>
  <si>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</si>
  <si>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964.94</t>
  </si>
  <si>
    <t>44。4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</si>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</sst>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yyyy/m/d;@"/>
    <numFmt numFmtId="179" formatCode="0.00_);[Red]\(0.00\)"/>
    <numFmt numFmtId="180" formatCode="0.0_);[Red]\(0.0\)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15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0" borderId="53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18" borderId="54" applyNumberFormat="0" applyAlignment="0" applyProtection="0">
      <alignment vertical="center"/>
    </xf>
    <xf numFmtId="0" fontId="21" fillId="18" borderId="49" applyNumberFormat="0" applyAlignment="0" applyProtection="0">
      <alignment vertical="center"/>
    </xf>
    <xf numFmtId="0" fontId="16" fillId="10" borderId="48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4" workbookViewId="0">
      <selection activeCell="P13" sqref="P1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76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YP-2018-SHY-076-1</v>
      </c>
      <c r="B15" s="228" t="s">
        <v>47</v>
      </c>
      <c r="C15" s="229"/>
      <c r="D15" s="255" t="str">
        <f>LEFT(L9,P9)</f>
        <v>2018/03/23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909.9</v>
      </c>
      <c r="L15" s="243">
        <v>40.4</v>
      </c>
      <c r="M15" s="244">
        <v>41.6</v>
      </c>
      <c r="N15" s="244">
        <f>M15</f>
        <v>41.6</v>
      </c>
      <c r="O15" s="239" t="s">
        <v>51</v>
      </c>
      <c r="P15" s="215">
        <f t="shared" ref="P15:P23" si="0">ROUND(K15/22.5,3)</f>
        <v>40.44</v>
      </c>
      <c r="Q15" s="250">
        <f>ROUND(AVERAGE(L15:L17),3)</f>
        <v>41.6</v>
      </c>
      <c r="R15" s="251">
        <f ca="1" t="shared" ref="R15:R23" si="1">ROUND(R$14+RAND()*S$14,2)</f>
        <v>989.13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YP-2018-SHY-076-2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939.9</v>
      </c>
      <c r="L16" s="243">
        <v>41.8</v>
      </c>
      <c r="M16" s="244"/>
      <c r="N16" s="244"/>
      <c r="O16" s="239"/>
      <c r="P16" s="215">
        <f t="shared" si="0"/>
        <v>41.773</v>
      </c>
      <c r="Q16" s="250"/>
      <c r="R16" s="251">
        <f ca="1" t="shared" si="1"/>
        <v>1060.46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YP-2018-SHY-076-3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959.29</v>
      </c>
      <c r="L17" s="243">
        <v>42.6</v>
      </c>
      <c r="M17" s="244"/>
      <c r="N17" s="244"/>
      <c r="O17" s="239"/>
      <c r="P17" s="215">
        <f t="shared" si="0"/>
        <v>42.635</v>
      </c>
      <c r="Q17" s="250"/>
      <c r="R17" s="251">
        <f ca="1" t="shared" si="1"/>
        <v>1088.61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YP-2018-SHY-076-4</v>
      </c>
      <c r="B18" s="228" t="s">
        <v>47</v>
      </c>
      <c r="C18" s="229"/>
      <c r="D18" s="218" t="str">
        <f>D15</f>
        <v>2018/03/23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42.9</v>
      </c>
      <c r="M18" s="244">
        <v>44.4</v>
      </c>
      <c r="N18" s="244" t="s">
        <v>53</v>
      </c>
      <c r="O18" s="239" t="s">
        <v>51</v>
      </c>
      <c r="P18" s="215">
        <f>ROUND(K19/22.5,3)</f>
        <v>41.996</v>
      </c>
      <c r="Q18" s="250">
        <f>ROUND(AVERAGE(L18:L20),3)</f>
        <v>44.367</v>
      </c>
      <c r="R18" s="251">
        <f ca="1" t="shared" si="1"/>
        <v>1063.02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YP-2018-SHY-076-5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944.91</v>
      </c>
      <c r="L19" s="243">
        <v>42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1036.28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YP-2018-SHY-076-6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1084</v>
      </c>
      <c r="L20" s="243">
        <v>48.2</v>
      </c>
      <c r="M20" s="244"/>
      <c r="N20" s="244"/>
      <c r="O20" s="239"/>
      <c r="P20" s="215">
        <f t="shared" si="0"/>
        <v>48.178</v>
      </c>
      <c r="Q20" s="250"/>
      <c r="R20" s="251">
        <f ca="1" t="shared" si="1"/>
        <v>996.92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1006.36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963.94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1007.15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58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59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60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997.23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963.3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1027.32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961.88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994.26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951.11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969.18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1007.58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953.75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4" workbookViewId="0">
      <selection activeCell="Q17" sqref="Q17:AO20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48" t="s">
        <v>62</v>
      </c>
      <c r="BK1" s="48"/>
      <c r="BL1" s="48"/>
      <c r="BM1" s="48" t="s">
        <v>63</v>
      </c>
      <c r="BN1" s="48"/>
      <c r="BP1" s="48" t="s">
        <v>64</v>
      </c>
      <c r="BQ1" s="48"/>
      <c r="BR1" s="48" t="s">
        <v>62</v>
      </c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报告编号：BG-2018-SHY-076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68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71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YP-2018-SHY-076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k18+370涵洞出水口铺砌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73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75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76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YP-2018-SHY-076-1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2018/03/23-2018/04/20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82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40.4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41.6</v>
      </c>
      <c r="BB38" s="185"/>
      <c r="BC38" s="185"/>
      <c r="BD38" s="185"/>
      <c r="BE38" s="185"/>
      <c r="BF38" s="190"/>
      <c r="BG38" s="146" t="s">
        <v>83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118.9</v>
      </c>
      <c r="BP38" s="185"/>
      <c r="BQ38" s="185"/>
      <c r="BR38" s="185"/>
      <c r="BS38" s="185"/>
      <c r="BT38" s="185"/>
      <c r="BU38" s="185"/>
      <c r="BV38" s="202"/>
      <c r="CR38" s="29" t="s">
        <v>84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YP-2018-SHY-076-2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41.8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YP-2018-SHY-076-3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42.6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YP-2018-SHY-076-4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2018/03/23-2018/04/20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82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42.9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44.4</v>
      </c>
      <c r="BB47" s="185"/>
      <c r="BC47" s="185"/>
      <c r="BD47" s="185"/>
      <c r="BE47" s="185"/>
      <c r="BF47" s="190"/>
      <c r="BG47" s="146" t="s">
        <v>83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126.9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YP-2018-SHY-076-5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YP-2018-SHY-076-6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48.2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86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89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100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103</v>
      </c>
      <c r="M1" s="18"/>
      <c r="N1" s="18"/>
    </row>
    <row r="2" s="3" customFormat="1" ht="14.1" customHeight="1" spans="12:14">
      <c r="L2" s="19"/>
      <c r="M2" s="19" t="s">
        <v>104</v>
      </c>
      <c r="N2" s="19"/>
    </row>
    <row r="3" s="3" customFormat="1" ht="24.95" customHeight="1" spans="1:15">
      <c r="A3" s="104" t="s">
        <v>105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106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101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107</v>
      </c>
      <c r="J11" s="110" t="s">
        <v>108</v>
      </c>
      <c r="K11" s="110" t="s">
        <v>109</v>
      </c>
      <c r="L11" s="110" t="s">
        <v>110</v>
      </c>
      <c r="M11" s="110" t="s">
        <v>111</v>
      </c>
      <c r="N11" s="115" t="s">
        <v>112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116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85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87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88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90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91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92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93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94</v>
      </c>
      <c r="AZ100" s="48"/>
      <c r="BA100" s="48"/>
      <c r="BB100" s="48"/>
      <c r="BC100" s="48"/>
      <c r="BD100" s="48"/>
      <c r="BE100" s="48" t="s">
        <v>95</v>
      </c>
      <c r="BF100" s="48"/>
      <c r="BG100" s="48"/>
      <c r="BH100" s="48"/>
      <c r="BI100" s="48"/>
      <c r="BJ100" s="48"/>
      <c r="BK100" s="48" t="s">
        <v>96</v>
      </c>
      <c r="BL100" s="48"/>
      <c r="BM100" s="48"/>
      <c r="BN100" s="85"/>
      <c r="BO100" s="48" t="s">
        <v>97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103</v>
      </c>
      <c r="M1" s="18"/>
      <c r="N1" s="18"/>
      <c r="O1" s="18"/>
    </row>
    <row r="2" s="1" customFormat="1" ht="14.1" customHeight="1" spans="13:15">
      <c r="M2" s="19"/>
      <c r="N2" s="19" t="s">
        <v>119</v>
      </c>
      <c r="O2" s="19"/>
    </row>
    <row r="3" s="1" customFormat="1" ht="24.95" customHeight="1" spans="1:15">
      <c r="A3" s="5" t="s">
        <v>120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121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122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125</v>
      </c>
      <c r="B15" s="12"/>
      <c r="C15" s="12"/>
      <c r="D15" s="12"/>
      <c r="E15" s="12"/>
      <c r="F15" s="12"/>
      <c r="G15" s="12"/>
      <c r="H15" s="12" t="s">
        <v>126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130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132</v>
      </c>
      <c r="B22" s="12" t="s">
        <v>133</v>
      </c>
      <c r="C22" s="12" t="s">
        <v>134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137</v>
      </c>
      <c r="C25" s="12" t="s">
        <v>134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140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141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2018-04-21T02:03:11Z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