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<sst xmlns="http://schemas.openxmlformats.org/spreadsheetml/2006/main" count="141">
  <si>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</si>
  <si>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</si>
  <si>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</si>
  <si>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</si>
  <si>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</si>
  <si>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JL-2018-SHY-077</t>
    </r>
  </si>
  <si>
    <t>工程部位/用途</t>
  </si>
  <si>
    <t>尚义一号水库大桥0-1肋板</t>
  </si>
  <si>
    <t>委托/任务编号</t>
  </si>
  <si>
    <t>/</t>
  </si>
  <si>
    <t>试验依据</t>
  </si>
  <si>
    <t>JTG E30-2005</t>
  </si>
  <si>
    <t>样品编号</t>
  </si>
  <si>
    <t>YP-2018-SHY-077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</si>
  <si>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</si>
  <si>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</si>
  <si>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</si>
  <si>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</si>
  <si>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</si>
  <si>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</si>
  <si>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</si>
  <si>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</si>
  <si>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2018/03/23-2018/04/20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</si>
  <si>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</si>
  <si>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</si>
  <si>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</si>
  <si>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</si>
  <si>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</si>
  <si>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</si>
  <si>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</si>
  <si>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</si>
  <si>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</si>
  <si>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</si>
  <si>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</si>
  <si>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</si>
  <si>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</si>
  <si>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</si>
  <si>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</si>
  <si>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</si>
  <si>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</si>
  <si>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</si>
  <si>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</si>
  <si>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</si>
  <si>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</si>
  <si>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</si>
  <si>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</si>
  <si>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</si>
  <si>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</si>
  <si>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</si>
  <si>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</si>
  <si>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</si>
  <si>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</si>
  <si>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931.36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</si>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</sst>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0_);[Red]\(0.000\)"/>
    <numFmt numFmtId="179" formatCode="0.00_);[Red]\(0.00\)"/>
    <numFmt numFmtId="180" formatCode="0.0_);[Red]\(0.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6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5" borderId="50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17" fillId="0" borderId="4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0" borderId="52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4" borderId="47" applyNumberFormat="0" applyAlignment="0" applyProtection="0">
      <alignment vertical="center"/>
    </xf>
    <xf numFmtId="0" fontId="14" fillId="4" borderId="49" applyNumberFormat="0" applyAlignment="0" applyProtection="0">
      <alignment vertical="center"/>
    </xf>
    <xf numFmtId="0" fontId="25" fillId="20" borderId="53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0" borderId="51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N21" sqref="N21:N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77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YP-2018-SHY-077-1</v>
      </c>
      <c r="B15" s="228" t="s">
        <v>47</v>
      </c>
      <c r="C15" s="229"/>
      <c r="D15" s="255" t="str">
        <f>LEFT(L9,P9)</f>
        <v>2018/03/23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967.44</v>
      </c>
      <c r="L15" s="243">
        <v>43</v>
      </c>
      <c r="M15" s="244">
        <v>42.6</v>
      </c>
      <c r="N15" s="244">
        <f>M15</f>
        <v>42.6</v>
      </c>
      <c r="O15" s="239" t="s">
        <v>51</v>
      </c>
      <c r="P15" s="215">
        <f t="shared" ref="P15:P23" si="0">ROUND(K15/22.5,3)</f>
        <v>42.997</v>
      </c>
      <c r="Q15" s="250">
        <f>ROUND(AVERAGE(L15:L17),3)</f>
        <v>42.633</v>
      </c>
      <c r="R15" s="251">
        <f ca="1" t="shared" ref="R15:R23" si="1">ROUND(R$14+RAND()*S$14,2)</f>
        <v>1071.26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YP-2018-SHY-077-2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953.32</v>
      </c>
      <c r="L16" s="243">
        <v>42.4</v>
      </c>
      <c r="M16" s="244"/>
      <c r="N16" s="244"/>
      <c r="O16" s="239"/>
      <c r="P16" s="215">
        <f t="shared" si="0"/>
        <v>42.37</v>
      </c>
      <c r="Q16" s="250"/>
      <c r="R16" s="251">
        <f ca="1" t="shared" si="1"/>
        <v>990.94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YP-2018-SHY-077-3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957.2</v>
      </c>
      <c r="L17" s="243">
        <v>42.5</v>
      </c>
      <c r="M17" s="244"/>
      <c r="N17" s="244"/>
      <c r="O17" s="239"/>
      <c r="P17" s="215">
        <f t="shared" si="0"/>
        <v>42.542</v>
      </c>
      <c r="Q17" s="250"/>
      <c r="R17" s="251">
        <f ca="1" t="shared" si="1"/>
        <v>983.37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YP-2018-SHY-077-4</v>
      </c>
      <c r="B18" s="228" t="s">
        <v>47</v>
      </c>
      <c r="C18" s="229"/>
      <c r="D18" s="218" t="str">
        <f>D15</f>
        <v>2018/03/23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41.4</v>
      </c>
      <c r="M18" s="244">
        <v>41.7</v>
      </c>
      <c r="N18" s="244">
        <f>M18</f>
        <v>41.7</v>
      </c>
      <c r="O18" s="239" t="s">
        <v>51</v>
      </c>
      <c r="P18" s="215">
        <f>ROUND(K19/22.5,3)</f>
        <v>42.382</v>
      </c>
      <c r="Q18" s="250">
        <f>ROUND(AVERAGE(L18:L20),3)</f>
        <v>41.7</v>
      </c>
      <c r="R18" s="251">
        <f ca="1" t="shared" si="1"/>
        <v>1114.59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YP-2018-SHY-077-5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953.59</v>
      </c>
      <c r="L19" s="243">
        <v>42.4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964.73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YP-2018-SHY-077-6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929.91</v>
      </c>
      <c r="L20" s="243">
        <v>41.3</v>
      </c>
      <c r="M20" s="244"/>
      <c r="N20" s="244"/>
      <c r="O20" s="239"/>
      <c r="P20" s="215">
        <f t="shared" si="0"/>
        <v>41.329</v>
      </c>
      <c r="Q20" s="250"/>
      <c r="R20" s="251">
        <f ca="1" t="shared" si="1"/>
        <v>1076.12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979.11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1015.23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1102.5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1003.4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1012.36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955.84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972.97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973.62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968.52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1029.07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1001.71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962.22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4" workbookViewId="0">
      <selection activeCell="C37" sqref="C37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报告编号：BG-2018-SHY-077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YP-2018-SHY-077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尚义一号水库大桥0-1肋板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YP-2018-SHY-077-1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2018/03/23-2018/04/20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42.6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121.7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YP-2018-SHY-077-2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YP-2018-SHY-077-3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42.5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YP-2018-SHY-077-4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2018/03/23-2018/04/20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41.4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41.7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119.1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YP-2018-SHY-077-5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42.4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YP-2018-SHY-077-6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41.3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2018-04-21T02:03:14Z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