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<sst xmlns="http://schemas.openxmlformats.org/spreadsheetml/2006/main" count="141">
  <si>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</si>
  <si>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</si>
  <si>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</si>
  <si>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</si>
  <si>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</si>
  <si>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JL-2018-SHY-078</t>
    </r>
  </si>
  <si>
    <t>工程部位/用途</t>
  </si>
  <si>
    <t>S246分离立交左幅16-5桩基</t>
  </si>
  <si>
    <t>委托/任务编号</t>
  </si>
  <si>
    <t>/</t>
  </si>
  <si>
    <t>试验依据</t>
  </si>
  <si>
    <t>JTG E30-2005</t>
  </si>
  <si>
    <t>样品编号</t>
  </si>
  <si>
    <t>YP-2018-SHY-078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</si>
  <si>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</si>
  <si>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</si>
  <si>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</si>
  <si>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</si>
  <si>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</si>
  <si>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</si>
  <si>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</si>
  <si>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</si>
  <si>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2018/03/23-2018/04/20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</si>
  <si>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</si>
  <si>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</si>
  <si>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</si>
  <si>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</si>
  <si>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</si>
  <si>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</si>
  <si>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</si>
  <si>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</si>
  <si>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</si>
  <si>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</si>
  <si>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</si>
  <si>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</si>
  <si>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</si>
  <si>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</si>
  <si>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</si>
  <si>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</si>
  <si>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</si>
  <si>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</si>
  <si>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</si>
  <si>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</si>
  <si>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</si>
  <si>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</si>
  <si>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</si>
  <si>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</si>
  <si>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</si>
  <si>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</si>
  <si>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</si>
  <si>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</si>
  <si>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</si>
  <si>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910.22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</si>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</sst>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7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4" borderId="48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20" borderId="53" applyNumberFormat="0" applyAlignment="0" applyProtection="0">
      <alignment vertical="center"/>
    </xf>
    <xf numFmtId="0" fontId="22" fillId="20" borderId="50" applyNumberFormat="0" applyAlignment="0" applyProtection="0">
      <alignment vertical="center"/>
    </xf>
    <xf numFmtId="0" fontId="17" fillId="11" borderId="49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4" workbookViewId="0">
      <selection activeCell="Q13" sqref="Q1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78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YP-2018-SHY-078-1</v>
      </c>
      <c r="B15" s="228" t="s">
        <v>47</v>
      </c>
      <c r="C15" s="229"/>
      <c r="D15" s="255" t="str">
        <f>LEFT(L9,P9)</f>
        <v>2018/03/23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930.41</v>
      </c>
      <c r="L15" s="243">
        <v>41.4</v>
      </c>
      <c r="M15" s="244">
        <v>41.3</v>
      </c>
      <c r="N15" s="244">
        <f>M15</f>
        <v>41.3</v>
      </c>
      <c r="O15" s="239" t="s">
        <v>51</v>
      </c>
      <c r="P15" s="215">
        <f t="shared" ref="P15:P23" si="0">ROUND(K15/22.5,3)</f>
        <v>41.352</v>
      </c>
      <c r="Q15" s="250">
        <f>ROUND(AVERAGE(L15:L17),3)</f>
        <v>41.333</v>
      </c>
      <c r="R15" s="251">
        <f ca="1" t="shared" ref="R15:R23" si="1">ROUND(R$14+RAND()*S$14,2)</f>
        <v>1007.8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YP-2018-SHY-078-2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930.99</v>
      </c>
      <c r="L16" s="243">
        <v>41.4</v>
      </c>
      <c r="M16" s="244"/>
      <c r="N16" s="244"/>
      <c r="O16" s="239"/>
      <c r="P16" s="215">
        <f t="shared" si="0"/>
        <v>41.377</v>
      </c>
      <c r="Q16" s="250"/>
      <c r="R16" s="251">
        <f ca="1" t="shared" si="1"/>
        <v>1018.78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YP-2018-SHY-078-3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927.04</v>
      </c>
      <c r="L17" s="243">
        <v>41.2</v>
      </c>
      <c r="M17" s="244"/>
      <c r="N17" s="244"/>
      <c r="O17" s="239"/>
      <c r="P17" s="215">
        <f t="shared" si="0"/>
        <v>41.202</v>
      </c>
      <c r="Q17" s="250"/>
      <c r="R17" s="251">
        <f ca="1" t="shared" si="1"/>
        <v>980.63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YP-2018-SHY-078-4</v>
      </c>
      <c r="B18" s="228" t="s">
        <v>47</v>
      </c>
      <c r="C18" s="229"/>
      <c r="D18" s="218" t="str">
        <f>D15</f>
        <v>2018/03/23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40.4</v>
      </c>
      <c r="M18" s="244">
        <v>42</v>
      </c>
      <c r="N18" s="244">
        <f>M18</f>
        <v>42</v>
      </c>
      <c r="O18" s="239" t="s">
        <v>51</v>
      </c>
      <c r="P18" s="215">
        <f>ROUND(K19/22.5,3)</f>
        <v>42.212</v>
      </c>
      <c r="Q18" s="250">
        <f>ROUND(AVERAGE(L18:L20),3)</f>
        <v>41.967</v>
      </c>
      <c r="R18" s="251">
        <f ca="1" t="shared" si="1"/>
        <v>1094.62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YP-2018-SHY-078-5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949.76</v>
      </c>
      <c r="L19" s="243">
        <v>42.2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1102.45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YP-2018-SHY-078-6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975.09</v>
      </c>
      <c r="L20" s="243">
        <v>43.3</v>
      </c>
      <c r="M20" s="244"/>
      <c r="N20" s="244"/>
      <c r="O20" s="239"/>
      <c r="P20" s="215">
        <f t="shared" si="0"/>
        <v>43.337</v>
      </c>
      <c r="Q20" s="250"/>
      <c r="R20" s="251">
        <f ca="1" t="shared" si="1"/>
        <v>994.18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1073.54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1102.53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1013.07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979.52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950.96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971.19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1014.71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982.59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993.79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988.27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1010.06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C37" sqref="C37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报告编号：BG-2018-SHY-078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S246分离立交左幅16-5桩基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2018/03/23-2018/04/20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41.3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118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2018/03/23-2018/04/20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40.4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2018-04-21T02:03:16Z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