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<sst xmlns="http://schemas.openxmlformats.org/spreadsheetml/2006/main" count="141">
  <si>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</si>
  <si>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</si>
  <si>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</si>
  <si>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</si>
  <si>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</si>
  <si>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JL-2018-SHY-087</t>
    </r>
  </si>
  <si>
    <t>工程部位/用途</t>
  </si>
  <si>
    <t>K22+897箱型通道磨耗层</t>
  </si>
  <si>
    <t>委托/任务编号</t>
  </si>
  <si>
    <t>/</t>
  </si>
  <si>
    <t>试验依据</t>
  </si>
  <si>
    <t>JTG E30-2005</t>
  </si>
  <si>
    <t>样品编号</t>
  </si>
  <si>
    <t>YP-2018-SHY-087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</si>
  <si>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</si>
  <si>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</si>
  <si>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</si>
  <si>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</si>
  <si>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</si>
  <si>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</si>
  <si>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</si>
  <si>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</si>
  <si>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2018/03/25-2018/04/22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</si>
  <si>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</si>
  <si>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</si>
  <si>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</si>
  <si>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</si>
  <si>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</si>
  <si>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</si>
  <si>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</si>
  <si>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</si>
  <si>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</si>
  <si>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</si>
  <si>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</si>
  <si>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</si>
  <si>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</si>
  <si>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</si>
  <si>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</si>
  <si>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</si>
  <si>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</si>
  <si>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</si>
  <si>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</si>
  <si>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</si>
  <si>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</si>
  <si>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</si>
  <si>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</si>
  <si>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</si>
  <si>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</si>
  <si>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</si>
  <si>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</si>
  <si>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</si>
  <si>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</si>
  <si>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817.84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</si>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</sst>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48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0" fillId="26" borderId="54" applyNumberFormat="0" applyAlignment="0" applyProtection="0">
      <alignment vertical="center"/>
    </xf>
    <xf numFmtId="0" fontId="22" fillId="26" borderId="47" applyNumberFormat="0" applyAlignment="0" applyProtection="0">
      <alignment vertical="center"/>
    </xf>
    <xf numFmtId="0" fontId="24" fillId="27" borderId="49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L9" sqref="L9:O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YP-2018-SHY-087-1</v>
      </c>
      <c r="B15" s="228" t="s">
        <v>47</v>
      </c>
      <c r="C15" s="229"/>
      <c r="D15" s="255" t="str">
        <f>LEFT(L9,P9)</f>
        <v>2018/03/25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811.74</v>
      </c>
      <c r="L15" s="243">
        <v>36.1</v>
      </c>
      <c r="M15" s="244">
        <v>36.2</v>
      </c>
      <c r="N15" s="244">
        <f>M15</f>
        <v>36.2</v>
      </c>
      <c r="O15" s="239" t="s">
        <v>51</v>
      </c>
      <c r="P15" s="215">
        <f t="shared" ref="P15:P23" si="0">ROUND(K15/22.5,3)</f>
        <v>36.077</v>
      </c>
      <c r="Q15" s="250">
        <f>ROUND(AVERAGE(L15:L17),3)</f>
        <v>36.233</v>
      </c>
      <c r="R15" s="251">
        <f ca="1" t="shared" ref="R15:R23" si="1">ROUND(R$14+RAND()*S$14,2)</f>
        <v>1024.81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YP-2018-SHY-087-2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798.96</v>
      </c>
      <c r="L16" s="243">
        <v>35.5</v>
      </c>
      <c r="M16" s="244"/>
      <c r="N16" s="244"/>
      <c r="O16" s="239"/>
      <c r="P16" s="215">
        <f t="shared" si="0"/>
        <v>35.509</v>
      </c>
      <c r="Q16" s="250"/>
      <c r="R16" s="251">
        <f ca="1" t="shared" si="1"/>
        <v>1093.41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YP-2018-SHY-087-3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834.36</v>
      </c>
      <c r="L17" s="243">
        <v>37.1</v>
      </c>
      <c r="M17" s="244"/>
      <c r="N17" s="244"/>
      <c r="O17" s="239"/>
      <c r="P17" s="215">
        <f t="shared" si="0"/>
        <v>37.083</v>
      </c>
      <c r="Q17" s="250"/>
      <c r="R17" s="251">
        <f ca="1" t="shared" si="1"/>
        <v>991.19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YP-2018-SHY-087-4</v>
      </c>
      <c r="B18" s="228" t="s">
        <v>47</v>
      </c>
      <c r="C18" s="229"/>
      <c r="D18" s="218" t="str">
        <f>D15</f>
        <v>2018/03/25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36.3</v>
      </c>
      <c r="M18" s="244">
        <v>36.3</v>
      </c>
      <c r="N18" s="244">
        <f>M18</f>
        <v>36.3</v>
      </c>
      <c r="O18" s="239" t="s">
        <v>51</v>
      </c>
      <c r="P18" s="215">
        <f>ROUND(K19/22.5,3)</f>
        <v>35.156</v>
      </c>
      <c r="Q18" s="250">
        <f>ROUND(AVERAGE(L18:L20),3)</f>
        <v>36.267</v>
      </c>
      <c r="R18" s="251">
        <f ca="1" t="shared" si="1"/>
        <v>1011.08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791.01</v>
      </c>
      <c r="L19" s="243">
        <v>35.2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1008.67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840.12</v>
      </c>
      <c r="L20" s="243">
        <v>37.3</v>
      </c>
      <c r="M20" s="244"/>
      <c r="N20" s="244"/>
      <c r="O20" s="239"/>
      <c r="P20" s="215">
        <f t="shared" si="0"/>
        <v>37.339</v>
      </c>
      <c r="Q20" s="250"/>
      <c r="R20" s="251">
        <f ca="1" t="shared" si="1"/>
        <v>1093.39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1107.55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1045.73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1061.3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1014.69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982.84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1026.24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987.1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1021.53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966.6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997.93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971.73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956.96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AW7" sqref="AW7:BV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K22+897箱型通道磨耗层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2018/03/25-2018/04/22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36.1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36.2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103.4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35.5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37.1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2018/03/25-2018/04/22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36.3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36.3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103.7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37.3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2018-04-22T09:45:40Z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