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355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<sst xmlns="http://schemas.openxmlformats.org/spreadsheetml/2006/main" count="141">
  <si>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</si>
  <si>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</si>
  <si>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</si>
  <si>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</si>
  <si>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</si>
  <si>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JL-2018-SHY-088</t>
    </r>
  </si>
  <si>
    <t>工程部位/用途</t>
  </si>
  <si>
    <t>S246分离立交左幅10-2#桩基</t>
  </si>
  <si>
    <t>委托/任务编号</t>
  </si>
  <si>
    <t>/</t>
  </si>
  <si>
    <t>试验依据</t>
  </si>
  <si>
    <t>JTG E30-2005</t>
  </si>
  <si>
    <t>样品编号</t>
  </si>
  <si>
    <t>YP-2018-SHY-088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</si>
  <si>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</si>
  <si>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</si>
  <si>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</si>
  <si>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</si>
  <si>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</si>
  <si>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</si>
  <si>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</si>
  <si>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</si>
  <si>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2018/03/26-2018/04/23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</si>
  <si>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</si>
  <si>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</si>
  <si>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</si>
  <si>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</si>
  <si>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</si>
  <si>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</si>
  <si>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</si>
  <si>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</si>
  <si>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</si>
  <si>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</si>
  <si>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</si>
  <si>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</si>
  <si>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</si>
  <si>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</si>
  <si>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</si>
  <si>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</si>
  <si>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</si>
  <si>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</si>
  <si>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</si>
  <si>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</si>
  <si>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</si>
  <si>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</si>
  <si>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</si>
  <si>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</si>
  <si>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</si>
  <si>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</si>
  <si>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</si>
  <si>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</si>
  <si>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</si>
  <si>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913.04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</si>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</sst>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5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5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9" applyNumberFormat="0" applyFill="0" applyAlignment="0" applyProtection="0">
      <alignment vertical="center"/>
    </xf>
    <xf numFmtId="0" fontId="13" fillId="0" borderId="49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0" borderId="50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5" fillId="14" borderId="52" applyNumberFormat="0" applyAlignment="0" applyProtection="0">
      <alignment vertical="center"/>
    </xf>
    <xf numFmtId="0" fontId="26" fillId="14" borderId="48" applyNumberFormat="0" applyAlignment="0" applyProtection="0">
      <alignment vertical="center"/>
    </xf>
    <xf numFmtId="0" fontId="27" fillId="17" borderId="53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4" fillId="0" borderId="51" applyNumberFormat="0" applyFill="0" applyAlignment="0" applyProtection="0">
      <alignment vertical="center"/>
    </xf>
    <xf numFmtId="0" fontId="28" fillId="0" borderId="54" applyNumberFormat="0" applyFill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1" fillId="0" borderId="0">
      <alignment vertical="center"/>
    </xf>
    <xf numFmtId="0" fontId="14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6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7" fillId="0" borderId="3" xfId="50" applyNumberFormat="1" applyFont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topLeftCell="A7"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3" customHeight="1" spans="1:18">
      <c r="A6" s="9" t="s">
        <v>6</v>
      </c>
      <c r="B6" s="10"/>
      <c r="C6" s="10"/>
      <c r="D6" s="253" t="s">
        <v>7</v>
      </c>
      <c r="E6" s="254"/>
      <c r="F6" s="254"/>
      <c r="G6" s="254"/>
      <c r="H6" s="254"/>
      <c r="I6" s="258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3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9" t="s">
        <v>13</v>
      </c>
      <c r="M7" s="259"/>
      <c r="N7" s="259"/>
      <c r="O7" s="260"/>
      <c r="P7" s="3" t="s">
        <v>14</v>
      </c>
      <c r="Q7" s="215" t="str">
        <f>RIGHT(L7,2)</f>
        <v>88</v>
      </c>
      <c r="R7" s="215"/>
    </row>
    <row r="8" s="3" customFormat="1" ht="23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3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9" t="s">
        <v>22</v>
      </c>
      <c r="M9" s="259"/>
      <c r="N9" s="259"/>
      <c r="O9" s="260"/>
      <c r="P9" s="3" t="s">
        <v>23</v>
      </c>
      <c r="R9" s="215"/>
    </row>
    <row r="10" s="3" customFormat="1" ht="30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3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3" t="s">
        <v>39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960</v>
      </c>
      <c r="S14" s="249" t="s">
        <v>46</v>
      </c>
      <c r="W14" s="215">
        <f>STDEV(T15:Z23)</f>
        <v>40.4427622616809</v>
      </c>
    </row>
    <row r="15" s="3" customFormat="1" ht="28" customHeight="1" spans="1:26">
      <c r="A15" s="255" t="str">
        <f>CONCATENATE(LEFT(L$7,P7),"-1")</f>
        <v>YP-2018-SHY-088-1</v>
      </c>
      <c r="B15" s="228" t="s">
        <v>47</v>
      </c>
      <c r="C15" s="229"/>
      <c r="D15" s="256" t="str">
        <f>LEFT(L9,P9)</f>
        <v>2018/03/26</v>
      </c>
      <c r="E15" s="230" t="s">
        <v>48</v>
      </c>
      <c r="F15" s="230" t="s">
        <v>49</v>
      </c>
      <c r="G15" s="230" t="s">
        <v>49</v>
      </c>
      <c r="H15" s="230" t="s">
        <v>49</v>
      </c>
      <c r="I15" s="230" t="s">
        <v>49</v>
      </c>
      <c r="J15" s="230" t="s">
        <v>50</v>
      </c>
      <c r="K15" s="242">
        <v>936.17</v>
      </c>
      <c r="L15" s="243">
        <v>41.6</v>
      </c>
      <c r="M15" s="244">
        <v>42.7</v>
      </c>
      <c r="N15" s="244">
        <f>M15</f>
        <v>42.7</v>
      </c>
      <c r="O15" s="239" t="s">
        <v>51</v>
      </c>
      <c r="P15" s="215">
        <f t="shared" ref="P15:P23" si="0">ROUND(K15/22.5,3)</f>
        <v>41.608</v>
      </c>
      <c r="Q15" s="250">
        <f>ROUND(AVERAGE(L15:L17),3)</f>
        <v>42.7</v>
      </c>
      <c r="R15" s="251">
        <f ca="1" t="shared" ref="R15:R23" si="1">ROUND(R$14+RAND()*S$14,2)</f>
        <v>1049.42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8" customHeight="1" spans="1:26">
      <c r="A16" s="255" t="str">
        <f>CONCATENATE(LEFT(L$7,P7),"-2")</f>
        <v>YP-2018-SHY-088-2</v>
      </c>
      <c r="B16" s="231"/>
      <c r="C16" s="232"/>
      <c r="D16" s="256"/>
      <c r="E16" s="230"/>
      <c r="F16" s="230" t="s">
        <v>49</v>
      </c>
      <c r="G16" s="230" t="s">
        <v>49</v>
      </c>
      <c r="H16" s="230" t="s">
        <v>49</v>
      </c>
      <c r="I16" s="230" t="s">
        <v>49</v>
      </c>
      <c r="J16" s="230" t="s">
        <v>50</v>
      </c>
      <c r="K16" s="242">
        <v>964.59</v>
      </c>
      <c r="L16" s="243">
        <v>42.9</v>
      </c>
      <c r="M16" s="244"/>
      <c r="N16" s="244"/>
      <c r="O16" s="239"/>
      <c r="P16" s="215">
        <f t="shared" si="0"/>
        <v>42.871</v>
      </c>
      <c r="Q16" s="250"/>
      <c r="R16" s="251">
        <f ca="1" t="shared" si="1"/>
        <v>996.29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8" customHeight="1" spans="1:26">
      <c r="A17" s="255" t="str">
        <f>CONCATENATE(LEFT(L$7,P7),"-3")</f>
        <v>YP-2018-SHY-088-3</v>
      </c>
      <c r="B17" s="233"/>
      <c r="C17" s="234"/>
      <c r="D17" s="256"/>
      <c r="E17" s="230"/>
      <c r="F17" s="230" t="s">
        <v>49</v>
      </c>
      <c r="G17" s="230" t="s">
        <v>49</v>
      </c>
      <c r="H17" s="230" t="s">
        <v>49</v>
      </c>
      <c r="I17" s="230" t="s">
        <v>49</v>
      </c>
      <c r="J17" s="230" t="s">
        <v>50</v>
      </c>
      <c r="K17" s="242">
        <v>981.47</v>
      </c>
      <c r="L17" s="243">
        <v>43.6</v>
      </c>
      <c r="M17" s="244"/>
      <c r="N17" s="244"/>
      <c r="O17" s="239"/>
      <c r="P17" s="215">
        <f t="shared" si="0"/>
        <v>43.621</v>
      </c>
      <c r="Q17" s="250"/>
      <c r="R17" s="251">
        <f ca="1" t="shared" si="1"/>
        <v>988.51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8" customHeight="1" spans="1:26">
      <c r="A18" s="255" t="str">
        <f>CONCATENATE(LEFT(L$7,P7),"-4")</f>
        <v>YP-2018-SHY-088-4</v>
      </c>
      <c r="B18" s="228" t="s">
        <v>47</v>
      </c>
      <c r="C18" s="229"/>
      <c r="D18" s="218" t="str">
        <f>D15</f>
        <v>2018/03/26</v>
      </c>
      <c r="E18" s="230" t="s">
        <v>48</v>
      </c>
      <c r="F18" s="230" t="s">
        <v>49</v>
      </c>
      <c r="G18" s="230" t="s">
        <v>49</v>
      </c>
      <c r="H18" s="230" t="s">
        <v>49</v>
      </c>
      <c r="I18" s="230" t="s">
        <v>49</v>
      </c>
      <c r="J18" s="230" t="s">
        <v>50</v>
      </c>
      <c r="K18" s="3" t="s">
        <v>52</v>
      </c>
      <c r="L18" s="243">
        <v>40.6</v>
      </c>
      <c r="M18" s="244">
        <v>42.6</v>
      </c>
      <c r="N18" s="244">
        <f>M18</f>
        <v>42.6</v>
      </c>
      <c r="O18" s="239" t="s">
        <v>51</v>
      </c>
      <c r="P18" s="215">
        <f>ROUND(K19/22.5,3)</f>
        <v>43.604</v>
      </c>
      <c r="Q18" s="250">
        <f>ROUND(AVERAGE(L18:L20),3)</f>
        <v>42.667</v>
      </c>
      <c r="R18" s="251">
        <f ca="1" t="shared" si="1"/>
        <v>1039.1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8" customHeight="1" spans="1:26">
      <c r="A19" s="255" t="str">
        <f>CONCATENATE(LEFT(L$7,P7),"-5")</f>
        <v>YP-2018-SHY-088-5</v>
      </c>
      <c r="B19" s="231"/>
      <c r="C19" s="232"/>
      <c r="D19" s="218"/>
      <c r="E19" s="230"/>
      <c r="F19" s="230" t="s">
        <v>49</v>
      </c>
      <c r="G19" s="230" t="s">
        <v>49</v>
      </c>
      <c r="H19" s="230" t="s">
        <v>49</v>
      </c>
      <c r="I19" s="230" t="s">
        <v>49</v>
      </c>
      <c r="J19" s="230" t="s">
        <v>50</v>
      </c>
      <c r="K19" s="242">
        <v>981.1</v>
      </c>
      <c r="L19" s="243">
        <v>43.6</v>
      </c>
      <c r="M19" s="244"/>
      <c r="N19" s="244"/>
      <c r="O19" s="239"/>
      <c r="P19" s="215" t="e">
        <f>ROUND(#REF!/22.5,3)</f>
        <v>#REF!</v>
      </c>
      <c r="Q19" s="250"/>
      <c r="R19" s="251">
        <f ca="1" t="shared" si="1"/>
        <v>1081.42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8" customHeight="1" spans="1:26">
      <c r="A20" s="255" t="str">
        <f>CONCATENATE(LEFT(L$7,P7),"-6")</f>
        <v>YP-2018-SHY-088-6</v>
      </c>
      <c r="B20" s="233"/>
      <c r="C20" s="234"/>
      <c r="D20" s="218"/>
      <c r="E20" s="230"/>
      <c r="F20" s="230" t="s">
        <v>49</v>
      </c>
      <c r="G20" s="230" t="s">
        <v>49</v>
      </c>
      <c r="H20" s="230" t="s">
        <v>49</v>
      </c>
      <c r="I20" s="230" t="s">
        <v>49</v>
      </c>
      <c r="J20" s="230" t="s">
        <v>50</v>
      </c>
      <c r="K20" s="242">
        <v>984.76</v>
      </c>
      <c r="L20" s="243">
        <v>43.8</v>
      </c>
      <c r="M20" s="244"/>
      <c r="N20" s="244"/>
      <c r="O20" s="239"/>
      <c r="P20" s="215">
        <f t="shared" si="0"/>
        <v>43.767</v>
      </c>
      <c r="Q20" s="250"/>
      <c r="R20" s="251">
        <f ca="1" t="shared" si="1"/>
        <v>993.85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8" customHeight="1" spans="1:26">
      <c r="A21" s="257" t="s">
        <v>9</v>
      </c>
      <c r="B21" s="228" t="s">
        <v>9</v>
      </c>
      <c r="C21" s="229"/>
      <c r="D21" s="230" t="s">
        <v>9</v>
      </c>
      <c r="E21" s="230" t="s">
        <v>9</v>
      </c>
      <c r="F21" s="230" t="s">
        <v>9</v>
      </c>
      <c r="G21" s="230" t="s">
        <v>9</v>
      </c>
      <c r="H21" s="230" t="s">
        <v>9</v>
      </c>
      <c r="I21" s="230" t="s">
        <v>9</v>
      </c>
      <c r="J21" s="230" t="s">
        <v>9</v>
      </c>
      <c r="K21" s="242"/>
      <c r="L21" s="230" t="s">
        <v>9</v>
      </c>
      <c r="M21" s="230" t="s">
        <v>9</v>
      </c>
      <c r="N21" s="230" t="s">
        <v>9</v>
      </c>
      <c r="O21" s="239" t="s">
        <v>9</v>
      </c>
      <c r="P21" s="215">
        <f t="shared" si="0"/>
        <v>0</v>
      </c>
      <c r="Q21" s="250" t="e">
        <f>ROUND(AVERAGE(L21:L23),3)</f>
        <v>#DIV/0!</v>
      </c>
      <c r="R21" s="251">
        <f ca="1" t="shared" si="1"/>
        <v>1068.08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8" customHeight="1" spans="1:26">
      <c r="A22" s="257" t="s">
        <v>9</v>
      </c>
      <c r="B22" s="231"/>
      <c r="C22" s="232"/>
      <c r="D22" s="230"/>
      <c r="E22" s="230"/>
      <c r="F22" s="230" t="s">
        <v>9</v>
      </c>
      <c r="G22" s="230" t="s">
        <v>9</v>
      </c>
      <c r="H22" s="230" t="s">
        <v>9</v>
      </c>
      <c r="I22" s="230" t="s">
        <v>9</v>
      </c>
      <c r="J22" s="230" t="s">
        <v>9</v>
      </c>
      <c r="K22" s="242"/>
      <c r="L22" s="230" t="s">
        <v>9</v>
      </c>
      <c r="M22" s="230"/>
      <c r="N22" s="230"/>
      <c r="O22" s="239"/>
      <c r="P22" s="215">
        <f t="shared" si="0"/>
        <v>0</v>
      </c>
      <c r="Q22" s="250"/>
      <c r="R22" s="251">
        <f ca="1" t="shared" si="1"/>
        <v>1011.81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8" customHeight="1" spans="1:26">
      <c r="A23" s="257" t="s">
        <v>9</v>
      </c>
      <c r="B23" s="233"/>
      <c r="C23" s="234"/>
      <c r="D23" s="230"/>
      <c r="E23" s="230"/>
      <c r="F23" s="230" t="s">
        <v>9</v>
      </c>
      <c r="G23" s="230" t="s">
        <v>9</v>
      </c>
      <c r="H23" s="230" t="s">
        <v>9</v>
      </c>
      <c r="I23" s="230" t="s">
        <v>9</v>
      </c>
      <c r="J23" s="230" t="s">
        <v>9</v>
      </c>
      <c r="K23" s="242"/>
      <c r="L23" s="230" t="s">
        <v>9</v>
      </c>
      <c r="M23" s="230"/>
      <c r="N23" s="230"/>
      <c r="O23" s="239"/>
      <c r="P23" s="215">
        <f t="shared" si="0"/>
        <v>0</v>
      </c>
      <c r="Q23" s="250"/>
      <c r="R23" s="251">
        <f ca="1" t="shared" si="1"/>
        <v>1106.09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8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/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8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/>
      <c r="L25" s="230" t="s">
        <v>9</v>
      </c>
      <c r="M25" s="230"/>
      <c r="N25" s="230"/>
      <c r="O25" s="239"/>
      <c r="R25" s="215"/>
    </row>
    <row r="26" s="3" customFormat="1" ht="28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/>
      <c r="L26" s="230" t="s">
        <v>9</v>
      </c>
      <c r="M26" s="230"/>
      <c r="N26" s="230"/>
      <c r="O26" s="239"/>
      <c r="R26" s="215"/>
    </row>
    <row r="27" s="4" customFormat="1" ht="21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13" customHeight="1" spans="18:18">
      <c r="R28" s="252"/>
    </row>
    <row r="29" s="4" customFormat="1" ht="10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57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58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5" t="s">
        <v>42</v>
      </c>
      <c r="S13" s="3" t="s">
        <v>43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48">
        <v>950</v>
      </c>
      <c r="S14" s="249" t="s">
        <v>59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965.34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961.96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1016.88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956.28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992.58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965.92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975.94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1028.86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1008.63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53</v>
      </c>
      <c r="Q24" s="245" t="s">
        <v>53</v>
      </c>
      <c r="R24" s="245" t="s">
        <v>54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55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56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workbookViewId="0">
      <selection activeCell="B49" sqref="B49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48" t="s">
        <v>61</v>
      </c>
      <c r="BK1" s="48"/>
      <c r="BL1" s="48"/>
      <c r="BM1" s="48" t="s">
        <v>62</v>
      </c>
      <c r="BN1" s="48"/>
      <c r="BP1" s="48" t="s">
        <v>63</v>
      </c>
      <c r="BQ1" s="48"/>
      <c r="BR1" s="48" t="s">
        <v>61</v>
      </c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0" t="str">
        <f>CONCATENATE("报告编号：BG-2018-SHY-",RIGHT(强度记录!K4,3))</f>
        <v>报告编号：BG-2018-SHY-088</v>
      </c>
      <c r="AX7" s="180"/>
      <c r="AY7" s="180"/>
      <c r="AZ7" s="180"/>
      <c r="BA7" s="180"/>
      <c r="BB7" s="180"/>
      <c r="BC7" s="180"/>
      <c r="BD7" s="180"/>
      <c r="BE7" s="180"/>
      <c r="BF7" s="180"/>
      <c r="BG7" s="180"/>
      <c r="BH7" s="180"/>
      <c r="BI7" s="180"/>
      <c r="BJ7" s="180"/>
      <c r="BK7" s="180"/>
      <c r="BL7" s="180"/>
      <c r="BM7" s="180"/>
      <c r="BN7" s="180"/>
      <c r="BO7" s="180"/>
      <c r="BP7" s="180"/>
      <c r="BQ7" s="180"/>
      <c r="BR7" s="180"/>
      <c r="BS7" s="180"/>
      <c r="BT7" s="180"/>
      <c r="BU7" s="180"/>
      <c r="BV7" s="180"/>
      <c r="BW7" s="193" t="s">
        <v>67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0"/>
      <c r="AX8" s="180"/>
      <c r="AY8" s="180"/>
      <c r="AZ8" s="180"/>
      <c r="BA8" s="180"/>
      <c r="BB8" s="180"/>
      <c r="BC8" s="180"/>
      <c r="BD8" s="180"/>
      <c r="BE8" s="180"/>
      <c r="BF8" s="180"/>
      <c r="BG8" s="180"/>
      <c r="BH8" s="180"/>
      <c r="BI8" s="180"/>
      <c r="BJ8" s="180"/>
      <c r="BK8" s="180"/>
      <c r="BL8" s="180"/>
      <c r="BM8" s="180"/>
      <c r="BN8" s="180"/>
      <c r="BO8" s="180"/>
      <c r="BP8" s="180"/>
      <c r="BQ8" s="180"/>
      <c r="BR8" s="180"/>
      <c r="BS8" s="180"/>
      <c r="BT8" s="180"/>
      <c r="BU8" s="180"/>
      <c r="BV8" s="180"/>
      <c r="BW8" s="193"/>
      <c r="BX8" s="193"/>
      <c r="BY8" s="193"/>
      <c r="BZ8" s="193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2" t="s">
        <v>9</v>
      </c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1" t="s">
        <v>9</v>
      </c>
      <c r="BB9" s="181"/>
      <c r="BC9" s="181"/>
      <c r="BD9" s="181"/>
      <c r="BE9" s="181"/>
      <c r="BF9" s="181"/>
      <c r="BG9" s="181"/>
      <c r="BH9" s="181"/>
      <c r="BI9" s="181"/>
      <c r="BJ9" s="181"/>
      <c r="BK9" s="181"/>
      <c r="BL9" s="181"/>
      <c r="BM9" s="181"/>
      <c r="BN9" s="181"/>
      <c r="BO9" s="181"/>
      <c r="BP9" s="181"/>
      <c r="BQ9" s="181"/>
      <c r="BR9" s="181"/>
      <c r="BS9" s="181"/>
      <c r="BT9" s="181"/>
      <c r="BU9" s="181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2"/>
      <c r="BB10" s="182"/>
      <c r="BC10" s="182"/>
      <c r="BD10" s="182"/>
      <c r="BE10" s="182"/>
      <c r="BF10" s="182"/>
      <c r="BG10" s="182"/>
      <c r="BH10" s="182"/>
      <c r="BI10" s="182"/>
      <c r="BJ10" s="182"/>
      <c r="BK10" s="182"/>
      <c r="BL10" s="182"/>
      <c r="BM10" s="182"/>
      <c r="BN10" s="182"/>
      <c r="BO10" s="182"/>
      <c r="BP10" s="182"/>
      <c r="BQ10" s="182"/>
      <c r="BR10" s="182"/>
      <c r="BS10" s="182"/>
      <c r="BT10" s="182"/>
      <c r="BU10" s="182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79"/>
      <c r="BB11" s="179"/>
      <c r="BC11" s="179"/>
      <c r="BD11" s="179"/>
      <c r="BE11" s="179"/>
      <c r="BF11" s="179"/>
      <c r="BG11" s="179"/>
      <c r="BH11" s="179"/>
      <c r="BI11" s="179"/>
      <c r="BJ11" s="179"/>
      <c r="BK11" s="179"/>
      <c r="BL11" s="179"/>
      <c r="BM11" s="179"/>
      <c r="BN11" s="179"/>
      <c r="BO11" s="179"/>
      <c r="BP11" s="179"/>
      <c r="BQ11" s="179"/>
      <c r="BR11" s="179"/>
      <c r="BS11" s="179"/>
      <c r="BT11" s="179"/>
      <c r="BU11" s="179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4"/>
      <c r="AJ12" s="154"/>
      <c r="AK12" s="154"/>
      <c r="AL12" s="154"/>
      <c r="AM12" s="154"/>
      <c r="AN12" s="154"/>
      <c r="AO12" s="15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79"/>
      <c r="BB12" s="179"/>
      <c r="BC12" s="179"/>
      <c r="BD12" s="179"/>
      <c r="BE12" s="179"/>
      <c r="BF12" s="179"/>
      <c r="BG12" s="179"/>
      <c r="BH12" s="179"/>
      <c r="BI12" s="179"/>
      <c r="BJ12" s="179"/>
      <c r="BK12" s="179"/>
      <c r="BL12" s="179"/>
      <c r="BM12" s="179"/>
      <c r="BN12" s="179"/>
      <c r="BO12" s="179"/>
      <c r="BP12" s="179"/>
      <c r="BQ12" s="179"/>
      <c r="BR12" s="179"/>
      <c r="BS12" s="179"/>
      <c r="BT12" s="179"/>
      <c r="BU12" s="179"/>
      <c r="BV12" s="196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4" t="s">
        <v>70</v>
      </c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5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YP-2018-SHY-088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4"/>
      <c r="AJ14" s="154"/>
      <c r="AK14" s="154"/>
      <c r="AL14" s="154"/>
      <c r="AM14" s="154"/>
      <c r="AN14" s="154"/>
      <c r="AO14" s="15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4"/>
      <c r="AJ15" s="154"/>
      <c r="AK15" s="154"/>
      <c r="AL15" s="154"/>
      <c r="AM15" s="154"/>
      <c r="AN15" s="154"/>
      <c r="AO15" s="15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4"/>
      <c r="AJ16" s="154"/>
      <c r="AK16" s="154"/>
      <c r="AL16" s="154"/>
      <c r="AM16" s="154"/>
      <c r="AN16" s="154"/>
      <c r="AO16" s="15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55" t="str">
        <f>强度记录!D6</f>
        <v>S246分离立交左幅10-2#桩基</v>
      </c>
      <c r="R17" s="156"/>
      <c r="S17" s="156"/>
      <c r="T17" s="156"/>
      <c r="U17" s="156"/>
      <c r="V17" s="156"/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79" t="s">
        <v>18</v>
      </c>
      <c r="BB17" s="179"/>
      <c r="BC17" s="179"/>
      <c r="BD17" s="179"/>
      <c r="BE17" s="179"/>
      <c r="BF17" s="179"/>
      <c r="BG17" s="179"/>
      <c r="BH17" s="179"/>
      <c r="BI17" s="179"/>
      <c r="BJ17" s="179"/>
      <c r="BK17" s="179"/>
      <c r="BL17" s="179"/>
      <c r="BM17" s="179"/>
      <c r="BN17" s="179"/>
      <c r="BO17" s="179"/>
      <c r="BP17" s="179"/>
      <c r="BQ17" s="179"/>
      <c r="BR17" s="179"/>
      <c r="BS17" s="179"/>
      <c r="BT17" s="179"/>
      <c r="BU17" s="179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55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79"/>
      <c r="BB18" s="179"/>
      <c r="BC18" s="179"/>
      <c r="BD18" s="179"/>
      <c r="BE18" s="179"/>
      <c r="BF18" s="179"/>
      <c r="BG18" s="179"/>
      <c r="BH18" s="179"/>
      <c r="BI18" s="179"/>
      <c r="BJ18" s="179"/>
      <c r="BK18" s="179"/>
      <c r="BL18" s="179"/>
      <c r="BM18" s="179"/>
      <c r="BN18" s="179"/>
      <c r="BO18" s="179"/>
      <c r="BP18" s="179"/>
      <c r="BQ18" s="179"/>
      <c r="BR18" s="179"/>
      <c r="BS18" s="179"/>
      <c r="BT18" s="179"/>
      <c r="BU18" s="179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55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79"/>
      <c r="BN19" s="179"/>
      <c r="BO19" s="179"/>
      <c r="BP19" s="179"/>
      <c r="BQ19" s="179"/>
      <c r="BR19" s="179"/>
      <c r="BS19" s="179"/>
      <c r="BT19" s="179"/>
      <c r="BU19" s="179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55"/>
      <c r="R20" s="156"/>
      <c r="S20" s="156"/>
      <c r="T20" s="156"/>
      <c r="U20" s="156"/>
      <c r="V20" s="156"/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79"/>
      <c r="BB20" s="179"/>
      <c r="BC20" s="179"/>
      <c r="BD20" s="179"/>
      <c r="BE20" s="179"/>
      <c r="BF20" s="179"/>
      <c r="BG20" s="179"/>
      <c r="BH20" s="179"/>
      <c r="BI20" s="179"/>
      <c r="BJ20" s="179"/>
      <c r="BK20" s="179"/>
      <c r="BL20" s="179"/>
      <c r="BM20" s="179"/>
      <c r="BN20" s="179"/>
      <c r="BO20" s="179"/>
      <c r="BP20" s="179"/>
      <c r="BQ20" s="179"/>
      <c r="BR20" s="179"/>
      <c r="BS20" s="179"/>
      <c r="BT20" s="179"/>
      <c r="BU20" s="179"/>
      <c r="BV20" s="196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4" t="s">
        <v>72</v>
      </c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4"/>
      <c r="AJ21" s="154"/>
      <c r="AK21" s="154"/>
      <c r="AL21" s="154"/>
      <c r="AM21" s="154"/>
      <c r="AN21" s="154"/>
      <c r="AO21" s="15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79" t="s">
        <v>16</v>
      </c>
      <c r="BB21" s="179"/>
      <c r="BC21" s="179"/>
      <c r="BD21" s="179"/>
      <c r="BE21" s="179"/>
      <c r="BF21" s="179"/>
      <c r="BG21" s="179"/>
      <c r="BH21" s="179"/>
      <c r="BI21" s="179"/>
      <c r="BJ21" s="179"/>
      <c r="BK21" s="179"/>
      <c r="BL21" s="179"/>
      <c r="BM21" s="179"/>
      <c r="BN21" s="179"/>
      <c r="BO21" s="179"/>
      <c r="BP21" s="179"/>
      <c r="BQ21" s="179"/>
      <c r="BR21" s="179"/>
      <c r="BS21" s="179"/>
      <c r="BT21" s="179"/>
      <c r="BU21" s="179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79"/>
      <c r="BN22" s="179"/>
      <c r="BO22" s="179"/>
      <c r="BP22" s="179"/>
      <c r="BQ22" s="179"/>
      <c r="BR22" s="179"/>
      <c r="BS22" s="179"/>
      <c r="BT22" s="179"/>
      <c r="BU22" s="179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4"/>
      <c r="AJ23" s="154"/>
      <c r="AK23" s="154"/>
      <c r="AL23" s="154"/>
      <c r="AM23" s="154"/>
      <c r="AN23" s="154"/>
      <c r="AO23" s="15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79"/>
      <c r="BB23" s="179"/>
      <c r="BC23" s="179"/>
      <c r="BD23" s="179"/>
      <c r="BE23" s="179"/>
      <c r="BF23" s="179"/>
      <c r="BG23" s="179"/>
      <c r="BH23" s="179"/>
      <c r="BI23" s="179"/>
      <c r="BJ23" s="179"/>
      <c r="BK23" s="179"/>
      <c r="BL23" s="179"/>
      <c r="BM23" s="179"/>
      <c r="BN23" s="179"/>
      <c r="BO23" s="179"/>
      <c r="BP23" s="179"/>
      <c r="BQ23" s="179"/>
      <c r="BR23" s="179"/>
      <c r="BS23" s="179"/>
      <c r="BT23" s="179"/>
      <c r="BU23" s="179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4"/>
      <c r="AJ24" s="154"/>
      <c r="AK24" s="154"/>
      <c r="AL24" s="154"/>
      <c r="AM24" s="154"/>
      <c r="AN24" s="154"/>
      <c r="AO24" s="15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79"/>
      <c r="BN24" s="179"/>
      <c r="BO24" s="179"/>
      <c r="BP24" s="179"/>
      <c r="BQ24" s="179"/>
      <c r="BR24" s="179"/>
      <c r="BS24" s="179"/>
      <c r="BT24" s="179"/>
      <c r="BU24" s="179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4" t="s">
        <v>11</v>
      </c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4"/>
      <c r="AJ25" s="154"/>
      <c r="AK25" s="154"/>
      <c r="AL25" s="154"/>
      <c r="AM25" s="154"/>
      <c r="AN25" s="154"/>
      <c r="AO25" s="15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79" t="s">
        <v>74</v>
      </c>
      <c r="BB25" s="179"/>
      <c r="BC25" s="179"/>
      <c r="BD25" s="179"/>
      <c r="BE25" s="179"/>
      <c r="BF25" s="179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179"/>
      <c r="BS25" s="179"/>
      <c r="BT25" s="179"/>
      <c r="BU25" s="179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4"/>
      <c r="AJ26" s="154"/>
      <c r="AK26" s="154"/>
      <c r="AL26" s="154"/>
      <c r="AM26" s="154"/>
      <c r="AN26" s="154"/>
      <c r="AO26" s="15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79"/>
      <c r="BN26" s="179"/>
      <c r="BO26" s="179"/>
      <c r="BP26" s="179"/>
      <c r="BQ26" s="179"/>
      <c r="BR26" s="179"/>
      <c r="BS26" s="179"/>
      <c r="BT26" s="179"/>
      <c r="BU26" s="179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4"/>
      <c r="AJ27" s="154"/>
      <c r="AK27" s="154"/>
      <c r="AL27" s="154"/>
      <c r="AM27" s="154"/>
      <c r="AN27" s="154"/>
      <c r="AO27" s="15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79"/>
      <c r="BN27" s="179"/>
      <c r="BO27" s="179"/>
      <c r="BP27" s="179"/>
      <c r="BQ27" s="179"/>
      <c r="BR27" s="179"/>
      <c r="BS27" s="179"/>
      <c r="BT27" s="179"/>
      <c r="BU27" s="179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4"/>
      <c r="AJ28" s="154"/>
      <c r="AK28" s="154"/>
      <c r="AL28" s="154"/>
      <c r="AM28" s="154"/>
      <c r="AN28" s="154"/>
      <c r="AO28" s="15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79"/>
      <c r="BN28" s="179"/>
      <c r="BO28" s="179"/>
      <c r="BP28" s="179"/>
      <c r="BQ28" s="179"/>
      <c r="BR28" s="179"/>
      <c r="BS28" s="179"/>
      <c r="BT28" s="179"/>
      <c r="BU28" s="179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7" t="s">
        <v>25</v>
      </c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158"/>
      <c r="BL29" s="158"/>
      <c r="BM29" s="158"/>
      <c r="BN29" s="158"/>
      <c r="BO29" s="158"/>
      <c r="BP29" s="158"/>
      <c r="BQ29" s="158"/>
      <c r="BR29" s="158"/>
      <c r="BS29" s="158"/>
      <c r="BT29" s="158"/>
      <c r="BU29" s="158"/>
      <c r="BV29" s="198"/>
      <c r="BW29" s="199" t="str">
        <f>强度记录!B15</f>
        <v>35</v>
      </c>
      <c r="BX29" s="199"/>
      <c r="BY29" s="199"/>
      <c r="BZ29" s="199"/>
      <c r="CA29" s="193" t="s">
        <v>75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9"/>
      <c r="R30" s="160"/>
      <c r="S30" s="160"/>
      <c r="T30" s="160"/>
      <c r="U30" s="160"/>
      <c r="V30" s="160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0"/>
      <c r="AN30" s="160"/>
      <c r="AO30" s="160"/>
      <c r="AP30" s="160"/>
      <c r="AQ30" s="160"/>
      <c r="AR30" s="160"/>
      <c r="AS30" s="160"/>
      <c r="AT30" s="160"/>
      <c r="AU30" s="160"/>
      <c r="AV30" s="160"/>
      <c r="AW30" s="160"/>
      <c r="AX30" s="160"/>
      <c r="AY30" s="160"/>
      <c r="AZ30" s="160"/>
      <c r="BA30" s="160"/>
      <c r="BB30" s="160"/>
      <c r="BC30" s="160"/>
      <c r="BD30" s="160"/>
      <c r="BE30" s="160"/>
      <c r="BF30" s="160"/>
      <c r="BG30" s="160"/>
      <c r="BH30" s="160"/>
      <c r="BI30" s="160"/>
      <c r="BJ30" s="160"/>
      <c r="BK30" s="160"/>
      <c r="BL30" s="160"/>
      <c r="BM30" s="160"/>
      <c r="BN30" s="160"/>
      <c r="BO30" s="160"/>
      <c r="BP30" s="160"/>
      <c r="BQ30" s="160"/>
      <c r="BR30" s="160"/>
      <c r="BS30" s="160"/>
      <c r="BT30" s="160"/>
      <c r="BU30" s="160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1" t="str">
        <f>强度记录!A15</f>
        <v>YP-2018-SHY-088-1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2018/03/26-2018/04/23</v>
      </c>
      <c r="N38" s="141"/>
      <c r="O38" s="141"/>
      <c r="P38" s="141"/>
      <c r="Q38" s="141"/>
      <c r="R38" s="141"/>
      <c r="S38" s="163"/>
      <c r="T38" s="146" t="s">
        <v>48</v>
      </c>
      <c r="U38" s="147"/>
      <c r="V38" s="147"/>
      <c r="W38" s="147"/>
      <c r="X38" s="147"/>
      <c r="Y38" s="166"/>
      <c r="Z38" s="146" t="s">
        <v>51</v>
      </c>
      <c r="AA38" s="147"/>
      <c r="AB38" s="147"/>
      <c r="AC38" s="147"/>
      <c r="AD38" s="147"/>
      <c r="AE38" s="147"/>
      <c r="AF38" s="147"/>
      <c r="AG38" s="166"/>
      <c r="AH38" s="169" t="s">
        <v>81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41.6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42.7</v>
      </c>
      <c r="BB38" s="185"/>
      <c r="BC38" s="185"/>
      <c r="BD38" s="185"/>
      <c r="BE38" s="185"/>
      <c r="BF38" s="190"/>
      <c r="BG38" s="146" t="s">
        <v>82</v>
      </c>
      <c r="BH38" s="147"/>
      <c r="BI38" s="147"/>
      <c r="BJ38" s="147"/>
      <c r="BK38" s="147"/>
      <c r="BL38" s="147"/>
      <c r="BM38" s="147"/>
      <c r="BN38" s="166"/>
      <c r="BO38" s="184">
        <f>ROUND(BA38/BW$29*100,1)</f>
        <v>122</v>
      </c>
      <c r="BP38" s="185"/>
      <c r="BQ38" s="185"/>
      <c r="BR38" s="185"/>
      <c r="BS38" s="185"/>
      <c r="BT38" s="185"/>
      <c r="BU38" s="185"/>
      <c r="BV38" s="202"/>
      <c r="CR38" s="29" t="s">
        <v>83</v>
      </c>
    </row>
    <row r="39" s="29" customFormat="1" ht="7.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4"/>
      <c r="T39" s="148"/>
      <c r="U39" s="149"/>
      <c r="V39" s="149"/>
      <c r="W39" s="149"/>
      <c r="X39" s="149"/>
      <c r="Y39" s="167"/>
      <c r="Z39" s="148"/>
      <c r="AA39" s="149"/>
      <c r="AB39" s="149"/>
      <c r="AC39" s="149"/>
      <c r="AD39" s="149"/>
      <c r="AE39" s="149"/>
      <c r="AF39" s="149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48"/>
      <c r="BH39" s="149"/>
      <c r="BI39" s="149"/>
      <c r="BJ39" s="149"/>
      <c r="BK39" s="149"/>
      <c r="BL39" s="149"/>
      <c r="BM39" s="149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4"/>
      <c r="T40" s="148"/>
      <c r="U40" s="149"/>
      <c r="V40" s="149"/>
      <c r="W40" s="149"/>
      <c r="X40" s="149"/>
      <c r="Y40" s="167"/>
      <c r="Z40" s="148"/>
      <c r="AA40" s="149"/>
      <c r="AB40" s="149"/>
      <c r="AC40" s="149"/>
      <c r="AD40" s="149"/>
      <c r="AE40" s="149"/>
      <c r="AF40" s="149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48"/>
      <c r="BH40" s="149"/>
      <c r="BI40" s="149"/>
      <c r="BJ40" s="149"/>
      <c r="BK40" s="149"/>
      <c r="BL40" s="149"/>
      <c r="BM40" s="149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5" customHeight="1" spans="4:74">
      <c r="D41" s="131" t="str">
        <f>强度记录!A16</f>
        <v>YP-2018-SHY-088-2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4"/>
      <c r="T41" s="148"/>
      <c r="U41" s="149"/>
      <c r="V41" s="149"/>
      <c r="W41" s="149"/>
      <c r="X41" s="149"/>
      <c r="Y41" s="167"/>
      <c r="Z41" s="148"/>
      <c r="AA41" s="149"/>
      <c r="AB41" s="149"/>
      <c r="AC41" s="149"/>
      <c r="AD41" s="149"/>
      <c r="AE41" s="149"/>
      <c r="AF41" s="149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42.9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48"/>
      <c r="BH41" s="149"/>
      <c r="BI41" s="149"/>
      <c r="BJ41" s="149"/>
      <c r="BK41" s="149"/>
      <c r="BL41" s="149"/>
      <c r="BM41" s="149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4"/>
      <c r="T42" s="148"/>
      <c r="U42" s="149"/>
      <c r="V42" s="149"/>
      <c r="W42" s="149"/>
      <c r="X42" s="149"/>
      <c r="Y42" s="167"/>
      <c r="Z42" s="148"/>
      <c r="AA42" s="149"/>
      <c r="AB42" s="149"/>
      <c r="AC42" s="149"/>
      <c r="AD42" s="149"/>
      <c r="AE42" s="149"/>
      <c r="AF42" s="149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48"/>
      <c r="BH42" s="149"/>
      <c r="BI42" s="149"/>
      <c r="BJ42" s="149"/>
      <c r="BK42" s="149"/>
      <c r="BL42" s="149"/>
      <c r="BM42" s="149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4"/>
      <c r="T43" s="148"/>
      <c r="U43" s="149"/>
      <c r="V43" s="149"/>
      <c r="W43" s="149"/>
      <c r="X43" s="149"/>
      <c r="Y43" s="167"/>
      <c r="Z43" s="148"/>
      <c r="AA43" s="149"/>
      <c r="AB43" s="149"/>
      <c r="AC43" s="149"/>
      <c r="AD43" s="149"/>
      <c r="AE43" s="149"/>
      <c r="AF43" s="149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48"/>
      <c r="BH43" s="149"/>
      <c r="BI43" s="149"/>
      <c r="BJ43" s="149"/>
      <c r="BK43" s="149"/>
      <c r="BL43" s="149"/>
      <c r="BM43" s="149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5" customHeight="1" spans="4:74">
      <c r="D44" s="131" t="str">
        <f>强度记录!A17</f>
        <v>YP-2018-SHY-088-3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4"/>
      <c r="T44" s="148"/>
      <c r="U44" s="149"/>
      <c r="V44" s="149"/>
      <c r="W44" s="149"/>
      <c r="X44" s="149"/>
      <c r="Y44" s="167"/>
      <c r="Z44" s="148"/>
      <c r="AA44" s="149"/>
      <c r="AB44" s="149"/>
      <c r="AC44" s="149"/>
      <c r="AD44" s="149"/>
      <c r="AE44" s="149"/>
      <c r="AF44" s="149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43.6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48"/>
      <c r="BH44" s="149"/>
      <c r="BI44" s="149"/>
      <c r="BJ44" s="149"/>
      <c r="BK44" s="149"/>
      <c r="BL44" s="149"/>
      <c r="BM44" s="149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4"/>
      <c r="T45" s="148"/>
      <c r="U45" s="149"/>
      <c r="V45" s="149"/>
      <c r="W45" s="149"/>
      <c r="X45" s="149"/>
      <c r="Y45" s="167"/>
      <c r="Z45" s="148"/>
      <c r="AA45" s="149"/>
      <c r="AB45" s="149"/>
      <c r="AC45" s="149"/>
      <c r="AD45" s="149"/>
      <c r="AE45" s="149"/>
      <c r="AF45" s="149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48"/>
      <c r="BH45" s="149"/>
      <c r="BI45" s="149"/>
      <c r="BJ45" s="149"/>
      <c r="BK45" s="149"/>
      <c r="BL45" s="149"/>
      <c r="BM45" s="149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5"/>
      <c r="T46" s="150"/>
      <c r="U46" s="151"/>
      <c r="V46" s="151"/>
      <c r="W46" s="151"/>
      <c r="X46" s="151"/>
      <c r="Y46" s="168"/>
      <c r="Z46" s="150"/>
      <c r="AA46" s="151"/>
      <c r="AB46" s="151"/>
      <c r="AC46" s="151"/>
      <c r="AD46" s="151"/>
      <c r="AE46" s="151"/>
      <c r="AF46" s="151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50"/>
      <c r="BH46" s="151"/>
      <c r="BI46" s="151"/>
      <c r="BJ46" s="151"/>
      <c r="BK46" s="151"/>
      <c r="BL46" s="151"/>
      <c r="BM46" s="151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5" customHeight="1" spans="4:74">
      <c r="D47" s="131" t="str">
        <f>强度记录!A18</f>
        <v>YP-2018-SHY-088-4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2018/03/26-2018/04/23</v>
      </c>
      <c r="N47" s="141"/>
      <c r="O47" s="141"/>
      <c r="P47" s="141"/>
      <c r="Q47" s="141"/>
      <c r="R47" s="141"/>
      <c r="S47" s="163"/>
      <c r="T47" s="146" t="s">
        <v>48</v>
      </c>
      <c r="U47" s="147"/>
      <c r="V47" s="147"/>
      <c r="W47" s="147"/>
      <c r="X47" s="147"/>
      <c r="Y47" s="166"/>
      <c r="Z47" s="146" t="s">
        <v>51</v>
      </c>
      <c r="AA47" s="147"/>
      <c r="AB47" s="147"/>
      <c r="AC47" s="147"/>
      <c r="AD47" s="147"/>
      <c r="AE47" s="147"/>
      <c r="AF47" s="147"/>
      <c r="AG47" s="166"/>
      <c r="AH47" s="169" t="s">
        <v>81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40.6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42.6</v>
      </c>
      <c r="BB47" s="185"/>
      <c r="BC47" s="185"/>
      <c r="BD47" s="185"/>
      <c r="BE47" s="185"/>
      <c r="BF47" s="190"/>
      <c r="BG47" s="146" t="s">
        <v>82</v>
      </c>
      <c r="BH47" s="147"/>
      <c r="BI47" s="147"/>
      <c r="BJ47" s="147"/>
      <c r="BK47" s="147"/>
      <c r="BL47" s="147"/>
      <c r="BM47" s="147"/>
      <c r="BN47" s="166"/>
      <c r="BO47" s="184">
        <f>ROUND(BA47/BW$29*100,1)</f>
        <v>121.7</v>
      </c>
      <c r="BP47" s="185"/>
      <c r="BQ47" s="185"/>
      <c r="BR47" s="185"/>
      <c r="BS47" s="185"/>
      <c r="BT47" s="185"/>
      <c r="BU47" s="185"/>
      <c r="BV47" s="202"/>
    </row>
    <row r="48" s="29" customFormat="1" ht="7.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4"/>
      <c r="T48" s="148"/>
      <c r="U48" s="149"/>
      <c r="V48" s="149"/>
      <c r="W48" s="149"/>
      <c r="X48" s="149"/>
      <c r="Y48" s="167"/>
      <c r="Z48" s="148"/>
      <c r="AA48" s="149"/>
      <c r="AB48" s="149"/>
      <c r="AC48" s="149"/>
      <c r="AD48" s="149"/>
      <c r="AE48" s="149"/>
      <c r="AF48" s="149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48"/>
      <c r="BH48" s="149"/>
      <c r="BI48" s="149"/>
      <c r="BJ48" s="149"/>
      <c r="BK48" s="149"/>
      <c r="BL48" s="149"/>
      <c r="BM48" s="149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4"/>
      <c r="T49" s="148"/>
      <c r="U49" s="149"/>
      <c r="V49" s="149"/>
      <c r="W49" s="149"/>
      <c r="X49" s="149"/>
      <c r="Y49" s="167"/>
      <c r="Z49" s="148"/>
      <c r="AA49" s="149"/>
      <c r="AB49" s="149"/>
      <c r="AC49" s="149"/>
      <c r="AD49" s="149"/>
      <c r="AE49" s="149"/>
      <c r="AF49" s="149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48"/>
      <c r="BH49" s="149"/>
      <c r="BI49" s="149"/>
      <c r="BJ49" s="149"/>
      <c r="BK49" s="149"/>
      <c r="BL49" s="149"/>
      <c r="BM49" s="149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5" customHeight="1" spans="4:74">
      <c r="D50" s="131" t="str">
        <f>强度记录!A19</f>
        <v>YP-2018-SHY-088-5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4"/>
      <c r="T50" s="148"/>
      <c r="U50" s="149"/>
      <c r="V50" s="149"/>
      <c r="W50" s="149"/>
      <c r="X50" s="149"/>
      <c r="Y50" s="167"/>
      <c r="Z50" s="148"/>
      <c r="AA50" s="149"/>
      <c r="AB50" s="149"/>
      <c r="AC50" s="149"/>
      <c r="AD50" s="149"/>
      <c r="AE50" s="149"/>
      <c r="AF50" s="149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43.6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48"/>
      <c r="BH50" s="149"/>
      <c r="BI50" s="149"/>
      <c r="BJ50" s="149"/>
      <c r="BK50" s="149"/>
      <c r="BL50" s="149"/>
      <c r="BM50" s="149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4"/>
      <c r="T51" s="148"/>
      <c r="U51" s="149"/>
      <c r="V51" s="149"/>
      <c r="W51" s="149"/>
      <c r="X51" s="149"/>
      <c r="Y51" s="167"/>
      <c r="Z51" s="148"/>
      <c r="AA51" s="149"/>
      <c r="AB51" s="149"/>
      <c r="AC51" s="149"/>
      <c r="AD51" s="149"/>
      <c r="AE51" s="149"/>
      <c r="AF51" s="149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48"/>
      <c r="BH51" s="149"/>
      <c r="BI51" s="149"/>
      <c r="BJ51" s="149"/>
      <c r="BK51" s="149"/>
      <c r="BL51" s="149"/>
      <c r="BM51" s="149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4"/>
      <c r="T52" s="148"/>
      <c r="U52" s="149"/>
      <c r="V52" s="149"/>
      <c r="W52" s="149"/>
      <c r="X52" s="149"/>
      <c r="Y52" s="167"/>
      <c r="Z52" s="148"/>
      <c r="AA52" s="149"/>
      <c r="AB52" s="149"/>
      <c r="AC52" s="149"/>
      <c r="AD52" s="149"/>
      <c r="AE52" s="149"/>
      <c r="AF52" s="149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48"/>
      <c r="BH52" s="149"/>
      <c r="BI52" s="149"/>
      <c r="BJ52" s="149"/>
      <c r="BK52" s="149"/>
      <c r="BL52" s="149"/>
      <c r="BM52" s="149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5" customHeight="1" spans="4:74">
      <c r="D53" s="131" t="str">
        <f>强度记录!A20</f>
        <v>YP-2018-SHY-088-6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4"/>
      <c r="T53" s="148"/>
      <c r="U53" s="149"/>
      <c r="V53" s="149"/>
      <c r="W53" s="149"/>
      <c r="X53" s="149"/>
      <c r="Y53" s="167"/>
      <c r="Z53" s="148"/>
      <c r="AA53" s="149"/>
      <c r="AB53" s="149"/>
      <c r="AC53" s="149"/>
      <c r="AD53" s="149"/>
      <c r="AE53" s="149"/>
      <c r="AF53" s="149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43.8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48"/>
      <c r="BH53" s="149"/>
      <c r="BI53" s="149"/>
      <c r="BJ53" s="149"/>
      <c r="BK53" s="149"/>
      <c r="BL53" s="149"/>
      <c r="BM53" s="149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4"/>
      <c r="T54" s="148"/>
      <c r="U54" s="149"/>
      <c r="V54" s="149"/>
      <c r="W54" s="149"/>
      <c r="X54" s="149"/>
      <c r="Y54" s="167"/>
      <c r="Z54" s="148"/>
      <c r="AA54" s="149"/>
      <c r="AB54" s="149"/>
      <c r="AC54" s="149"/>
      <c r="AD54" s="149"/>
      <c r="AE54" s="149"/>
      <c r="AF54" s="149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48"/>
      <c r="BH54" s="149"/>
      <c r="BI54" s="149"/>
      <c r="BJ54" s="149"/>
      <c r="BK54" s="149"/>
      <c r="BL54" s="149"/>
      <c r="BM54" s="149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5"/>
      <c r="T55" s="150"/>
      <c r="U55" s="151"/>
      <c r="V55" s="151"/>
      <c r="W55" s="151"/>
      <c r="X55" s="151"/>
      <c r="Y55" s="168"/>
      <c r="Z55" s="150"/>
      <c r="AA55" s="151"/>
      <c r="AB55" s="151"/>
      <c r="AC55" s="151"/>
      <c r="AD55" s="151"/>
      <c r="AE55" s="151"/>
      <c r="AF55" s="151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50"/>
      <c r="BH55" s="151"/>
      <c r="BI55" s="151"/>
      <c r="BJ55" s="151"/>
      <c r="BK55" s="151"/>
      <c r="BL55" s="151"/>
      <c r="BM55" s="151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5" customHeight="1" spans="4:74">
      <c r="D56" s="131" t="str">
        <f>强度记录!A21</f>
        <v>/</v>
      </c>
      <c r="E56" s="132"/>
      <c r="F56" s="132"/>
      <c r="G56" s="132"/>
      <c r="H56" s="132"/>
      <c r="I56" s="132"/>
      <c r="J56" s="132"/>
      <c r="K56" s="132"/>
      <c r="L56" s="132"/>
      <c r="M56" s="146" t="s">
        <v>9</v>
      </c>
      <c r="N56" s="147"/>
      <c r="O56" s="147"/>
      <c r="P56" s="147"/>
      <c r="Q56" s="147"/>
      <c r="R56" s="147"/>
      <c r="S56" s="166"/>
      <c r="T56" s="146" t="s">
        <v>9</v>
      </c>
      <c r="U56" s="147"/>
      <c r="V56" s="147"/>
      <c r="W56" s="147"/>
      <c r="X56" s="147"/>
      <c r="Y56" s="166"/>
      <c r="Z56" s="146" t="s">
        <v>9</v>
      </c>
      <c r="AA56" s="147"/>
      <c r="AB56" s="147"/>
      <c r="AC56" s="147"/>
      <c r="AD56" s="147"/>
      <c r="AE56" s="147"/>
      <c r="AF56" s="147"/>
      <c r="AG56" s="166"/>
      <c r="AH56" s="169" t="s">
        <v>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9" t="s">
        <v>9</v>
      </c>
      <c r="AT56" s="179"/>
      <c r="AU56" s="179"/>
      <c r="AV56" s="179"/>
      <c r="AW56" s="179"/>
      <c r="AX56" s="179"/>
      <c r="AY56" s="179"/>
      <c r="AZ56" s="179"/>
      <c r="BA56" s="146" t="s">
        <v>9</v>
      </c>
      <c r="BB56" s="147"/>
      <c r="BC56" s="147"/>
      <c r="BD56" s="147"/>
      <c r="BE56" s="147"/>
      <c r="BF56" s="166"/>
      <c r="BG56" s="146" t="s">
        <v>9</v>
      </c>
      <c r="BH56" s="147"/>
      <c r="BI56" s="147"/>
      <c r="BJ56" s="147"/>
      <c r="BK56" s="147"/>
      <c r="BL56" s="147"/>
      <c r="BM56" s="147"/>
      <c r="BN56" s="166"/>
      <c r="BO56" s="146" t="s">
        <v>9</v>
      </c>
      <c r="BP56" s="147"/>
      <c r="BQ56" s="147"/>
      <c r="BR56" s="147"/>
      <c r="BS56" s="147"/>
      <c r="BT56" s="147"/>
      <c r="BU56" s="147"/>
      <c r="BV56" s="205"/>
    </row>
    <row r="57" s="29" customFormat="1" ht="7.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8"/>
      <c r="N57" s="149"/>
      <c r="O57" s="149"/>
      <c r="P57" s="149"/>
      <c r="Q57" s="149"/>
      <c r="R57" s="149"/>
      <c r="S57" s="167"/>
      <c r="T57" s="148"/>
      <c r="U57" s="149"/>
      <c r="V57" s="149"/>
      <c r="W57" s="149"/>
      <c r="X57" s="149"/>
      <c r="Y57" s="167"/>
      <c r="Z57" s="148"/>
      <c r="AA57" s="149"/>
      <c r="AB57" s="149"/>
      <c r="AC57" s="149"/>
      <c r="AD57" s="149"/>
      <c r="AE57" s="149"/>
      <c r="AF57" s="149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9"/>
      <c r="AT57" s="179"/>
      <c r="AU57" s="179"/>
      <c r="AV57" s="179"/>
      <c r="AW57" s="179"/>
      <c r="AX57" s="179"/>
      <c r="AY57" s="179"/>
      <c r="AZ57" s="179"/>
      <c r="BA57" s="148"/>
      <c r="BB57" s="149"/>
      <c r="BC57" s="149"/>
      <c r="BD57" s="149"/>
      <c r="BE57" s="149"/>
      <c r="BF57" s="167"/>
      <c r="BG57" s="148"/>
      <c r="BH57" s="149"/>
      <c r="BI57" s="149"/>
      <c r="BJ57" s="149"/>
      <c r="BK57" s="149"/>
      <c r="BL57" s="149"/>
      <c r="BM57" s="149"/>
      <c r="BN57" s="167"/>
      <c r="BO57" s="148"/>
      <c r="BP57" s="149"/>
      <c r="BQ57" s="149"/>
      <c r="BR57" s="149"/>
      <c r="BS57" s="149"/>
      <c r="BT57" s="149"/>
      <c r="BU57" s="149"/>
      <c r="BV57" s="206"/>
    </row>
    <row r="58" s="29" customFormat="1" ht="7.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8"/>
      <c r="N58" s="149"/>
      <c r="O58" s="149"/>
      <c r="P58" s="149"/>
      <c r="Q58" s="149"/>
      <c r="R58" s="149"/>
      <c r="S58" s="167"/>
      <c r="T58" s="148"/>
      <c r="U58" s="149"/>
      <c r="V58" s="149"/>
      <c r="W58" s="149"/>
      <c r="X58" s="149"/>
      <c r="Y58" s="167"/>
      <c r="Z58" s="148"/>
      <c r="AA58" s="149"/>
      <c r="AB58" s="149"/>
      <c r="AC58" s="149"/>
      <c r="AD58" s="149"/>
      <c r="AE58" s="149"/>
      <c r="AF58" s="149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9"/>
      <c r="AT58" s="179"/>
      <c r="AU58" s="179"/>
      <c r="AV58" s="179"/>
      <c r="AW58" s="179"/>
      <c r="AX58" s="179"/>
      <c r="AY58" s="179"/>
      <c r="AZ58" s="179"/>
      <c r="BA58" s="148"/>
      <c r="BB58" s="149"/>
      <c r="BC58" s="149"/>
      <c r="BD58" s="149"/>
      <c r="BE58" s="149"/>
      <c r="BF58" s="167"/>
      <c r="BG58" s="148"/>
      <c r="BH58" s="149"/>
      <c r="BI58" s="149"/>
      <c r="BJ58" s="149"/>
      <c r="BK58" s="149"/>
      <c r="BL58" s="149"/>
      <c r="BM58" s="149"/>
      <c r="BN58" s="167"/>
      <c r="BO58" s="148"/>
      <c r="BP58" s="149"/>
      <c r="BQ58" s="149"/>
      <c r="BR58" s="149"/>
      <c r="BS58" s="149"/>
      <c r="BT58" s="149"/>
      <c r="BU58" s="149"/>
      <c r="BV58" s="206"/>
    </row>
    <row r="59" s="29" customFormat="1" ht="7.5" customHeight="1" spans="4:74">
      <c r="D59" s="131" t="str">
        <f>强度记录!A22</f>
        <v>/</v>
      </c>
      <c r="E59" s="132"/>
      <c r="F59" s="132"/>
      <c r="G59" s="132"/>
      <c r="H59" s="132"/>
      <c r="I59" s="132"/>
      <c r="J59" s="132"/>
      <c r="K59" s="132"/>
      <c r="L59" s="132"/>
      <c r="M59" s="148"/>
      <c r="N59" s="149"/>
      <c r="O59" s="149"/>
      <c r="P59" s="149"/>
      <c r="Q59" s="149"/>
      <c r="R59" s="149"/>
      <c r="S59" s="167"/>
      <c r="T59" s="148"/>
      <c r="U59" s="149"/>
      <c r="V59" s="149"/>
      <c r="W59" s="149"/>
      <c r="X59" s="149"/>
      <c r="Y59" s="167"/>
      <c r="Z59" s="148"/>
      <c r="AA59" s="149"/>
      <c r="AB59" s="149"/>
      <c r="AC59" s="149"/>
      <c r="AD59" s="149"/>
      <c r="AE59" s="149"/>
      <c r="AF59" s="149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9" t="s">
        <v>9</v>
      </c>
      <c r="AT59" s="179"/>
      <c r="AU59" s="179"/>
      <c r="AV59" s="179"/>
      <c r="AW59" s="179"/>
      <c r="AX59" s="179"/>
      <c r="AY59" s="179"/>
      <c r="AZ59" s="179"/>
      <c r="BA59" s="148"/>
      <c r="BB59" s="149"/>
      <c r="BC59" s="149"/>
      <c r="BD59" s="149"/>
      <c r="BE59" s="149"/>
      <c r="BF59" s="167"/>
      <c r="BG59" s="148"/>
      <c r="BH59" s="149"/>
      <c r="BI59" s="149"/>
      <c r="BJ59" s="149"/>
      <c r="BK59" s="149"/>
      <c r="BL59" s="149"/>
      <c r="BM59" s="149"/>
      <c r="BN59" s="167"/>
      <c r="BO59" s="148"/>
      <c r="BP59" s="149"/>
      <c r="BQ59" s="149"/>
      <c r="BR59" s="149"/>
      <c r="BS59" s="149"/>
      <c r="BT59" s="149"/>
      <c r="BU59" s="149"/>
      <c r="BV59" s="206"/>
    </row>
    <row r="60" s="29" customFormat="1" ht="7.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8"/>
      <c r="N60" s="149"/>
      <c r="O60" s="149"/>
      <c r="P60" s="149"/>
      <c r="Q60" s="149"/>
      <c r="R60" s="149"/>
      <c r="S60" s="167"/>
      <c r="T60" s="148"/>
      <c r="U60" s="149"/>
      <c r="V60" s="149"/>
      <c r="W60" s="149"/>
      <c r="X60" s="149"/>
      <c r="Y60" s="167"/>
      <c r="Z60" s="148"/>
      <c r="AA60" s="149"/>
      <c r="AB60" s="149"/>
      <c r="AC60" s="149"/>
      <c r="AD60" s="149"/>
      <c r="AE60" s="149"/>
      <c r="AF60" s="149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9"/>
      <c r="AT60" s="179"/>
      <c r="AU60" s="179"/>
      <c r="AV60" s="179"/>
      <c r="AW60" s="179"/>
      <c r="AX60" s="179"/>
      <c r="AY60" s="179"/>
      <c r="AZ60" s="179"/>
      <c r="BA60" s="148"/>
      <c r="BB60" s="149"/>
      <c r="BC60" s="149"/>
      <c r="BD60" s="149"/>
      <c r="BE60" s="149"/>
      <c r="BF60" s="167"/>
      <c r="BG60" s="148"/>
      <c r="BH60" s="149"/>
      <c r="BI60" s="149"/>
      <c r="BJ60" s="149"/>
      <c r="BK60" s="149"/>
      <c r="BL60" s="149"/>
      <c r="BM60" s="149"/>
      <c r="BN60" s="167"/>
      <c r="BO60" s="148"/>
      <c r="BP60" s="149"/>
      <c r="BQ60" s="149"/>
      <c r="BR60" s="149"/>
      <c r="BS60" s="149"/>
      <c r="BT60" s="149"/>
      <c r="BU60" s="149"/>
      <c r="BV60" s="206"/>
    </row>
    <row r="61" s="29" customFormat="1" ht="7.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8"/>
      <c r="N61" s="149"/>
      <c r="O61" s="149"/>
      <c r="P61" s="149"/>
      <c r="Q61" s="149"/>
      <c r="R61" s="149"/>
      <c r="S61" s="167"/>
      <c r="T61" s="148"/>
      <c r="U61" s="149"/>
      <c r="V61" s="149"/>
      <c r="W61" s="149"/>
      <c r="X61" s="149"/>
      <c r="Y61" s="167"/>
      <c r="Z61" s="148"/>
      <c r="AA61" s="149"/>
      <c r="AB61" s="149"/>
      <c r="AC61" s="149"/>
      <c r="AD61" s="149"/>
      <c r="AE61" s="149"/>
      <c r="AF61" s="149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9"/>
      <c r="AT61" s="179"/>
      <c r="AU61" s="179"/>
      <c r="AV61" s="179"/>
      <c r="AW61" s="179"/>
      <c r="AX61" s="179"/>
      <c r="AY61" s="179"/>
      <c r="AZ61" s="179"/>
      <c r="BA61" s="148"/>
      <c r="BB61" s="149"/>
      <c r="BC61" s="149"/>
      <c r="BD61" s="149"/>
      <c r="BE61" s="149"/>
      <c r="BF61" s="167"/>
      <c r="BG61" s="148"/>
      <c r="BH61" s="149"/>
      <c r="BI61" s="149"/>
      <c r="BJ61" s="149"/>
      <c r="BK61" s="149"/>
      <c r="BL61" s="149"/>
      <c r="BM61" s="149"/>
      <c r="BN61" s="167"/>
      <c r="BO61" s="148"/>
      <c r="BP61" s="149"/>
      <c r="BQ61" s="149"/>
      <c r="BR61" s="149"/>
      <c r="BS61" s="149"/>
      <c r="BT61" s="149"/>
      <c r="BU61" s="149"/>
      <c r="BV61" s="206"/>
    </row>
    <row r="62" s="29" customFormat="1" ht="7.5" customHeight="1" spans="4:74">
      <c r="D62" s="131" t="str">
        <f>强度记录!A23</f>
        <v>/</v>
      </c>
      <c r="E62" s="132"/>
      <c r="F62" s="132"/>
      <c r="G62" s="132"/>
      <c r="H62" s="132"/>
      <c r="I62" s="132"/>
      <c r="J62" s="132"/>
      <c r="K62" s="132"/>
      <c r="L62" s="132"/>
      <c r="M62" s="148"/>
      <c r="N62" s="149"/>
      <c r="O62" s="149"/>
      <c r="P62" s="149"/>
      <c r="Q62" s="149"/>
      <c r="R62" s="149"/>
      <c r="S62" s="167"/>
      <c r="T62" s="148"/>
      <c r="U62" s="149"/>
      <c r="V62" s="149"/>
      <c r="W62" s="149"/>
      <c r="X62" s="149"/>
      <c r="Y62" s="167"/>
      <c r="Z62" s="148"/>
      <c r="AA62" s="149"/>
      <c r="AB62" s="149"/>
      <c r="AC62" s="149"/>
      <c r="AD62" s="149"/>
      <c r="AE62" s="149"/>
      <c r="AF62" s="149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9" t="s">
        <v>9</v>
      </c>
      <c r="AT62" s="179"/>
      <c r="AU62" s="179"/>
      <c r="AV62" s="179"/>
      <c r="AW62" s="179"/>
      <c r="AX62" s="179"/>
      <c r="AY62" s="179"/>
      <c r="AZ62" s="179"/>
      <c r="BA62" s="148"/>
      <c r="BB62" s="149"/>
      <c r="BC62" s="149"/>
      <c r="BD62" s="149"/>
      <c r="BE62" s="149"/>
      <c r="BF62" s="167"/>
      <c r="BG62" s="148"/>
      <c r="BH62" s="149"/>
      <c r="BI62" s="149"/>
      <c r="BJ62" s="149"/>
      <c r="BK62" s="149"/>
      <c r="BL62" s="149"/>
      <c r="BM62" s="149"/>
      <c r="BN62" s="167"/>
      <c r="BO62" s="148"/>
      <c r="BP62" s="149"/>
      <c r="BQ62" s="149"/>
      <c r="BR62" s="149"/>
      <c r="BS62" s="149"/>
      <c r="BT62" s="149"/>
      <c r="BU62" s="149"/>
      <c r="BV62" s="206"/>
    </row>
    <row r="63" s="29" customFormat="1" ht="7.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8"/>
      <c r="N63" s="149"/>
      <c r="O63" s="149"/>
      <c r="P63" s="149"/>
      <c r="Q63" s="149"/>
      <c r="R63" s="149"/>
      <c r="S63" s="167"/>
      <c r="T63" s="148"/>
      <c r="U63" s="149"/>
      <c r="V63" s="149"/>
      <c r="W63" s="149"/>
      <c r="X63" s="149"/>
      <c r="Y63" s="167"/>
      <c r="Z63" s="148"/>
      <c r="AA63" s="149"/>
      <c r="AB63" s="149"/>
      <c r="AC63" s="149"/>
      <c r="AD63" s="149"/>
      <c r="AE63" s="149"/>
      <c r="AF63" s="149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9"/>
      <c r="AT63" s="179"/>
      <c r="AU63" s="179"/>
      <c r="AV63" s="179"/>
      <c r="AW63" s="179"/>
      <c r="AX63" s="179"/>
      <c r="AY63" s="179"/>
      <c r="AZ63" s="179"/>
      <c r="BA63" s="148"/>
      <c r="BB63" s="149"/>
      <c r="BC63" s="149"/>
      <c r="BD63" s="149"/>
      <c r="BE63" s="149"/>
      <c r="BF63" s="167"/>
      <c r="BG63" s="148"/>
      <c r="BH63" s="149"/>
      <c r="BI63" s="149"/>
      <c r="BJ63" s="149"/>
      <c r="BK63" s="149"/>
      <c r="BL63" s="149"/>
      <c r="BM63" s="149"/>
      <c r="BN63" s="167"/>
      <c r="BO63" s="148"/>
      <c r="BP63" s="149"/>
      <c r="BQ63" s="149"/>
      <c r="BR63" s="149"/>
      <c r="BS63" s="149"/>
      <c r="BT63" s="149"/>
      <c r="BU63" s="149"/>
      <c r="BV63" s="206"/>
    </row>
    <row r="64" s="29" customFormat="1" ht="7.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50"/>
      <c r="N64" s="151"/>
      <c r="O64" s="151"/>
      <c r="P64" s="151"/>
      <c r="Q64" s="151"/>
      <c r="R64" s="151"/>
      <c r="S64" s="168"/>
      <c r="T64" s="150"/>
      <c r="U64" s="151"/>
      <c r="V64" s="151"/>
      <c r="W64" s="151"/>
      <c r="X64" s="151"/>
      <c r="Y64" s="168"/>
      <c r="Z64" s="150"/>
      <c r="AA64" s="151"/>
      <c r="AB64" s="151"/>
      <c r="AC64" s="151"/>
      <c r="AD64" s="151"/>
      <c r="AE64" s="151"/>
      <c r="AF64" s="151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9"/>
      <c r="AT64" s="179"/>
      <c r="AU64" s="179"/>
      <c r="AV64" s="179"/>
      <c r="AW64" s="179"/>
      <c r="AX64" s="179"/>
      <c r="AY64" s="179"/>
      <c r="AZ64" s="179"/>
      <c r="BA64" s="150"/>
      <c r="BB64" s="151"/>
      <c r="BC64" s="151"/>
      <c r="BD64" s="151"/>
      <c r="BE64" s="151"/>
      <c r="BF64" s="168"/>
      <c r="BG64" s="150"/>
      <c r="BH64" s="151"/>
      <c r="BI64" s="151"/>
      <c r="BJ64" s="151"/>
      <c r="BK64" s="151"/>
      <c r="BL64" s="151"/>
      <c r="BM64" s="151"/>
      <c r="BN64" s="168"/>
      <c r="BO64" s="150"/>
      <c r="BP64" s="151"/>
      <c r="BQ64" s="151"/>
      <c r="BR64" s="151"/>
      <c r="BS64" s="151"/>
      <c r="BT64" s="151"/>
      <c r="BU64" s="151"/>
      <c r="BV64" s="207"/>
    </row>
    <row r="65" s="29" customFormat="1" ht="7.5" customHeight="1" spans="4:74">
      <c r="D65" s="208" t="s">
        <v>9</v>
      </c>
      <c r="E65" s="147"/>
      <c r="F65" s="147"/>
      <c r="G65" s="147"/>
      <c r="H65" s="147"/>
      <c r="I65" s="147"/>
      <c r="J65" s="147"/>
      <c r="K65" s="147"/>
      <c r="L65" s="147"/>
      <c r="M65" s="146" t="s">
        <v>9</v>
      </c>
      <c r="N65" s="147"/>
      <c r="O65" s="147"/>
      <c r="P65" s="147"/>
      <c r="Q65" s="147"/>
      <c r="R65" s="147"/>
      <c r="S65" s="166"/>
      <c r="T65" s="146" t="s">
        <v>9</v>
      </c>
      <c r="U65" s="147"/>
      <c r="V65" s="147"/>
      <c r="W65" s="147"/>
      <c r="X65" s="147"/>
      <c r="Y65" s="166"/>
      <c r="Z65" s="146" t="s">
        <v>9</v>
      </c>
      <c r="AA65" s="147"/>
      <c r="AB65" s="147"/>
      <c r="AC65" s="147"/>
      <c r="AD65" s="147"/>
      <c r="AE65" s="147"/>
      <c r="AF65" s="147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79" t="s">
        <v>9</v>
      </c>
      <c r="AT65" s="179"/>
      <c r="AU65" s="179"/>
      <c r="AV65" s="179"/>
      <c r="AW65" s="179"/>
      <c r="AX65" s="179"/>
      <c r="AY65" s="179"/>
      <c r="AZ65" s="179"/>
      <c r="BA65" s="146" t="s">
        <v>9</v>
      </c>
      <c r="BB65" s="147"/>
      <c r="BC65" s="147"/>
      <c r="BD65" s="147"/>
      <c r="BE65" s="147"/>
      <c r="BF65" s="166"/>
      <c r="BG65" s="146" t="s">
        <v>9</v>
      </c>
      <c r="BH65" s="147"/>
      <c r="BI65" s="147"/>
      <c r="BJ65" s="147"/>
      <c r="BK65" s="147"/>
      <c r="BL65" s="147"/>
      <c r="BM65" s="147"/>
      <c r="BN65" s="166"/>
      <c r="BO65" s="146" t="s">
        <v>9</v>
      </c>
      <c r="BP65" s="147"/>
      <c r="BQ65" s="147"/>
      <c r="BR65" s="147"/>
      <c r="BS65" s="147"/>
      <c r="BT65" s="147"/>
      <c r="BU65" s="147"/>
      <c r="BV65" s="205"/>
    </row>
    <row r="66" s="29" customFormat="1" ht="7.5" customHeight="1" spans="4:74">
      <c r="D66" s="209"/>
      <c r="E66" s="149"/>
      <c r="F66" s="149"/>
      <c r="G66" s="149"/>
      <c r="H66" s="149"/>
      <c r="I66" s="149"/>
      <c r="J66" s="149"/>
      <c r="K66" s="149"/>
      <c r="L66" s="149"/>
      <c r="M66" s="148"/>
      <c r="N66" s="149"/>
      <c r="O66" s="149"/>
      <c r="P66" s="149"/>
      <c r="Q66" s="149"/>
      <c r="R66" s="149"/>
      <c r="S66" s="167"/>
      <c r="T66" s="148"/>
      <c r="U66" s="149"/>
      <c r="V66" s="149"/>
      <c r="W66" s="149"/>
      <c r="X66" s="149"/>
      <c r="Y66" s="167"/>
      <c r="Z66" s="148"/>
      <c r="AA66" s="149"/>
      <c r="AB66" s="149"/>
      <c r="AC66" s="149"/>
      <c r="AD66" s="149"/>
      <c r="AE66" s="149"/>
      <c r="AF66" s="149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79"/>
      <c r="AT66" s="179"/>
      <c r="AU66" s="179"/>
      <c r="AV66" s="179"/>
      <c r="AW66" s="179"/>
      <c r="AX66" s="179"/>
      <c r="AY66" s="179"/>
      <c r="AZ66" s="179"/>
      <c r="BA66" s="148"/>
      <c r="BB66" s="149"/>
      <c r="BC66" s="149"/>
      <c r="BD66" s="149"/>
      <c r="BE66" s="149"/>
      <c r="BF66" s="167"/>
      <c r="BG66" s="148"/>
      <c r="BH66" s="149"/>
      <c r="BI66" s="149"/>
      <c r="BJ66" s="149"/>
      <c r="BK66" s="149"/>
      <c r="BL66" s="149"/>
      <c r="BM66" s="149"/>
      <c r="BN66" s="167"/>
      <c r="BO66" s="148"/>
      <c r="BP66" s="149"/>
      <c r="BQ66" s="149"/>
      <c r="BR66" s="149"/>
      <c r="BS66" s="149"/>
      <c r="BT66" s="149"/>
      <c r="BU66" s="149"/>
      <c r="BV66" s="206"/>
    </row>
    <row r="67" s="29" customFormat="1" ht="7.5" customHeight="1" spans="4:74">
      <c r="D67" s="210"/>
      <c r="E67" s="151"/>
      <c r="F67" s="151"/>
      <c r="G67" s="151"/>
      <c r="H67" s="151"/>
      <c r="I67" s="151"/>
      <c r="J67" s="151"/>
      <c r="K67" s="151"/>
      <c r="L67" s="151"/>
      <c r="M67" s="148"/>
      <c r="N67" s="149"/>
      <c r="O67" s="149"/>
      <c r="P67" s="149"/>
      <c r="Q67" s="149"/>
      <c r="R67" s="149"/>
      <c r="S67" s="167"/>
      <c r="T67" s="148"/>
      <c r="U67" s="149"/>
      <c r="V67" s="149"/>
      <c r="W67" s="149"/>
      <c r="X67" s="149"/>
      <c r="Y67" s="167"/>
      <c r="Z67" s="148"/>
      <c r="AA67" s="149"/>
      <c r="AB67" s="149"/>
      <c r="AC67" s="149"/>
      <c r="AD67" s="149"/>
      <c r="AE67" s="149"/>
      <c r="AF67" s="149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79"/>
      <c r="AT67" s="179"/>
      <c r="AU67" s="179"/>
      <c r="AV67" s="179"/>
      <c r="AW67" s="179"/>
      <c r="AX67" s="179"/>
      <c r="AY67" s="179"/>
      <c r="AZ67" s="179"/>
      <c r="BA67" s="148"/>
      <c r="BB67" s="149"/>
      <c r="BC67" s="149"/>
      <c r="BD67" s="149"/>
      <c r="BE67" s="149"/>
      <c r="BF67" s="167"/>
      <c r="BG67" s="148"/>
      <c r="BH67" s="149"/>
      <c r="BI67" s="149"/>
      <c r="BJ67" s="149"/>
      <c r="BK67" s="149"/>
      <c r="BL67" s="149"/>
      <c r="BM67" s="149"/>
      <c r="BN67" s="167"/>
      <c r="BO67" s="148"/>
      <c r="BP67" s="149"/>
      <c r="BQ67" s="149"/>
      <c r="BR67" s="149"/>
      <c r="BS67" s="149"/>
      <c r="BT67" s="149"/>
      <c r="BU67" s="149"/>
      <c r="BV67" s="206"/>
    </row>
    <row r="68" s="29" customFormat="1" ht="7.5" customHeight="1" spans="4:74">
      <c r="D68" s="208" t="s">
        <v>9</v>
      </c>
      <c r="E68" s="147"/>
      <c r="F68" s="147"/>
      <c r="G68" s="147"/>
      <c r="H68" s="147"/>
      <c r="I68" s="147"/>
      <c r="J68" s="147"/>
      <c r="K68" s="147"/>
      <c r="L68" s="147"/>
      <c r="M68" s="148"/>
      <c r="N68" s="149"/>
      <c r="O68" s="149"/>
      <c r="P68" s="149"/>
      <c r="Q68" s="149"/>
      <c r="R68" s="149"/>
      <c r="S68" s="167"/>
      <c r="T68" s="148"/>
      <c r="U68" s="149"/>
      <c r="V68" s="149"/>
      <c r="W68" s="149"/>
      <c r="X68" s="149"/>
      <c r="Y68" s="167"/>
      <c r="Z68" s="148"/>
      <c r="AA68" s="149"/>
      <c r="AB68" s="149"/>
      <c r="AC68" s="149"/>
      <c r="AD68" s="149"/>
      <c r="AE68" s="149"/>
      <c r="AF68" s="149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79" t="s">
        <v>9</v>
      </c>
      <c r="AT68" s="179"/>
      <c r="AU68" s="179"/>
      <c r="AV68" s="179"/>
      <c r="AW68" s="179"/>
      <c r="AX68" s="179"/>
      <c r="AY68" s="179"/>
      <c r="AZ68" s="179"/>
      <c r="BA68" s="148"/>
      <c r="BB68" s="149"/>
      <c r="BC68" s="149"/>
      <c r="BD68" s="149"/>
      <c r="BE68" s="149"/>
      <c r="BF68" s="167"/>
      <c r="BG68" s="148"/>
      <c r="BH68" s="149"/>
      <c r="BI68" s="149"/>
      <c r="BJ68" s="149"/>
      <c r="BK68" s="149"/>
      <c r="BL68" s="149"/>
      <c r="BM68" s="149"/>
      <c r="BN68" s="167"/>
      <c r="BO68" s="148"/>
      <c r="BP68" s="149"/>
      <c r="BQ68" s="149"/>
      <c r="BR68" s="149"/>
      <c r="BS68" s="149"/>
      <c r="BT68" s="149"/>
      <c r="BU68" s="149"/>
      <c r="BV68" s="206"/>
    </row>
    <row r="69" s="29" customFormat="1" ht="7.5" customHeight="1" spans="4:74">
      <c r="D69" s="209"/>
      <c r="E69" s="149"/>
      <c r="F69" s="149"/>
      <c r="G69" s="149"/>
      <c r="H69" s="149"/>
      <c r="I69" s="149"/>
      <c r="J69" s="149"/>
      <c r="K69" s="149"/>
      <c r="L69" s="149"/>
      <c r="M69" s="148"/>
      <c r="N69" s="149"/>
      <c r="O69" s="149"/>
      <c r="P69" s="149"/>
      <c r="Q69" s="149"/>
      <c r="R69" s="149"/>
      <c r="S69" s="167"/>
      <c r="T69" s="148"/>
      <c r="U69" s="149"/>
      <c r="V69" s="149"/>
      <c r="W69" s="149"/>
      <c r="X69" s="149"/>
      <c r="Y69" s="167"/>
      <c r="Z69" s="148"/>
      <c r="AA69" s="149"/>
      <c r="AB69" s="149"/>
      <c r="AC69" s="149"/>
      <c r="AD69" s="149"/>
      <c r="AE69" s="149"/>
      <c r="AF69" s="149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79"/>
      <c r="AT69" s="179"/>
      <c r="AU69" s="179"/>
      <c r="AV69" s="179"/>
      <c r="AW69" s="179"/>
      <c r="AX69" s="179"/>
      <c r="AY69" s="179"/>
      <c r="AZ69" s="179"/>
      <c r="BA69" s="148"/>
      <c r="BB69" s="149"/>
      <c r="BC69" s="149"/>
      <c r="BD69" s="149"/>
      <c r="BE69" s="149"/>
      <c r="BF69" s="167"/>
      <c r="BG69" s="148"/>
      <c r="BH69" s="149"/>
      <c r="BI69" s="149"/>
      <c r="BJ69" s="149"/>
      <c r="BK69" s="149"/>
      <c r="BL69" s="149"/>
      <c r="BM69" s="149"/>
      <c r="BN69" s="167"/>
      <c r="BO69" s="148"/>
      <c r="BP69" s="149"/>
      <c r="BQ69" s="149"/>
      <c r="BR69" s="149"/>
      <c r="BS69" s="149"/>
      <c r="BT69" s="149"/>
      <c r="BU69" s="149"/>
      <c r="BV69" s="206"/>
    </row>
    <row r="70" s="29" customFormat="1" ht="7.5" customHeight="1" spans="4:74">
      <c r="D70" s="210"/>
      <c r="E70" s="151"/>
      <c r="F70" s="151"/>
      <c r="G70" s="151"/>
      <c r="H70" s="151"/>
      <c r="I70" s="151"/>
      <c r="J70" s="151"/>
      <c r="K70" s="151"/>
      <c r="L70" s="151"/>
      <c r="M70" s="148"/>
      <c r="N70" s="149"/>
      <c r="O70" s="149"/>
      <c r="P70" s="149"/>
      <c r="Q70" s="149"/>
      <c r="R70" s="149"/>
      <c r="S70" s="167"/>
      <c r="T70" s="148"/>
      <c r="U70" s="149"/>
      <c r="V70" s="149"/>
      <c r="W70" s="149"/>
      <c r="X70" s="149"/>
      <c r="Y70" s="167"/>
      <c r="Z70" s="148"/>
      <c r="AA70" s="149"/>
      <c r="AB70" s="149"/>
      <c r="AC70" s="149"/>
      <c r="AD70" s="149"/>
      <c r="AE70" s="149"/>
      <c r="AF70" s="149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79"/>
      <c r="AT70" s="179"/>
      <c r="AU70" s="179"/>
      <c r="AV70" s="179"/>
      <c r="AW70" s="179"/>
      <c r="AX70" s="179"/>
      <c r="AY70" s="179"/>
      <c r="AZ70" s="179"/>
      <c r="BA70" s="148"/>
      <c r="BB70" s="149"/>
      <c r="BC70" s="149"/>
      <c r="BD70" s="149"/>
      <c r="BE70" s="149"/>
      <c r="BF70" s="167"/>
      <c r="BG70" s="148"/>
      <c r="BH70" s="149"/>
      <c r="BI70" s="149"/>
      <c r="BJ70" s="149"/>
      <c r="BK70" s="149"/>
      <c r="BL70" s="149"/>
      <c r="BM70" s="149"/>
      <c r="BN70" s="167"/>
      <c r="BO70" s="148"/>
      <c r="BP70" s="149"/>
      <c r="BQ70" s="149"/>
      <c r="BR70" s="149"/>
      <c r="BS70" s="149"/>
      <c r="BT70" s="149"/>
      <c r="BU70" s="149"/>
      <c r="BV70" s="206"/>
    </row>
    <row r="71" s="29" customFormat="1" ht="7.5" customHeight="1" spans="4:74">
      <c r="D71" s="208" t="s">
        <v>9</v>
      </c>
      <c r="E71" s="147"/>
      <c r="F71" s="147"/>
      <c r="G71" s="147"/>
      <c r="H71" s="147"/>
      <c r="I71" s="147"/>
      <c r="J71" s="147"/>
      <c r="K71" s="147"/>
      <c r="L71" s="147"/>
      <c r="M71" s="148"/>
      <c r="N71" s="149"/>
      <c r="O71" s="149"/>
      <c r="P71" s="149"/>
      <c r="Q71" s="149"/>
      <c r="R71" s="149"/>
      <c r="S71" s="167"/>
      <c r="T71" s="148"/>
      <c r="U71" s="149"/>
      <c r="V71" s="149"/>
      <c r="W71" s="149"/>
      <c r="X71" s="149"/>
      <c r="Y71" s="167"/>
      <c r="Z71" s="148"/>
      <c r="AA71" s="149"/>
      <c r="AB71" s="149"/>
      <c r="AC71" s="149"/>
      <c r="AD71" s="149"/>
      <c r="AE71" s="149"/>
      <c r="AF71" s="149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79" t="s">
        <v>9</v>
      </c>
      <c r="AT71" s="179"/>
      <c r="AU71" s="179"/>
      <c r="AV71" s="179"/>
      <c r="AW71" s="179"/>
      <c r="AX71" s="179"/>
      <c r="AY71" s="179"/>
      <c r="AZ71" s="179"/>
      <c r="BA71" s="148"/>
      <c r="BB71" s="149"/>
      <c r="BC71" s="149"/>
      <c r="BD71" s="149"/>
      <c r="BE71" s="149"/>
      <c r="BF71" s="167"/>
      <c r="BG71" s="148"/>
      <c r="BH71" s="149"/>
      <c r="BI71" s="149"/>
      <c r="BJ71" s="149"/>
      <c r="BK71" s="149"/>
      <c r="BL71" s="149"/>
      <c r="BM71" s="149"/>
      <c r="BN71" s="167"/>
      <c r="BO71" s="148"/>
      <c r="BP71" s="149"/>
      <c r="BQ71" s="149"/>
      <c r="BR71" s="149"/>
      <c r="BS71" s="149"/>
      <c r="BT71" s="149"/>
      <c r="BU71" s="149"/>
      <c r="BV71" s="206"/>
    </row>
    <row r="72" s="29" customFormat="1" ht="7.5" customHeight="1" spans="4:74">
      <c r="D72" s="209"/>
      <c r="E72" s="149"/>
      <c r="F72" s="149"/>
      <c r="G72" s="149"/>
      <c r="H72" s="149"/>
      <c r="I72" s="149"/>
      <c r="J72" s="149"/>
      <c r="K72" s="149"/>
      <c r="L72" s="149"/>
      <c r="M72" s="148"/>
      <c r="N72" s="149"/>
      <c r="O72" s="149"/>
      <c r="P72" s="149"/>
      <c r="Q72" s="149"/>
      <c r="R72" s="149"/>
      <c r="S72" s="167"/>
      <c r="T72" s="148"/>
      <c r="U72" s="149"/>
      <c r="V72" s="149"/>
      <c r="W72" s="149"/>
      <c r="X72" s="149"/>
      <c r="Y72" s="167"/>
      <c r="Z72" s="148"/>
      <c r="AA72" s="149"/>
      <c r="AB72" s="149"/>
      <c r="AC72" s="149"/>
      <c r="AD72" s="149"/>
      <c r="AE72" s="149"/>
      <c r="AF72" s="149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79"/>
      <c r="AT72" s="179"/>
      <c r="AU72" s="179"/>
      <c r="AV72" s="179"/>
      <c r="AW72" s="179"/>
      <c r="AX72" s="179"/>
      <c r="AY72" s="179"/>
      <c r="AZ72" s="179"/>
      <c r="BA72" s="148"/>
      <c r="BB72" s="149"/>
      <c r="BC72" s="149"/>
      <c r="BD72" s="149"/>
      <c r="BE72" s="149"/>
      <c r="BF72" s="167"/>
      <c r="BG72" s="148"/>
      <c r="BH72" s="149"/>
      <c r="BI72" s="149"/>
      <c r="BJ72" s="149"/>
      <c r="BK72" s="149"/>
      <c r="BL72" s="149"/>
      <c r="BM72" s="149"/>
      <c r="BN72" s="167"/>
      <c r="BO72" s="148"/>
      <c r="BP72" s="149"/>
      <c r="BQ72" s="149"/>
      <c r="BR72" s="149"/>
      <c r="BS72" s="149"/>
      <c r="BT72" s="149"/>
      <c r="BU72" s="149"/>
      <c r="BV72" s="206"/>
    </row>
    <row r="73" s="29" customFormat="1" ht="7.5" customHeight="1" spans="4:74">
      <c r="D73" s="210"/>
      <c r="E73" s="151"/>
      <c r="F73" s="151"/>
      <c r="G73" s="151"/>
      <c r="H73" s="151"/>
      <c r="I73" s="151"/>
      <c r="J73" s="151"/>
      <c r="K73" s="151"/>
      <c r="L73" s="151"/>
      <c r="M73" s="150"/>
      <c r="N73" s="151"/>
      <c r="O73" s="151"/>
      <c r="P73" s="151"/>
      <c r="Q73" s="151"/>
      <c r="R73" s="151"/>
      <c r="S73" s="168"/>
      <c r="T73" s="150"/>
      <c r="U73" s="151"/>
      <c r="V73" s="151"/>
      <c r="W73" s="151"/>
      <c r="X73" s="151"/>
      <c r="Y73" s="168"/>
      <c r="Z73" s="150"/>
      <c r="AA73" s="151"/>
      <c r="AB73" s="151"/>
      <c r="AC73" s="151"/>
      <c r="AD73" s="151"/>
      <c r="AE73" s="151"/>
      <c r="AF73" s="151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79"/>
      <c r="AT73" s="179"/>
      <c r="AU73" s="179"/>
      <c r="AV73" s="179"/>
      <c r="AW73" s="179"/>
      <c r="AX73" s="179"/>
      <c r="AY73" s="179"/>
      <c r="AZ73" s="179"/>
      <c r="BA73" s="150"/>
      <c r="BB73" s="151"/>
      <c r="BC73" s="151"/>
      <c r="BD73" s="151"/>
      <c r="BE73" s="151"/>
      <c r="BF73" s="168"/>
      <c r="BG73" s="150"/>
      <c r="BH73" s="151"/>
      <c r="BI73" s="151"/>
      <c r="BJ73" s="151"/>
      <c r="BK73" s="151"/>
      <c r="BL73" s="151"/>
      <c r="BM73" s="151"/>
      <c r="BN73" s="168"/>
      <c r="BO73" s="150"/>
      <c r="BP73" s="151"/>
      <c r="BQ73" s="151"/>
      <c r="BR73" s="151"/>
      <c r="BS73" s="151"/>
      <c r="BT73" s="151"/>
      <c r="BU73" s="151"/>
      <c r="BV73" s="207"/>
    </row>
    <row r="74" s="29" customFormat="1" ht="7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85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3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3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3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3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3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3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3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3"/>
    </row>
    <row r="82" s="29" customFormat="1" ht="7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6" t="s">
        <v>9</v>
      </c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  <c r="BA82" s="147"/>
      <c r="BB82" s="147"/>
      <c r="BC82" s="147"/>
      <c r="BD82" s="147"/>
      <c r="BE82" s="147"/>
      <c r="BF82" s="147"/>
      <c r="BG82" s="147"/>
      <c r="BH82" s="147"/>
      <c r="BI82" s="14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205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8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49"/>
      <c r="AU83" s="149"/>
      <c r="AV83" s="149"/>
      <c r="AW83" s="149"/>
      <c r="AX83" s="149"/>
      <c r="AY83" s="149"/>
      <c r="AZ83" s="149"/>
      <c r="BA83" s="149"/>
      <c r="BB83" s="149"/>
      <c r="BC83" s="149"/>
      <c r="BD83" s="149"/>
      <c r="BE83" s="149"/>
      <c r="BF83" s="149"/>
      <c r="BG83" s="149"/>
      <c r="BH83" s="149"/>
      <c r="BI83" s="149"/>
      <c r="BJ83" s="149"/>
      <c r="BK83" s="149"/>
      <c r="BL83" s="149"/>
      <c r="BM83" s="149"/>
      <c r="BN83" s="149"/>
      <c r="BO83" s="149"/>
      <c r="BP83" s="149"/>
      <c r="BQ83" s="149"/>
      <c r="BR83" s="149"/>
      <c r="BS83" s="149"/>
      <c r="BT83" s="149"/>
      <c r="BU83" s="149"/>
      <c r="BV83" s="206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8"/>
      <c r="S84" s="149"/>
      <c r="T84" s="149"/>
      <c r="U84" s="149"/>
      <c r="V84" s="149"/>
      <c r="W84" s="149"/>
      <c r="X84" s="149"/>
      <c r="Y84" s="149"/>
      <c r="Z84" s="149"/>
      <c r="AA84" s="149"/>
      <c r="AB84" s="149"/>
      <c r="AC84" s="149"/>
      <c r="AD84" s="149"/>
      <c r="AE84" s="149"/>
      <c r="AF84" s="149"/>
      <c r="AG84" s="149"/>
      <c r="AH84" s="149"/>
      <c r="AI84" s="149"/>
      <c r="AJ84" s="149"/>
      <c r="AK84" s="149"/>
      <c r="AL84" s="149"/>
      <c r="AM84" s="149"/>
      <c r="AN84" s="149"/>
      <c r="AO84" s="149"/>
      <c r="AP84" s="149"/>
      <c r="AQ84" s="149"/>
      <c r="AR84" s="149"/>
      <c r="AS84" s="149"/>
      <c r="AT84" s="149"/>
      <c r="AU84" s="149"/>
      <c r="AV84" s="149"/>
      <c r="AW84" s="149"/>
      <c r="AX84" s="149"/>
      <c r="AY84" s="149"/>
      <c r="AZ84" s="149"/>
      <c r="BA84" s="149"/>
      <c r="BB84" s="149"/>
      <c r="BC84" s="149"/>
      <c r="BD84" s="149"/>
      <c r="BE84" s="149"/>
      <c r="BF84" s="149"/>
      <c r="BG84" s="149"/>
      <c r="BH84" s="149"/>
      <c r="BI84" s="149"/>
      <c r="BJ84" s="149"/>
      <c r="BK84" s="149"/>
      <c r="BL84" s="149"/>
      <c r="BM84" s="149"/>
      <c r="BN84" s="149"/>
      <c r="BO84" s="149"/>
      <c r="BP84" s="149"/>
      <c r="BQ84" s="149"/>
      <c r="BR84" s="149"/>
      <c r="BS84" s="149"/>
      <c r="BT84" s="149"/>
      <c r="BU84" s="149"/>
      <c r="BV84" s="206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8"/>
      <c r="S85" s="149"/>
      <c r="T85" s="149"/>
      <c r="U85" s="149"/>
      <c r="V85" s="149"/>
      <c r="W85" s="149"/>
      <c r="X85" s="149"/>
      <c r="Y85" s="149"/>
      <c r="Z85" s="149"/>
      <c r="AA85" s="149"/>
      <c r="AB85" s="149"/>
      <c r="AC85" s="149"/>
      <c r="AD85" s="149"/>
      <c r="AE85" s="149"/>
      <c r="AF85" s="149"/>
      <c r="AG85" s="149"/>
      <c r="AH85" s="149"/>
      <c r="AI85" s="149"/>
      <c r="AJ85" s="149"/>
      <c r="AK85" s="149"/>
      <c r="AL85" s="149"/>
      <c r="AM85" s="149"/>
      <c r="AN85" s="149"/>
      <c r="AO85" s="149"/>
      <c r="AP85" s="149"/>
      <c r="AQ85" s="149"/>
      <c r="AR85" s="149"/>
      <c r="AS85" s="149"/>
      <c r="AT85" s="149"/>
      <c r="AU85" s="149"/>
      <c r="AV85" s="149"/>
      <c r="AW85" s="149"/>
      <c r="AX85" s="149"/>
      <c r="AY85" s="149"/>
      <c r="AZ85" s="149"/>
      <c r="BA85" s="149"/>
      <c r="BB85" s="149"/>
      <c r="BC85" s="149"/>
      <c r="BD85" s="149"/>
      <c r="BE85" s="149"/>
      <c r="BF85" s="149"/>
      <c r="BG85" s="149"/>
      <c r="BH85" s="149"/>
      <c r="BI85" s="149"/>
      <c r="BJ85" s="149"/>
      <c r="BK85" s="149"/>
      <c r="BL85" s="149"/>
      <c r="BM85" s="149"/>
      <c r="BN85" s="149"/>
      <c r="BO85" s="149"/>
      <c r="BP85" s="149"/>
      <c r="BQ85" s="149"/>
      <c r="BR85" s="149"/>
      <c r="BS85" s="149"/>
      <c r="BT85" s="149"/>
      <c r="BU85" s="149"/>
      <c r="BV85" s="206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8"/>
      <c r="S86" s="149"/>
      <c r="T86" s="149"/>
      <c r="U86" s="149"/>
      <c r="V86" s="149"/>
      <c r="W86" s="149"/>
      <c r="X86" s="149"/>
      <c r="Y86" s="149"/>
      <c r="Z86" s="149"/>
      <c r="AA86" s="149"/>
      <c r="AB86" s="149"/>
      <c r="AC86" s="149"/>
      <c r="AD86" s="149"/>
      <c r="AE86" s="149"/>
      <c r="AF86" s="149"/>
      <c r="AG86" s="149"/>
      <c r="AH86" s="149"/>
      <c r="AI86" s="149"/>
      <c r="AJ86" s="149"/>
      <c r="AK86" s="149"/>
      <c r="AL86" s="149"/>
      <c r="AM86" s="149"/>
      <c r="AN86" s="149"/>
      <c r="AO86" s="149"/>
      <c r="AP86" s="149"/>
      <c r="AQ86" s="149"/>
      <c r="AR86" s="149"/>
      <c r="AS86" s="149"/>
      <c r="AT86" s="149"/>
      <c r="AU86" s="149"/>
      <c r="AV86" s="149"/>
      <c r="AW86" s="149"/>
      <c r="AX86" s="149"/>
      <c r="AY86" s="149"/>
      <c r="AZ86" s="149"/>
      <c r="BA86" s="149"/>
      <c r="BB86" s="149"/>
      <c r="BC86" s="149"/>
      <c r="BD86" s="149"/>
      <c r="BE86" s="149"/>
      <c r="BF86" s="149"/>
      <c r="BG86" s="149"/>
      <c r="BH86" s="149"/>
      <c r="BI86" s="149"/>
      <c r="BJ86" s="149"/>
      <c r="BK86" s="149"/>
      <c r="BL86" s="149"/>
      <c r="BM86" s="149"/>
      <c r="BN86" s="149"/>
      <c r="BO86" s="149"/>
      <c r="BP86" s="149"/>
      <c r="BQ86" s="149"/>
      <c r="BR86" s="149"/>
      <c r="BS86" s="149"/>
      <c r="BT86" s="149"/>
      <c r="BU86" s="149"/>
      <c r="BV86" s="206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8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49"/>
      <c r="AU87" s="149"/>
      <c r="AV87" s="149"/>
      <c r="AW87" s="149"/>
      <c r="AX87" s="149"/>
      <c r="AY87" s="149"/>
      <c r="AZ87" s="149"/>
      <c r="BA87" s="149"/>
      <c r="BB87" s="149"/>
      <c r="BC87" s="149"/>
      <c r="BD87" s="149"/>
      <c r="BE87" s="149"/>
      <c r="BF87" s="149"/>
      <c r="BG87" s="149"/>
      <c r="BH87" s="149"/>
      <c r="BI87" s="149"/>
      <c r="BJ87" s="149"/>
      <c r="BK87" s="149"/>
      <c r="BL87" s="149"/>
      <c r="BM87" s="149"/>
      <c r="BN87" s="149"/>
      <c r="BO87" s="149"/>
      <c r="BP87" s="149"/>
      <c r="BQ87" s="149"/>
      <c r="BR87" s="149"/>
      <c r="BS87" s="149"/>
      <c r="BT87" s="149"/>
      <c r="BU87" s="149"/>
      <c r="BV87" s="206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0"/>
      <c r="S88" s="151"/>
      <c r="T88" s="151"/>
      <c r="U88" s="151"/>
      <c r="V88" s="151"/>
      <c r="W88" s="151"/>
      <c r="X88" s="151"/>
      <c r="Y88" s="151"/>
      <c r="Z88" s="151"/>
      <c r="AA88" s="151"/>
      <c r="AB88" s="151"/>
      <c r="AC88" s="151"/>
      <c r="AD88" s="151"/>
      <c r="AE88" s="151"/>
      <c r="AF88" s="151"/>
      <c r="AG88" s="151"/>
      <c r="AH88" s="151"/>
      <c r="AI88" s="151"/>
      <c r="AJ88" s="151"/>
      <c r="AK88" s="151"/>
      <c r="AL88" s="151"/>
      <c r="AM88" s="151"/>
      <c r="AN88" s="151"/>
      <c r="AO88" s="151"/>
      <c r="AP88" s="151"/>
      <c r="AQ88" s="151"/>
      <c r="AR88" s="151"/>
      <c r="AS88" s="151"/>
      <c r="AT88" s="151"/>
      <c r="AU88" s="151"/>
      <c r="AV88" s="151"/>
      <c r="AW88" s="151"/>
      <c r="AX88" s="151"/>
      <c r="AY88" s="151"/>
      <c r="AZ88" s="151"/>
      <c r="BA88" s="151"/>
      <c r="BB88" s="151"/>
      <c r="BC88" s="151"/>
      <c r="BD88" s="151"/>
      <c r="BE88" s="151"/>
      <c r="BF88" s="151"/>
      <c r="BG88" s="151"/>
      <c r="BH88" s="151"/>
      <c r="BI88" s="151"/>
      <c r="BJ88" s="151"/>
      <c r="BK88" s="151"/>
      <c r="BL88" s="151"/>
      <c r="BM88" s="151"/>
      <c r="BN88" s="151"/>
      <c r="BO88" s="151"/>
      <c r="BP88" s="151"/>
      <c r="BQ88" s="151"/>
      <c r="BR88" s="151"/>
      <c r="BS88" s="151"/>
      <c r="BT88" s="151"/>
      <c r="BU88" s="151"/>
      <c r="BV88" s="207"/>
    </row>
    <row r="89" s="29" customFormat="1" ht="7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88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3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3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3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3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3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3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3"/>
    </row>
    <row r="96" s="29" customFormat="1" ht="7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99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78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79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84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86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87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89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90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91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92</v>
      </c>
      <c r="AQ98" s="48"/>
      <c r="AR98" s="48"/>
      <c r="AS98" s="48"/>
      <c r="AT98" s="48"/>
      <c r="AU98" s="48"/>
      <c r="AV98" s="48"/>
      <c r="AW98" s="48"/>
      <c r="AX98" s="48"/>
      <c r="AY98" s="48" t="s">
        <v>93</v>
      </c>
      <c r="AZ98" s="48"/>
      <c r="BA98" s="48"/>
      <c r="BB98" s="48"/>
      <c r="BC98" s="48"/>
      <c r="BD98" s="48"/>
      <c r="BE98" s="48" t="s">
        <v>94</v>
      </c>
      <c r="BF98" s="48"/>
      <c r="BG98" s="48"/>
      <c r="BH98" s="48"/>
      <c r="BI98" s="48"/>
      <c r="BJ98" s="48"/>
      <c r="BK98" s="48" t="s">
        <v>95</v>
      </c>
      <c r="BL98" s="48"/>
      <c r="BM98" s="48"/>
      <c r="BN98" s="85"/>
      <c r="BO98" s="48" t="s">
        <v>96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102</v>
      </c>
      <c r="M1" s="18"/>
      <c r="N1" s="18"/>
    </row>
    <row r="2" s="3" customFormat="1" ht="14.1" customHeight="1" spans="12:14">
      <c r="L2" s="19"/>
      <c r="M2" s="19" t="s">
        <v>103</v>
      </c>
      <c r="N2" s="19"/>
    </row>
    <row r="3" s="3" customFormat="1" ht="24.95" customHeight="1" spans="1:15">
      <c r="A3" s="104" t="s">
        <v>104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105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100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106</v>
      </c>
      <c r="J11" s="110" t="s">
        <v>107</v>
      </c>
      <c r="K11" s="110" t="s">
        <v>108</v>
      </c>
      <c r="L11" s="110" t="s">
        <v>109</v>
      </c>
      <c r="M11" s="110" t="s">
        <v>110</v>
      </c>
      <c r="N11" s="115" t="s">
        <v>111</v>
      </c>
    </row>
    <row r="12" s="3" customFormat="1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55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112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60</v>
      </c>
      <c r="BI1" s="48"/>
      <c r="BJ1" s="86"/>
      <c r="BK1" s="86"/>
      <c r="BL1" s="86"/>
      <c r="BM1" s="48" t="s">
        <v>62</v>
      </c>
      <c r="BN1" s="48"/>
      <c r="BP1" s="48" t="s">
        <v>63</v>
      </c>
      <c r="BQ1" s="48"/>
      <c r="BR1" s="48"/>
      <c r="BS1" s="48"/>
      <c r="BT1" s="48"/>
      <c r="BU1" s="48" t="s">
        <v>62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113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114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66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115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68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69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71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73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100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76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101</v>
      </c>
      <c r="E35" s="52"/>
      <c r="F35" s="52"/>
      <c r="G35" s="52"/>
      <c r="H35" s="52"/>
      <c r="I35" s="52"/>
      <c r="J35" s="52"/>
      <c r="K35" s="52"/>
      <c r="L35" s="52"/>
      <c r="M35" s="56" t="s">
        <v>77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80</v>
      </c>
      <c r="BH35" s="40"/>
      <c r="BI35" s="40"/>
      <c r="BJ35" s="40"/>
      <c r="BK35" s="40"/>
      <c r="BL35" s="40"/>
      <c r="BM35" s="40"/>
      <c r="BN35" s="40"/>
      <c r="BO35" s="56" t="s">
        <v>55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84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86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87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89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90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91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92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93</v>
      </c>
      <c r="AZ100" s="48"/>
      <c r="BA100" s="48"/>
      <c r="BB100" s="48"/>
      <c r="BC100" s="48"/>
      <c r="BD100" s="48"/>
      <c r="BE100" s="48" t="s">
        <v>94</v>
      </c>
      <c r="BF100" s="48"/>
      <c r="BG100" s="48"/>
      <c r="BH100" s="48"/>
      <c r="BI100" s="48"/>
      <c r="BJ100" s="48"/>
      <c r="BK100" s="48" t="s">
        <v>95</v>
      </c>
      <c r="BL100" s="48"/>
      <c r="BM100" s="48"/>
      <c r="BN100" s="85"/>
      <c r="BO100" s="48" t="s">
        <v>96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102</v>
      </c>
      <c r="M1" s="18"/>
      <c r="N1" s="18"/>
      <c r="O1" s="18"/>
    </row>
    <row r="2" s="1" customFormat="1" ht="14.1" customHeight="1" spans="13:15">
      <c r="M2" s="19"/>
      <c r="N2" s="19" t="s">
        <v>118</v>
      </c>
      <c r="O2" s="19"/>
    </row>
    <row r="3" s="1" customFormat="1" ht="24.95" customHeight="1" spans="1:15">
      <c r="A3" s="5" t="s">
        <v>119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120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100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121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122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123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124</v>
      </c>
      <c r="B15" s="12"/>
      <c r="C15" s="12"/>
      <c r="D15" s="12"/>
      <c r="E15" s="12"/>
      <c r="F15" s="12"/>
      <c r="G15" s="12"/>
      <c r="H15" s="12" t="s">
        <v>125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128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129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130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131</v>
      </c>
      <c r="B22" s="12" t="s">
        <v>132</v>
      </c>
      <c r="C22" s="12" t="s">
        <v>133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134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135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136</v>
      </c>
      <c r="C25" s="12" t="s">
        <v>133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134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135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138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139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140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55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112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2018-04-25T06:03:10Z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  <property fmtid="{D5CDD505-2E9C-101B-9397-08002B2CF9AE}" pid="3" name="KSOReadingLayout">
    <vt:bool>false</vt:bool>
  </property>
</Properties>
</file>