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<sst xmlns="http://schemas.openxmlformats.org/spreadsheetml/2006/main" count="141">
  <si>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</si>
  <si>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</si>
  <si>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</si>
  <si>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</si>
  <si>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</si>
  <si>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JL-2018-SHY-090</t>
    </r>
  </si>
  <si>
    <t>工程部位/用途</t>
  </si>
  <si>
    <t>尚义一号水库大桥左幅5#系梁</t>
  </si>
  <si>
    <t>委托/任务编号</t>
  </si>
  <si>
    <t>/</t>
  </si>
  <si>
    <t>试验依据</t>
  </si>
  <si>
    <t>JTG E30-2005</t>
  </si>
  <si>
    <t>样品编号</t>
  </si>
  <si>
    <t>YP-2018-SHY-090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</si>
  <si>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</si>
  <si>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</si>
  <si>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</si>
  <si>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</si>
  <si>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</si>
  <si>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</si>
  <si>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</si>
  <si>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</si>
  <si>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2018/03/28-2018/04/25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</si>
  <si>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</si>
  <si>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</si>
  <si>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</si>
  <si>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</si>
  <si>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</si>
  <si>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</si>
  <si>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</si>
  <si>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</si>
  <si>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</si>
  <si>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</si>
  <si>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</si>
  <si>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</si>
  <si>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</si>
  <si>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</si>
  <si>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</si>
  <si>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</si>
  <si>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</si>
  <si>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</si>
  <si>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</si>
  <si>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</si>
  <si>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</si>
  <si>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</si>
  <si>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</si>
  <si>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</si>
  <si>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</si>
  <si>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</si>
  <si>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</si>
  <si>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</si>
  <si>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</si>
  <si>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986.68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</si>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</sst>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.00;[Red]0.00"/>
    <numFmt numFmtId="177" formatCode="0.0_);[Red]\(0.0\)"/>
    <numFmt numFmtId="42" formatCode="_ &quot;￥&quot;* #,##0_ ;_ &quot;￥&quot;* \-#,##0_ ;_ &quot;￥&quot;* &quot;-&quot;_ ;_ @_ "/>
    <numFmt numFmtId="178" formatCode="yyyy/m/d;@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0.0_ 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9" borderId="54" applyNumberFormat="0" applyAlignment="0" applyProtection="0">
      <alignment vertical="center"/>
    </xf>
    <xf numFmtId="0" fontId="14" fillId="9" borderId="48" applyNumberFormat="0" applyAlignment="0" applyProtection="0">
      <alignment vertical="center"/>
    </xf>
    <xf numFmtId="0" fontId="28" fillId="19" borderId="5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8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M18" sqref="M18:M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YP-2018-SHY-090-1</v>
      </c>
      <c r="B15" s="228" t="s">
        <v>47</v>
      </c>
      <c r="C15" s="229"/>
      <c r="D15" s="256" t="str">
        <f>LEFT(L9,P9)</f>
        <v>2018/03/28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989.09</v>
      </c>
      <c r="L15" s="243">
        <v>44</v>
      </c>
      <c r="M15" s="244">
        <v>43</v>
      </c>
      <c r="N15" s="244">
        <f>M15</f>
        <v>43</v>
      </c>
      <c r="O15" s="239" t="s">
        <v>51</v>
      </c>
      <c r="P15" s="215">
        <f t="shared" ref="P15:P23" si="0">ROUND(K15/22.5,3)</f>
        <v>43.96</v>
      </c>
      <c r="Q15" s="250">
        <f>ROUND(AVERAGE(L15:L17),3)</f>
        <v>43.033</v>
      </c>
      <c r="R15" s="251">
        <f ca="1" t="shared" ref="R15:R23" si="1">ROUND(R$14+RAND()*S$14,2)</f>
        <v>1038.39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YP-2018-SHY-090-2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972.17</v>
      </c>
      <c r="L16" s="243">
        <v>43.2</v>
      </c>
      <c r="M16" s="244"/>
      <c r="N16" s="244"/>
      <c r="O16" s="239"/>
      <c r="P16" s="215">
        <f t="shared" si="0"/>
        <v>43.208</v>
      </c>
      <c r="Q16" s="250"/>
      <c r="R16" s="251">
        <f ca="1" t="shared" si="1"/>
        <v>1115.28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YP-2018-SHY-090-3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942.66</v>
      </c>
      <c r="L17" s="243">
        <v>41.9</v>
      </c>
      <c r="M17" s="244"/>
      <c r="N17" s="244"/>
      <c r="O17" s="239"/>
      <c r="P17" s="215">
        <f t="shared" si="0"/>
        <v>41.896</v>
      </c>
      <c r="Q17" s="250"/>
      <c r="R17" s="251">
        <f ca="1" t="shared" si="1"/>
        <v>1031.43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YP-2018-SHY-090-4</v>
      </c>
      <c r="B18" s="228" t="s">
        <v>47</v>
      </c>
      <c r="C18" s="229"/>
      <c r="D18" s="218" t="str">
        <f>D15</f>
        <v>2018/03/28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43.8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41.251</v>
      </c>
      <c r="Q18" s="250">
        <f>ROUND(AVERAGE(L18:L20),3)</f>
        <v>42.2</v>
      </c>
      <c r="R18" s="251">
        <f ca="1" t="shared" si="1"/>
        <v>973.34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YP-2018-SHY-090-5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928.14</v>
      </c>
      <c r="L19" s="243">
        <v>41.2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985.01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YP-2018-SHY-090-6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935.4</v>
      </c>
      <c r="L20" s="243">
        <v>41.6</v>
      </c>
      <c r="M20" s="244"/>
      <c r="N20" s="244"/>
      <c r="O20" s="239"/>
      <c r="P20" s="215">
        <f t="shared" si="0"/>
        <v>41.573</v>
      </c>
      <c r="Q20" s="250"/>
      <c r="R20" s="251">
        <f ca="1" t="shared" si="1"/>
        <v>992.89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1117.72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1042.5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1000.25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953.29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980.26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1002.25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1003.82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1015.74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993.39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986.9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956.59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957.42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尚义一号水库大桥左幅5#系梁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2018/03/28-2018/04/25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2018/03/28-2018/04/25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