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<sst xmlns="http://schemas.openxmlformats.org/spreadsheetml/2006/main" count="142">
  <si>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</si>
  <si>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</si>
  <si>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</si>
  <si>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</si>
  <si>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</si>
  <si>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JL-2018-SHY-101</t>
    </r>
  </si>
  <si>
    <t>工程部位/用途</t>
  </si>
  <si>
    <t>S246分离立交右幅9-1桩基</t>
  </si>
  <si>
    <t>委托/任务编号</t>
  </si>
  <si>
    <t>/</t>
  </si>
  <si>
    <t>试验依据</t>
  </si>
  <si>
    <t>JTG E30-2005</t>
  </si>
  <si>
    <t>样品编号</t>
  </si>
  <si>
    <t>YP-2018-SHY-101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</si>
  <si>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</si>
  <si>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</si>
  <si>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</si>
  <si>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</si>
  <si>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</si>
  <si>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</si>
  <si>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</si>
  <si>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</si>
  <si>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2018/04/01-2018/04/29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</si>
  <si>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</si>
  <si>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</si>
  <si>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</si>
  <si>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</si>
  <si>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</si>
  <si>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</si>
  <si>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</si>
  <si>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</si>
  <si>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</si>
  <si>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</si>
  <si>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</si>
  <si>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</si>
  <si>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</si>
  <si>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</si>
  <si>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</si>
  <si>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</si>
  <si>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</si>
  <si>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</si>
  <si>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</si>
  <si>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</si>
  <si>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</si>
  <si>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</si>
  <si>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</si>
  <si>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</si>
  <si>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</si>
  <si>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</si>
  <si>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</si>
  <si>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</si>
  <si>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</si>
  <si>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</si>
  <si>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984.00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</si>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</sst>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17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9" fillId="0" borderId="5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5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20" borderId="54" applyNumberFormat="0" applyAlignment="0" applyProtection="0">
      <alignment vertical="center"/>
    </xf>
    <xf numFmtId="0" fontId="22" fillId="20" borderId="49" applyNumberFormat="0" applyAlignment="0" applyProtection="0">
      <alignment vertical="center"/>
    </xf>
    <xf numFmtId="0" fontId="17" fillId="11" borderId="48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P13" sqref="P1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Q7" s="215" t="str">
        <f>RIGHT(L7,2)</f>
        <v>01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s="3" customFormat="1" ht="28" customHeight="1" spans="1:26">
      <c r="A15" s="255" t="str">
        <f>CONCATENATE(LEFT(L$7,P7),"-1")</f>
        <v>YP-2018-SHY-101-1</v>
      </c>
      <c r="B15" s="228" t="s">
        <v>47</v>
      </c>
      <c r="C15" s="229"/>
      <c r="D15" s="256" t="str">
        <f>LEFT(L9,P9)</f>
        <v>2018/04/01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1010.6</v>
      </c>
      <c r="L15" s="243">
        <v>44.9</v>
      </c>
      <c r="M15" s="244">
        <v>42.5</v>
      </c>
      <c r="N15" s="244">
        <f>M15</f>
        <v>42.5</v>
      </c>
      <c r="O15" s="239" t="s">
        <v>51</v>
      </c>
      <c r="P15" s="215">
        <f t="shared" ref="P15:P23" si="0">ROUND(K15/22.5,3)</f>
        <v>44.916</v>
      </c>
      <c r="Q15" s="250">
        <f>ROUND(AVERAGE(L15:L17),3)</f>
        <v>42.5</v>
      </c>
      <c r="R15" s="251">
        <f ca="1" t="shared" ref="R15:R23" si="1">ROUND(R$14+RAND()*S$14,2)</f>
        <v>1088.56</v>
      </c>
      <c r="T15" s="3" t="s">
        <v>52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YP-2018-SHY-101-2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923.04</v>
      </c>
      <c r="L16" s="243">
        <v>41</v>
      </c>
      <c r="M16" s="244"/>
      <c r="N16" s="244"/>
      <c r="O16" s="239"/>
      <c r="P16" s="215">
        <f t="shared" si="0"/>
        <v>41.024</v>
      </c>
      <c r="Q16" s="250"/>
      <c r="R16" s="251">
        <f ca="1" t="shared" si="1"/>
        <v>1059.2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YP-2018-SHY-101-3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935.41</v>
      </c>
      <c r="L17" s="243">
        <v>41.6</v>
      </c>
      <c r="M17" s="244"/>
      <c r="N17" s="244"/>
      <c r="O17" s="239"/>
      <c r="P17" s="215">
        <f t="shared" si="0"/>
        <v>41.574</v>
      </c>
      <c r="Q17" s="250"/>
      <c r="R17" s="251">
        <f ca="1" t="shared" si="1"/>
        <v>1080.51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YP-2018-SHY-101-4</v>
      </c>
      <c r="B18" s="228" t="s">
        <v>47</v>
      </c>
      <c r="C18" s="229"/>
      <c r="D18" s="218" t="str">
        <f>D15</f>
        <v>2018/04/01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53</v>
      </c>
      <c r="L18" s="243">
        <v>43.7</v>
      </c>
      <c r="M18" s="244">
        <v>42.3</v>
      </c>
      <c r="N18" s="244">
        <f>M18</f>
        <v>42.3</v>
      </c>
      <c r="O18" s="239" t="s">
        <v>51</v>
      </c>
      <c r="P18" s="215">
        <f>ROUND(K19/22.5,3)</f>
        <v>40.1</v>
      </c>
      <c r="Q18" s="250">
        <f>ROUND(AVERAGE(L18:L20),3)</f>
        <v>42.333</v>
      </c>
      <c r="R18" s="251">
        <f ca="1" t="shared" si="1"/>
        <v>1063.26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YP-2018-SHY-101-5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902.25</v>
      </c>
      <c r="L19" s="243">
        <v>40.1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1012.95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YP-2018-SHY-101-6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970.96</v>
      </c>
      <c r="L20" s="243">
        <v>43.2</v>
      </c>
      <c r="M20" s="244"/>
      <c r="N20" s="244"/>
      <c r="O20" s="239"/>
      <c r="P20" s="215">
        <f t="shared" si="0"/>
        <v>43.154</v>
      </c>
      <c r="Q20" s="250"/>
      <c r="R20" s="251">
        <f ca="1" t="shared" si="1"/>
        <v>971.2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1031.6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991.94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1082.2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58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982.86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954.81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978.29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1026.74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959.16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1012.48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968.15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1020.67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989.64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10" workbookViewId="0">
      <selection activeCell="CN39" sqref="CN39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报告编号：BG-2018-SHY-101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YP-2018-SHY-101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S246分离立交右幅9-1桩基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YP-2018-SHY-101-1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2018/04/01-2018/04/29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42.5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121.4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YP-2018-SHY-101-2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YP-2018-SHY-101-3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YP-2018-SHY-101-4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2018/04/01-2018/04/29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42.3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120.9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YP-2018-SHY-101-5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40.1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YP-2018-SHY-101-6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103</v>
      </c>
      <c r="M1" s="18"/>
      <c r="N1" s="18"/>
    </row>
    <row r="2" s="3" customFormat="1" ht="14.1" customHeight="1" spans="12:14">
      <c r="L2" s="19"/>
      <c r="M2" s="19" t="s">
        <v>104</v>
      </c>
      <c r="N2" s="19"/>
    </row>
    <row r="3" s="3" customFormat="1" ht="24.9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106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103</v>
      </c>
      <c r="M1" s="18"/>
      <c r="N1" s="18"/>
      <c r="O1" s="18"/>
    </row>
    <row r="2" s="1" customFormat="1" ht="14.1" customHeight="1" spans="13:15">
      <c r="M2" s="19"/>
      <c r="N2" s="19" t="s">
        <v>119</v>
      </c>
      <c r="O2" s="19"/>
    </row>
    <row r="3" s="1" customFormat="1" ht="24.9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121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