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<sst xmlns="http://schemas.openxmlformats.org/spreadsheetml/2006/main" count="142">
  <si>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</si>
  <si>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</si>
  <si>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</si>
  <si>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</si>
  <si>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</si>
  <si>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JL-2018-SHY-103</t>
    </r>
  </si>
  <si>
    <t>工程部位/用途</t>
  </si>
  <si>
    <t>S246分离立交左幅9-2桩基</t>
  </si>
  <si>
    <t>委托/任务编号</t>
  </si>
  <si>
    <t>/</t>
  </si>
  <si>
    <t>试验依据</t>
  </si>
  <si>
    <t>JTG E30-2005</t>
  </si>
  <si>
    <t>样品编号</t>
  </si>
  <si>
    <t>YP-2018-SHY-103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</si>
  <si>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</si>
  <si>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</si>
  <si>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</si>
  <si>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</si>
  <si>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</si>
  <si>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</si>
  <si>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</si>
  <si>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</si>
  <si>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2018/04/01-2018/04/29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</si>
  <si>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</si>
  <si>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</si>
  <si>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</si>
  <si>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</si>
  <si>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</si>
  <si>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</si>
  <si>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</si>
  <si>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</si>
  <si>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</si>
  <si>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</si>
  <si>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</si>
  <si>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</si>
  <si>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</si>
  <si>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</si>
  <si>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</si>
  <si>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</si>
  <si>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</si>
  <si>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</si>
  <si>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</si>
  <si>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</si>
  <si>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</si>
  <si>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</si>
  <si>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</si>
  <si>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</si>
  <si>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</si>
  <si>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</si>
  <si>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</si>
  <si>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</si>
  <si>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</si>
  <si>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</si>
  <si>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941.57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</si>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</sst>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2" formatCode="_ &quot;￥&quot;* #,##0_ ;_ &quot;￥&quot;* \-#,##0_ ;_ &quot;￥&quot;* &quot;-&quot;_ ;_ @_ "/>
    <numFmt numFmtId="179" formatCode="yyyy/m/d;@"/>
    <numFmt numFmtId="44" formatCode="_ &quot;￥&quot;* #,##0.00_ ;_ &quot;￥&quot;* \-#,##0.00_ ;_ &quot;￥&quot;* &quot;-&quot;??_ ;_ @_ "/>
    <numFmt numFmtId="180" formatCode="0.00_);[Red]\(0.00\)"/>
    <numFmt numFmtId="41" formatCode="_ * #,##0_ ;_ * \-#,##0_ ;_ * &quot;-&quot;_ ;_ @_ "/>
    <numFmt numFmtId="181" formatCode="0.0_);[Red]\(0.0\)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3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8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30" fillId="0" borderId="5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15" borderId="53" applyNumberFormat="0" applyAlignment="0" applyProtection="0">
      <alignment vertical="center"/>
    </xf>
    <xf numFmtId="0" fontId="21" fillId="15" borderId="49" applyNumberFormat="0" applyAlignment="0" applyProtection="0">
      <alignment vertical="center"/>
    </xf>
    <xf numFmtId="0" fontId="16" fillId="8" borderId="4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S10" sqref="S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03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YP-2018-SHY-103-1</v>
      </c>
      <c r="B15" s="228" t="s">
        <v>47</v>
      </c>
      <c r="C15" s="229"/>
      <c r="D15" s="256" t="str">
        <f>LEFT(L9,P9)</f>
        <v>2018/04/01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930.63</v>
      </c>
      <c r="L15" s="243">
        <v>41.4</v>
      </c>
      <c r="M15" s="244">
        <v>42.3</v>
      </c>
      <c r="N15" s="244">
        <f>M15</f>
        <v>42.3</v>
      </c>
      <c r="O15" s="239" t="s">
        <v>51</v>
      </c>
      <c r="P15" s="215">
        <f t="shared" ref="P15:P23" si="0">ROUND(K15/22.5,3)</f>
        <v>41.361</v>
      </c>
      <c r="Q15" s="250">
        <f>ROUND(AVERAGE(L15:L17),3)</f>
        <v>42.267</v>
      </c>
      <c r="R15" s="251">
        <f ca="1" t="shared" ref="R15:R23" si="1">ROUND(R$14+RAND()*S$14,2)</f>
        <v>996.54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YP-2018-SHY-103-2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967.96</v>
      </c>
      <c r="L16" s="243">
        <v>43</v>
      </c>
      <c r="M16" s="244"/>
      <c r="N16" s="244"/>
      <c r="O16" s="239"/>
      <c r="P16" s="215">
        <f t="shared" si="0"/>
        <v>43.02</v>
      </c>
      <c r="Q16" s="250"/>
      <c r="R16" s="251">
        <f ca="1" t="shared" si="1"/>
        <v>1017.9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YP-2018-SHY-103-3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954.2</v>
      </c>
      <c r="L17" s="243">
        <v>42.4</v>
      </c>
      <c r="M17" s="244"/>
      <c r="N17" s="244"/>
      <c r="O17" s="239"/>
      <c r="P17" s="215">
        <f t="shared" si="0"/>
        <v>42.409</v>
      </c>
      <c r="Q17" s="250"/>
      <c r="R17" s="251">
        <f ca="1" t="shared" si="1"/>
        <v>1032.12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YP-2018-SHY-103-4</v>
      </c>
      <c r="B18" s="228" t="s">
        <v>47</v>
      </c>
      <c r="C18" s="229"/>
      <c r="D18" s="218" t="str">
        <f>D15</f>
        <v>2018/04/01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41.8</v>
      </c>
      <c r="M18" s="244">
        <v>41.8</v>
      </c>
      <c r="N18" s="244">
        <f>M18</f>
        <v>41.8</v>
      </c>
      <c r="O18" s="239" t="s">
        <v>51</v>
      </c>
      <c r="P18" s="215">
        <f>ROUND(K19/22.5,3)</f>
        <v>41.76</v>
      </c>
      <c r="Q18" s="250">
        <f>ROUND(AVERAGE(L18:L20),3)</f>
        <v>41.8</v>
      </c>
      <c r="R18" s="251">
        <f ca="1" t="shared" si="1"/>
        <v>981.34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939.6</v>
      </c>
      <c r="L19" s="243">
        <v>41.8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1032.9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941.04</v>
      </c>
      <c r="L20" s="243">
        <v>41.8</v>
      </c>
      <c r="M20" s="244"/>
      <c r="N20" s="244"/>
      <c r="O20" s="239"/>
      <c r="P20" s="215">
        <f t="shared" si="0"/>
        <v>41.824</v>
      </c>
      <c r="Q20" s="250"/>
      <c r="R20" s="251">
        <f ca="1" t="shared" si="1"/>
        <v>995.48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1032.51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1113.96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1060.55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1022.15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1022.23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957.78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991.2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1015.96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1024.28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996.37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1002.78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993.58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S246分离立交左幅9-2桩基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2018/04/01-2018/04/29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42.3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120.9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2018/04/01-2018/04/29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41.8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119.4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