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D9F0D440-09D7-4400-967D-8D2EF562831E}" xr6:coauthVersionLast="32" xr6:coauthVersionMax="32" xr10:uidLastSave="{00000000-0000-0000-0000-000000000000}"/>
  <bookViews>
    <workbookView xWindow="0" yWindow="0" windowWidth="20390" windowHeight="83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<sst xmlns="http://schemas.openxmlformats.org/spreadsheetml/2006/main" count="466" uniqueCount="143">
  <si>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</si>
  <si>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</si>
  <si>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</si>
  <si>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</si>
  <si>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</si>
  <si>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</si>
  <si>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</si>
  <si>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</si>
  <si>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</si>
  <si>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</si>
  <si>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</si>
  <si>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</si>
  <si>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</si>
  <si>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</si>
  <si>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</si>
  <si>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</si>
  <si>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</si>
  <si>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</si>
  <si>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</si>
  <si>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</si>
  <si>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</si>
  <si>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</si>
  <si>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</si>
  <si>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</si>
  <si>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</si>
  <si>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</si>
  <si>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</si>
  <si>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</si>
  <si>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</si>
  <si>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</si>
  <si>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</si>
  <si>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</si>
  <si>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</si>
  <si>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</si>
  <si>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</si>
  <si>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</si>
  <si>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</si>
  <si>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</si>
  <si>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</si>
  <si>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</si>
  <si>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</si>
  <si>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</si>
  <si>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</si>
  <si>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</si>
  <si>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</si>
  <si>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</si>
  <si>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</si>
  <si>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</si>
  <si>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</si>
  <si>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</si>
  <si>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</si>
  <si>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</si>
  <si>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</si>
  <si>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</si>
  <si>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</si>
  <si>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</si>
  <si>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</si>
  <si>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</si>
  <si>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</si>
  <si>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</si>
  <si>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</si>
  <si>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</si>
  <si>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</si>
  <si>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</si>
  <si>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</si>
  <si>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</si>
  <si>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</si>
  <si>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</si>
  <si>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</si>
  <si>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</si>
  <si>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</si>
  <si>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</si>
  <si>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</si>
  <si>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</si>
  <si>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</si>
  <si>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</si>
  <si>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</si>
  <si>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</si>
  <si>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</si>
  <si>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</si>
  <si>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</si>
  <si>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</si>
  <si>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</si>
  <si>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</si>
  <si>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</si>
  <si>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</si>
  <si>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</si>
  <si>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</si>
  <si>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</si>
  <si>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</si>
  <si>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</si>
  <si>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</si>
  <si>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</si>
  <si>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</si>
  <si>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</si>
  <si>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</si>
  <si>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</si>
  <si>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</si>
  <si>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</si>
  <si>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</si>
  <si>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</si>
  <si>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</si>
  <si>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</si>
  <si>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</si>
  <si>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</si>
  <si>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</si>
  <si>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</si>
  <si>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</si>
  <si>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</si>
  <si>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</si>
  <si>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</si>
  <si>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</si>
  <si>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</si>
  <si>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</si>
  <si>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</si>
  <si>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</si>
  <si>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</si>
  <si>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</si>
  <si>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</si>
  <si>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</si>
  <si>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</si>
  <si>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</si>
  <si>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</si>
  <si>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</si>
  <si>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</si>
  <si>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</si>
  <si>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</si>
  <si>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</si>
  <si>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</si>
  <si>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</si>
  <si>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</si>
  <si>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</si>
  <si>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</si>
  <si>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</si>
  <si>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</si>
  <si>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</si>
  <si>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</si>
  <si>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</si>
  <si>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2018/04/06-2018/05/04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</si>
  <si>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JL-2018-SHY-119</t>
    </r>
    <phoneticPr fontId="17" type="noConversion"/>
  </si>
  <si>
    <t>S246分离立交右幅6-2桩基</t>
    <phoneticPr fontId="17" type="noConversion"/>
  </si>
  <si>
    <t>YP-2018-SHY-119</t>
    <phoneticPr fontId="17" type="noConversion"/>
  </si>
  <si>
    <t>952.21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</si>
</sst>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139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140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141</v>
      </c>
      <c r="M7" s="66"/>
      <c r="N7" s="66"/>
      <c r="O7" s="67"/>
      <c r="P7" s="3" t="s">
        <v>11</v>
      </c>
      <c r="Q7" s="21" t="str">
        <f>RIGHT(L7,2)</f>
        <v>19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138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YP-2018-SHY-119-1</v>
      </c>
      <c r="B15" s="34" t="s">
        <v>44</v>
      </c>
      <c r="C15" s="35"/>
      <c r="D15" s="58" t="str">
        <f>LEFT(L9,P9)</f>
        <v>2018/04/06</v>
      </c>
      <c r="E15" s="42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938.7</v>
      </c>
      <c r="L15" s="25">
        <v>41.7</v>
      </c>
      <c r="M15" s="50">
        <v>42.9</v>
      </c>
      <c r="N15" s="50">
        <f>M15</f>
        <v>42.9</v>
      </c>
      <c r="O15" s="41" t="s">
        <v>48</v>
      </c>
      <c r="P15" s="21">
        <f t="shared" ref="P15:P23" si="0">ROUND(K15/22.5,3)</f>
        <v>41.72</v>
      </c>
      <c r="Q15" s="49">
        <f>ROUND(AVERAGE(L15:L17),3)</f>
        <v>42.9</v>
      </c>
      <c r="R15" s="30">
        <f t="shared" ref="R15:R23" ca="1" si="1">ROUND(R$14+RAND()*S$14,2)</f>
        <v>1072.95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YP-2018-SHY-119-2</v>
      </c>
      <c r="B16" s="36"/>
      <c r="C16" s="37"/>
      <c r="D16" s="58"/>
      <c r="E16" s="42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992.82</v>
      </c>
      <c r="L16" s="25">
        <v>44.1</v>
      </c>
      <c r="M16" s="50"/>
      <c r="N16" s="50"/>
      <c r="O16" s="41"/>
      <c r="P16" s="21">
        <f t="shared" si="0"/>
        <v>44.125</v>
      </c>
      <c r="Q16" s="49"/>
      <c r="R16" s="30">
        <f t="shared" ca="1" si="1"/>
        <v>1109.69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YP-2018-SHY-119-3</v>
      </c>
      <c r="B17" s="38"/>
      <c r="C17" s="39"/>
      <c r="D17" s="58"/>
      <c r="E17" s="42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965.77</v>
      </c>
      <c r="L17" s="25">
        <v>42.9</v>
      </c>
      <c r="M17" s="50"/>
      <c r="N17" s="50"/>
      <c r="O17" s="41"/>
      <c r="P17" s="21">
        <f t="shared" si="0"/>
        <v>42.923000000000002</v>
      </c>
      <c r="Q17" s="49"/>
      <c r="R17" s="30">
        <f t="shared" ca="1" si="1"/>
        <v>997.27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YP-2018-SHY-119-4</v>
      </c>
      <c r="B18" s="34" t="s">
        <v>44</v>
      </c>
      <c r="C18" s="35"/>
      <c r="D18" s="59" t="str">
        <f>D15</f>
        <v>2018/04/06</v>
      </c>
      <c r="E18" s="42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42.3</v>
      </c>
      <c r="M18" s="50">
        <v>42.4</v>
      </c>
      <c r="N18" s="50">
        <f>M18</f>
        <v>42.4</v>
      </c>
      <c r="O18" s="41" t="s">
        <v>48</v>
      </c>
      <c r="P18" s="21">
        <f>ROUND(K19/22.5,3)</f>
        <v>41.475999999999999</v>
      </c>
      <c r="Q18" s="49">
        <f>ROUND(AVERAGE(L18:L20),3)</f>
        <v>42.466999999999999</v>
      </c>
      <c r="R18" s="30">
        <f t="shared" ca="1" si="1"/>
        <v>1020.48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YP-2018-SHY-119-5</v>
      </c>
      <c r="B19" s="36"/>
      <c r="C19" s="37"/>
      <c r="D19" s="59"/>
      <c r="E19" s="42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933.22</v>
      </c>
      <c r="L19" s="25">
        <v>41.5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981.61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YP-2018-SHY-119-6</v>
      </c>
      <c r="B20" s="38"/>
      <c r="C20" s="39"/>
      <c r="D20" s="59"/>
      <c r="E20" s="42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980.35</v>
      </c>
      <c r="L20" s="25">
        <v>43.6</v>
      </c>
      <c r="M20" s="50"/>
      <c r="N20" s="50"/>
      <c r="O20" s="41"/>
      <c r="P20" s="21">
        <f t="shared" si="0"/>
        <v>43.570999999999998</v>
      </c>
      <c r="Q20" s="49"/>
      <c r="R20" s="30">
        <f t="shared" ca="1" si="1"/>
        <v>1119.49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1003.43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960.43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963.37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54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56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1014.2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980.15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1004.48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950.83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976.16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957.05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1006.82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1022.38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972.66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N18:N20"/>
    <mergeCell ref="N21:N23"/>
    <mergeCell ref="A9:C9"/>
    <mergeCell ref="D9:I9"/>
    <mergeCell ref="J9:K9"/>
    <mergeCell ref="L9:O9"/>
    <mergeCell ref="A10:C10"/>
    <mergeCell ref="D10:O10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4" zoomScaleNormal="100" zoomScaleSheetLayoutView="100" workbookViewId="0">
      <selection activeCell="AS50" sqref="AS50:AZ5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57</v>
      </c>
      <c r="BI1" s="126"/>
      <c r="BJ1" s="126" t="s">
        <v>58</v>
      </c>
      <c r="BK1" s="126"/>
      <c r="BL1" s="126"/>
      <c r="BM1" s="126" t="s">
        <v>59</v>
      </c>
      <c r="BN1" s="126"/>
      <c r="BP1" s="126" t="s">
        <v>60</v>
      </c>
      <c r="BQ1" s="126"/>
      <c r="BR1" s="126" t="s">
        <v>58</v>
      </c>
      <c r="BS1" s="126"/>
      <c r="BT1" s="126"/>
      <c r="BU1" s="126" t="s">
        <v>59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报告编号：BG-2018-SHY-119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64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YP-2018-SHY-119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S246分离立交右幅6-2桩基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71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72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YP-2018-SHY-119-1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2018/04/06-2018/05/04</v>
      </c>
      <c r="N38" s="142"/>
      <c r="O38" s="142"/>
      <c r="P38" s="142"/>
      <c r="Q38" s="142"/>
      <c r="R38" s="142"/>
      <c r="S38" s="143"/>
      <c r="T38" s="91" t="s">
        <v>45</v>
      </c>
      <c r="U38" s="92"/>
      <c r="V38" s="92"/>
      <c r="W38" s="92"/>
      <c r="X38" s="92"/>
      <c r="Y38" s="110"/>
      <c r="Z38" s="91" t="s">
        <v>48</v>
      </c>
      <c r="AA38" s="92"/>
      <c r="AB38" s="92"/>
      <c r="AC38" s="92"/>
      <c r="AD38" s="92"/>
      <c r="AE38" s="92"/>
      <c r="AF38" s="92"/>
      <c r="AG38" s="110"/>
      <c r="AH38" s="113" t="s">
        <v>78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41.7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42.9</v>
      </c>
      <c r="BB38" s="130"/>
      <c r="BC38" s="130"/>
      <c r="BD38" s="130"/>
      <c r="BE38" s="130"/>
      <c r="BF38" s="131"/>
      <c r="BG38" s="91" t="s">
        <v>79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122.6</v>
      </c>
      <c r="BP38" s="130"/>
      <c r="BQ38" s="130"/>
      <c r="BR38" s="130"/>
      <c r="BS38" s="130"/>
      <c r="BT38" s="130"/>
      <c r="BU38" s="130"/>
      <c r="BV38" s="138"/>
      <c r="CR38" s="9" t="s">
        <v>80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YP-2018-SHY-119-2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44.1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YP-2018-SHY-119-3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42.9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YP-2018-SHY-119-4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2018/04/06-2018/05/04</v>
      </c>
      <c r="N47" s="142"/>
      <c r="O47" s="142"/>
      <c r="P47" s="142"/>
      <c r="Q47" s="142"/>
      <c r="R47" s="142"/>
      <c r="S47" s="143"/>
      <c r="T47" s="91" t="s">
        <v>45</v>
      </c>
      <c r="U47" s="92"/>
      <c r="V47" s="92"/>
      <c r="W47" s="92"/>
      <c r="X47" s="92"/>
      <c r="Y47" s="110"/>
      <c r="Z47" s="91" t="s">
        <v>48</v>
      </c>
      <c r="AA47" s="92"/>
      <c r="AB47" s="92"/>
      <c r="AC47" s="92"/>
      <c r="AD47" s="92"/>
      <c r="AE47" s="92"/>
      <c r="AF47" s="92"/>
      <c r="AG47" s="110"/>
      <c r="AH47" s="113" t="s">
        <v>78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42.3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42.4</v>
      </c>
      <c r="BB47" s="130"/>
      <c r="BC47" s="130"/>
      <c r="BD47" s="130"/>
      <c r="BE47" s="130"/>
      <c r="BF47" s="131"/>
      <c r="BG47" s="91" t="s">
        <v>79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121.1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YP-2018-SHY-119-5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41.5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YP-2018-SHY-119-6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43.6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96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99</v>
      </c>
      <c r="M1" s="71"/>
      <c r="N1" s="71"/>
    </row>
    <row r="2" spans="1:15" ht="14.15" customHeight="1" x14ac:dyDescent="0.25">
      <c r="L2" s="7"/>
      <c r="M2" s="72" t="s">
        <v>100</v>
      </c>
      <c r="N2" s="72"/>
    </row>
    <row r="3" spans="1:15" ht="25" customHeight="1" x14ac:dyDescent="0.25">
      <c r="A3" s="73" t="s">
        <v>101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102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97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103</v>
      </c>
      <c r="J11" s="46" t="s">
        <v>104</v>
      </c>
      <c r="K11" s="46" t="s">
        <v>105</v>
      </c>
      <c r="L11" s="46" t="s">
        <v>106</v>
      </c>
      <c r="M11" s="46" t="s">
        <v>107</v>
      </c>
      <c r="N11" s="246" t="s">
        <v>108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112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81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83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84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86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87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88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89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90</v>
      </c>
      <c r="AZ100" s="126"/>
      <c r="BA100" s="126"/>
      <c r="BB100" s="126"/>
      <c r="BC100" s="126"/>
      <c r="BD100" s="126"/>
      <c r="BE100" s="126" t="s">
        <v>91</v>
      </c>
      <c r="BF100" s="126"/>
      <c r="BG100" s="126"/>
      <c r="BH100" s="126"/>
      <c r="BI100" s="126"/>
      <c r="BJ100" s="126"/>
      <c r="BK100" s="126" t="s">
        <v>92</v>
      </c>
      <c r="BL100" s="126"/>
      <c r="BM100" s="126"/>
      <c r="BN100" s="15"/>
      <c r="BO100" s="126" t="s">
        <v>93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99</v>
      </c>
      <c r="M1" s="71"/>
      <c r="N1" s="71"/>
      <c r="O1" s="71"/>
    </row>
    <row r="2" spans="1:15" ht="14.15" customHeight="1" x14ac:dyDescent="0.25">
      <c r="M2" s="7"/>
      <c r="N2" s="72" t="s">
        <v>115</v>
      </c>
      <c r="O2" s="72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117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118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120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121</v>
      </c>
      <c r="B15" s="43"/>
      <c r="C15" s="43"/>
      <c r="D15" s="43"/>
      <c r="E15" s="43"/>
      <c r="F15" s="43"/>
      <c r="G15" s="43"/>
      <c r="H15" s="43" t="s">
        <v>122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127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128</v>
      </c>
      <c r="B22" s="43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137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109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2018-05-20T02:11:45Z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