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\"/>
    </mc:Choice>
  </mc:AlternateContent>
  <xr:revisionPtr revIDLastSave="0" documentId="10_ncr:8100000_{04EFE0AB-01EA-453F-BD1C-05675B0FB131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<sst xmlns="http://schemas.openxmlformats.org/spreadsheetml/2006/main" count="465" uniqueCount="142">
  <si>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</si>
  <si>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</si>
  <si>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</si>
  <si>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</si>
  <si>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</si>
  <si>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</si>
  <si>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</si>
  <si>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</si>
  <si>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</si>
  <si>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</si>
  <si>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</si>
  <si>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</si>
  <si>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</si>
  <si>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</si>
  <si>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</si>
  <si>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</si>
  <si>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</si>
  <si>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</si>
  <si>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</si>
  <si>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</si>
  <si>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</si>
  <si>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</si>
  <si>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</si>
  <si>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</si>
  <si>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</si>
  <si>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</si>
  <si>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</si>
  <si>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</si>
  <si>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</si>
  <si>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</si>
  <si>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</si>
  <si>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</si>
  <si>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</si>
  <si>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</si>
  <si>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</si>
  <si>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</si>
  <si>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</si>
  <si>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</si>
  <si>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</si>
  <si>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</si>
  <si>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</si>
  <si>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</si>
  <si>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</si>
  <si>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</si>
  <si>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</si>
  <si>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</si>
  <si>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</si>
  <si>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</si>
  <si>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</si>
  <si>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</si>
  <si>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</si>
  <si>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</si>
  <si>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</si>
  <si>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</si>
  <si>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</si>
  <si>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</si>
  <si>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</si>
  <si>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</si>
  <si>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</si>
  <si>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</si>
  <si>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</si>
  <si>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</si>
  <si>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</si>
  <si>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</si>
  <si>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</si>
  <si>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</si>
  <si>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</si>
  <si>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</si>
  <si>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</si>
  <si>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</si>
  <si>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</si>
  <si>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</si>
  <si>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</si>
  <si>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</si>
  <si>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</si>
  <si>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</si>
  <si>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</si>
  <si>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</si>
  <si>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</si>
  <si>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</si>
  <si>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</si>
  <si>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</si>
  <si>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</si>
  <si>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</si>
  <si>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</si>
  <si>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</si>
  <si>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</si>
  <si>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</si>
  <si>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</si>
  <si>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</si>
  <si>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</si>
  <si>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</si>
  <si>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</si>
  <si>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</si>
  <si>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</si>
  <si>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</si>
  <si>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</si>
  <si>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</si>
  <si>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</si>
  <si>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</si>
  <si>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</si>
  <si>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</si>
  <si>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</si>
  <si>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</si>
  <si>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</si>
  <si>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</si>
  <si>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</si>
  <si>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</si>
  <si>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</si>
  <si>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</si>
  <si>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</si>
  <si>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</si>
  <si>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</si>
  <si>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</si>
  <si>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</si>
  <si>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</si>
  <si>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</si>
  <si>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</si>
  <si>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</si>
  <si>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</si>
  <si>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</si>
  <si>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</si>
  <si>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</si>
  <si>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</si>
  <si>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</si>
  <si>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</si>
  <si>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</si>
  <si>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</si>
  <si>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</si>
  <si>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</si>
  <si>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</si>
  <si>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</si>
  <si>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</si>
  <si>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</si>
  <si>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</si>
  <si>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JL-2018-SHY-142</t>
    </r>
    <phoneticPr fontId="17" type="noConversion"/>
  </si>
  <si>
    <t>YP-2018-SHY-142</t>
    <phoneticPr fontId="17" type="noConversion"/>
  </si>
  <si>
    <t>GLDKO+324盖板涵基础</t>
    <phoneticPr fontId="17" type="noConversion"/>
  </si>
  <si>
    <t>2018/04/15-2018/05/13</t>
    <phoneticPr fontId="17" type="noConversion"/>
  </si>
  <si>
    <t>20</t>
    <phoneticPr fontId="17" type="noConversion"/>
  </si>
  <si>
    <t>583.90</t>
    <phoneticPr fontId="17" type="noConversion"/>
  </si>
  <si>
    <t>≥20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</si>
</sst>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workbookViewId="0">
      <selection activeCell="M15" sqref="M15:M1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135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137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136</v>
      </c>
      <c r="M7" s="66"/>
      <c r="N7" s="66"/>
      <c r="O7" s="67"/>
      <c r="P7" s="3" t="s">
        <v>11</v>
      </c>
      <c r="Q7" s="21" t="str">
        <f>RIGHT(L7,2)</f>
        <v>42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138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YP-2018-SHY-142-1</v>
      </c>
      <c r="B15" s="34" t="s">
        <v>139</v>
      </c>
      <c r="C15" s="35"/>
      <c r="D15" s="58" t="str">
        <f>LEFT(L9,P9)</f>
        <v>2018/04/15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538.9</v>
      </c>
      <c r="L15" s="25">
        <v>24</v>
      </c>
      <c r="M15" s="50">
        <v>24.8</v>
      </c>
      <c r="N15" s="50">
        <f>M15</f>
        <v>24.8</v>
      </c>
      <c r="O15" s="41" t="s">
        <v>46</v>
      </c>
      <c r="P15" s="21">
        <f t="shared" ref="P15:P23" si="0">ROUND(K15/22.5,3)</f>
        <v>23.951000000000001</v>
      </c>
      <c r="Q15" s="49">
        <f>ROUND(AVERAGE(L15:L17),3)</f>
        <v>24.766999999999999</v>
      </c>
      <c r="R15" s="30">
        <f t="shared" ref="R15:R23" ca="1" si="1">ROUND(R$14+RAND()*S$14,2)</f>
        <v>960.73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YP-2018-SHY-142-2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590.30999999999995</v>
      </c>
      <c r="L16" s="25">
        <v>26.2</v>
      </c>
      <c r="M16" s="50"/>
      <c r="N16" s="50"/>
      <c r="O16" s="41"/>
      <c r="P16" s="21">
        <f t="shared" si="0"/>
        <v>26.236000000000001</v>
      </c>
      <c r="Q16" s="49"/>
      <c r="R16" s="30">
        <f t="shared" ca="1" si="1"/>
        <v>965.65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YP-2018-SHY-142-3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543.34</v>
      </c>
      <c r="L17" s="25">
        <v>24.1</v>
      </c>
      <c r="M17" s="50"/>
      <c r="N17" s="50"/>
      <c r="O17" s="41"/>
      <c r="P17" s="21">
        <f t="shared" si="0"/>
        <v>24.148</v>
      </c>
      <c r="Q17" s="49"/>
      <c r="R17" s="30">
        <f t="shared" ca="1" si="1"/>
        <v>1051.45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YP-2018-SHY-142-4</v>
      </c>
      <c r="B18" s="34" t="s">
        <v>139</v>
      </c>
      <c r="C18" s="35"/>
      <c r="D18" s="59" t="str">
        <f>D15</f>
        <v>2018/04/15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140</v>
      </c>
      <c r="L18" s="25">
        <v>24</v>
      </c>
      <c r="M18" s="50">
        <v>25.6</v>
      </c>
      <c r="N18" s="50">
        <f>M18</f>
        <v>25.6</v>
      </c>
      <c r="O18" s="41" t="s">
        <v>46</v>
      </c>
      <c r="P18" s="21">
        <f>ROUND(K19/22.5,3)</f>
        <v>26.236000000000001</v>
      </c>
      <c r="Q18" s="49">
        <f>ROUND(AVERAGE(L18:L20),3)</f>
        <v>24.766999999999999</v>
      </c>
      <c r="R18" s="30">
        <f t="shared" ca="1" si="1"/>
        <v>1029.47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YP-2018-SHY-142-5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590.30999999999995</v>
      </c>
      <c r="L19" s="25">
        <v>26.2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1046.27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YP-2018-SHY-142-6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543.34</v>
      </c>
      <c r="L20" s="25">
        <v>24.1</v>
      </c>
      <c r="M20" s="50"/>
      <c r="N20" s="50"/>
      <c r="O20" s="41"/>
      <c r="P20" s="21">
        <f t="shared" si="0"/>
        <v>24.148</v>
      </c>
      <c r="Q20" s="49"/>
      <c r="R20" s="30">
        <f t="shared" ca="1" si="1"/>
        <v>989.11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995.89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1018.15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1018.34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53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54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998.01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961.65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1028.33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996.32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1021.34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1017.84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994.38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994.58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966.06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K12:K14"/>
    <mergeCell ref="B21:C23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55</v>
      </c>
      <c r="BI1" s="126"/>
      <c r="BJ1" s="126" t="s">
        <v>56</v>
      </c>
      <c r="BK1" s="126"/>
      <c r="BL1" s="126"/>
      <c r="BM1" s="126" t="s">
        <v>57</v>
      </c>
      <c r="BN1" s="126"/>
      <c r="BP1" s="126" t="s">
        <v>58</v>
      </c>
      <c r="BQ1" s="126"/>
      <c r="BR1" s="126" t="s">
        <v>56</v>
      </c>
      <c r="BS1" s="126"/>
      <c r="BT1" s="126"/>
      <c r="BU1" s="126" t="s">
        <v>57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59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60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报告编号：BG-2018-SHY-142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62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65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YP-2018-SHY-142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GLDKO+324盖板涵基础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67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69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 t="str">
        <f>强度记录!B15</f>
        <v>20</v>
      </c>
      <c r="BX29" s="85"/>
      <c r="BY29" s="85"/>
      <c r="BZ29" s="85"/>
      <c r="CA29" s="86" t="s">
        <v>70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YP-2018-SHY-142-1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2018/04/15-2018/05/13</v>
      </c>
      <c r="N38" s="142"/>
      <c r="O38" s="142"/>
      <c r="P38" s="142"/>
      <c r="Q38" s="142"/>
      <c r="R38" s="142"/>
      <c r="S38" s="143"/>
      <c r="T38" s="91" t="s">
        <v>43</v>
      </c>
      <c r="U38" s="92"/>
      <c r="V38" s="92"/>
      <c r="W38" s="92"/>
      <c r="X38" s="92"/>
      <c r="Y38" s="110"/>
      <c r="Z38" s="91" t="s">
        <v>46</v>
      </c>
      <c r="AA38" s="92"/>
      <c r="AB38" s="92"/>
      <c r="AC38" s="92"/>
      <c r="AD38" s="92"/>
      <c r="AE38" s="92"/>
      <c r="AF38" s="92"/>
      <c r="AG38" s="110"/>
      <c r="AH38" s="113" t="s">
        <v>141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24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24.8</v>
      </c>
      <c r="BB38" s="130"/>
      <c r="BC38" s="130"/>
      <c r="BD38" s="130"/>
      <c r="BE38" s="130"/>
      <c r="BF38" s="131"/>
      <c r="BG38" s="91" t="s">
        <v>76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124</v>
      </c>
      <c r="BP38" s="130"/>
      <c r="BQ38" s="130"/>
      <c r="BR38" s="130"/>
      <c r="BS38" s="130"/>
      <c r="BT38" s="130"/>
      <c r="BU38" s="130"/>
      <c r="BV38" s="138"/>
      <c r="CR38" s="9" t="s">
        <v>77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YP-2018-SHY-142-2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26.2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YP-2018-SHY-142-3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24.1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YP-2018-SHY-142-4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2018/04/15-2018/05/13</v>
      </c>
      <c r="N47" s="142"/>
      <c r="O47" s="142"/>
      <c r="P47" s="142"/>
      <c r="Q47" s="142"/>
      <c r="R47" s="142"/>
      <c r="S47" s="143"/>
      <c r="T47" s="91" t="s">
        <v>43</v>
      </c>
      <c r="U47" s="92"/>
      <c r="V47" s="92"/>
      <c r="W47" s="92"/>
      <c r="X47" s="92"/>
      <c r="Y47" s="110"/>
      <c r="Z47" s="91" t="s">
        <v>46</v>
      </c>
      <c r="AA47" s="92"/>
      <c r="AB47" s="92"/>
      <c r="AC47" s="92"/>
      <c r="AD47" s="92"/>
      <c r="AE47" s="92"/>
      <c r="AF47" s="92"/>
      <c r="AG47" s="110"/>
      <c r="AH47" s="113" t="s">
        <v>141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24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25.6</v>
      </c>
      <c r="BB47" s="130"/>
      <c r="BC47" s="130"/>
      <c r="BD47" s="130"/>
      <c r="BE47" s="130"/>
      <c r="BF47" s="131"/>
      <c r="BG47" s="91" t="s">
        <v>76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128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YP-2018-SHY-142-5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26.2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YP-2018-SHY-142-6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24.1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78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79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80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81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82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83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84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85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86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87</v>
      </c>
      <c r="AZ98" s="126"/>
      <c r="BA98" s="126"/>
      <c r="BB98" s="126"/>
      <c r="BC98" s="126"/>
      <c r="BD98" s="126"/>
      <c r="BE98" s="126" t="s">
        <v>88</v>
      </c>
      <c r="BF98" s="126"/>
      <c r="BG98" s="126"/>
      <c r="BH98" s="126"/>
      <c r="BI98" s="126"/>
      <c r="BJ98" s="126"/>
      <c r="BK98" s="126" t="s">
        <v>89</v>
      </c>
      <c r="BL98" s="126"/>
      <c r="BM98" s="126"/>
      <c r="BN98" s="15"/>
      <c r="BO98" s="126" t="s">
        <v>90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55</v>
      </c>
      <c r="BI1" s="126"/>
      <c r="BJ1" s="244"/>
      <c r="BK1" s="244"/>
      <c r="BL1" s="244"/>
      <c r="BM1" s="126" t="s">
        <v>57</v>
      </c>
      <c r="BN1" s="126"/>
      <c r="BP1" s="126" t="s">
        <v>58</v>
      </c>
      <c r="BQ1" s="126"/>
      <c r="BR1" s="126"/>
      <c r="BS1" s="126"/>
      <c r="BT1" s="126"/>
      <c r="BU1" s="126" t="s">
        <v>57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91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92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93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94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95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78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80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81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83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84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85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86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87</v>
      </c>
      <c r="AZ98" s="126"/>
      <c r="BA98" s="126"/>
      <c r="BB98" s="126"/>
      <c r="BC98" s="126"/>
      <c r="BD98" s="126"/>
      <c r="BE98" s="126" t="s">
        <v>88</v>
      </c>
      <c r="BF98" s="126"/>
      <c r="BG98" s="126"/>
      <c r="BH98" s="126"/>
      <c r="BI98" s="126"/>
      <c r="BJ98" s="126"/>
      <c r="BK98" s="126" t="s">
        <v>89</v>
      </c>
      <c r="BL98" s="126"/>
      <c r="BM98" s="126"/>
      <c r="BN98" s="15"/>
      <c r="BO98" s="126" t="s">
        <v>90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96</v>
      </c>
      <c r="M1" s="71"/>
      <c r="N1" s="71"/>
    </row>
    <row r="2" spans="1:15" ht="14.15" customHeight="1" x14ac:dyDescent="0.25">
      <c r="L2" s="7"/>
      <c r="M2" s="72" t="s">
        <v>97</v>
      </c>
      <c r="N2" s="72"/>
    </row>
    <row r="3" spans="1:15" ht="25" customHeight="1" x14ac:dyDescent="0.25">
      <c r="A3" s="73" t="s">
        <v>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99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94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100</v>
      </c>
      <c r="J11" s="46" t="s">
        <v>101</v>
      </c>
      <c r="K11" s="46" t="s">
        <v>102</v>
      </c>
      <c r="L11" s="46" t="s">
        <v>103</v>
      </c>
      <c r="M11" s="46" t="s">
        <v>104</v>
      </c>
      <c r="N11" s="246" t="s">
        <v>105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55</v>
      </c>
      <c r="BI1" s="126"/>
      <c r="BJ1" s="244"/>
      <c r="BK1" s="244"/>
      <c r="BL1" s="244"/>
      <c r="BM1" s="126" t="s">
        <v>57</v>
      </c>
      <c r="BN1" s="126"/>
      <c r="BP1" s="126" t="s">
        <v>58</v>
      </c>
      <c r="BQ1" s="126"/>
      <c r="BR1" s="126"/>
      <c r="BS1" s="126"/>
      <c r="BT1" s="126"/>
      <c r="BU1" s="126" t="s">
        <v>57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107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108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109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94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95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110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111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78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80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81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83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84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85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86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87</v>
      </c>
      <c r="AZ100" s="126"/>
      <c r="BA100" s="126"/>
      <c r="BB100" s="126"/>
      <c r="BC100" s="126"/>
      <c r="BD100" s="126"/>
      <c r="BE100" s="126" t="s">
        <v>88</v>
      </c>
      <c r="BF100" s="126"/>
      <c r="BG100" s="126"/>
      <c r="BH100" s="126"/>
      <c r="BI100" s="126"/>
      <c r="BJ100" s="126"/>
      <c r="BK100" s="126" t="s">
        <v>89</v>
      </c>
      <c r="BL100" s="126"/>
      <c r="BM100" s="126"/>
      <c r="BN100" s="15"/>
      <c r="BO100" s="126" t="s">
        <v>90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96</v>
      </c>
      <c r="M1" s="71"/>
      <c r="N1" s="71"/>
      <c r="O1" s="71"/>
    </row>
    <row r="2" spans="1:15" ht="14.15" customHeight="1" x14ac:dyDescent="0.25">
      <c r="M2" s="7"/>
      <c r="N2" s="72" t="s">
        <v>112</v>
      </c>
      <c r="O2" s="72"/>
    </row>
    <row r="3" spans="1:15" ht="25" customHeight="1" x14ac:dyDescent="0.25">
      <c r="A3" s="264" t="s">
        <v>113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114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94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115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117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118</v>
      </c>
      <c r="B15" s="43"/>
      <c r="C15" s="43"/>
      <c r="D15" s="43"/>
      <c r="E15" s="43"/>
      <c r="F15" s="43"/>
      <c r="G15" s="43"/>
      <c r="H15" s="43" t="s">
        <v>119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120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121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124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125</v>
      </c>
      <c r="B22" s="43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129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128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129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133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134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106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2018-05-13T01:16:44Z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