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B428A320-D551-48A0-AA33-E576397594E2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<sst xmlns="http://schemas.openxmlformats.org/spreadsheetml/2006/main" count="465" uniqueCount="142">
  <si>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</si>
  <si>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</si>
  <si>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</si>
  <si>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</si>
  <si>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</si>
  <si>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</si>
  <si>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</si>
  <si>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</si>
  <si>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</si>
  <si>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</si>
  <si>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</si>
  <si>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</si>
  <si>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</si>
  <si>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</si>
  <si>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</si>
  <si>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</si>
  <si>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</si>
  <si>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</si>
  <si>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</si>
  <si>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</si>
  <si>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</si>
  <si>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</si>
  <si>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</si>
  <si>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</si>
  <si>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</si>
  <si>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</si>
  <si>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</si>
  <si>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</si>
  <si>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</si>
  <si>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</si>
  <si>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</si>
  <si>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</si>
  <si>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</si>
  <si>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</si>
  <si>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</si>
  <si>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</si>
  <si>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</si>
  <si>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</si>
  <si>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</si>
  <si>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</si>
  <si>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</si>
  <si>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</si>
  <si>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</si>
  <si>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</si>
  <si>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</si>
  <si>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</si>
  <si>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</si>
  <si>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</si>
  <si>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</si>
  <si>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</si>
  <si>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</si>
  <si>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</si>
  <si>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</si>
  <si>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</si>
  <si>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</si>
  <si>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</si>
  <si>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</si>
  <si>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</si>
  <si>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</si>
  <si>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</si>
  <si>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</si>
  <si>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</si>
  <si>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</si>
  <si>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</si>
  <si>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</si>
  <si>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</si>
  <si>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</si>
  <si>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</si>
  <si>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</si>
  <si>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</si>
  <si>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</si>
  <si>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</si>
  <si>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</si>
  <si>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</si>
  <si>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</si>
  <si>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</si>
  <si>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</si>
  <si>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</si>
  <si>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</si>
  <si>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</si>
  <si>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</si>
  <si>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</si>
  <si>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</si>
  <si>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</si>
  <si>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</si>
  <si>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</si>
  <si>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</si>
  <si>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</si>
  <si>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</si>
  <si>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</si>
  <si>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</si>
  <si>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</si>
  <si>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</si>
  <si>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</si>
  <si>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</si>
  <si>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</si>
  <si>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</si>
  <si>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</si>
  <si>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</si>
  <si>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</si>
  <si>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</si>
  <si>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</si>
  <si>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</si>
  <si>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</si>
  <si>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</si>
  <si>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</si>
  <si>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</si>
  <si>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</si>
  <si>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</si>
  <si>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</si>
  <si>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</si>
  <si>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</si>
  <si>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</si>
  <si>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</si>
  <si>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</si>
  <si>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</si>
  <si>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</si>
  <si>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</si>
  <si>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</si>
  <si>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</si>
  <si>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</si>
  <si>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</si>
  <si>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</si>
  <si>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</si>
  <si>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</si>
  <si>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</si>
  <si>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</si>
  <si>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</si>
  <si>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</si>
  <si>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</si>
  <si>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</si>
  <si>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</si>
  <si>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</si>
  <si>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</si>
  <si>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</si>
  <si>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</si>
  <si>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2018/04/15-2018/05/13</t>
    <phoneticPr fontId="17" type="noConversion"/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</si>
  <si>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</si>
  <si>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JL-2018-SHY-143</t>
    </r>
    <phoneticPr fontId="17" type="noConversion"/>
  </si>
  <si>
    <t>YP-2018-SHY-143</t>
    <phoneticPr fontId="17" type="noConversion"/>
  </si>
  <si>
    <t>S246分离立交左幅1-1桩基</t>
    <phoneticPr fontId="17" type="noConversion"/>
  </si>
  <si>
    <t>1003.4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</si>
</sst>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43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YP-2018-SHY-143-1</v>
      </c>
      <c r="B15" s="73" t="s">
        <v>137</v>
      </c>
      <c r="C15" s="74"/>
      <c r="D15" s="70" t="str">
        <f>LEFT(L9,P9)</f>
        <v>2018/04/15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946.55</v>
      </c>
      <c r="L15" s="25">
        <v>42.1</v>
      </c>
      <c r="M15" s="72">
        <v>42.3</v>
      </c>
      <c r="N15" s="72">
        <f>M15</f>
        <v>42.3</v>
      </c>
      <c r="O15" s="54" t="s">
        <v>46</v>
      </c>
      <c r="P15" s="21">
        <f t="shared" ref="P15:P23" si="0">ROUND(K15/22.5,3)</f>
        <v>42.069000000000003</v>
      </c>
      <c r="Q15" s="71">
        <f>ROUND(AVERAGE(L15:L17),3)</f>
        <v>42.3</v>
      </c>
      <c r="R15" s="30">
        <f t="shared" ref="R15:R23" ca="1" si="1">ROUND(R$14+RAND()*S$14,2)</f>
        <v>1015.03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YP-2018-SHY-143-2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930.08</v>
      </c>
      <c r="L16" s="25">
        <v>41.3</v>
      </c>
      <c r="M16" s="72"/>
      <c r="N16" s="72"/>
      <c r="O16" s="54"/>
      <c r="P16" s="21">
        <f t="shared" si="0"/>
        <v>41.337000000000003</v>
      </c>
      <c r="Q16" s="71"/>
      <c r="R16" s="30">
        <f t="shared" ca="1" si="1"/>
        <v>1118.79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YP-2018-SHY-143-3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978.93</v>
      </c>
      <c r="L17" s="25">
        <v>43.5</v>
      </c>
      <c r="M17" s="72"/>
      <c r="N17" s="72"/>
      <c r="O17" s="54"/>
      <c r="P17" s="21">
        <f t="shared" si="0"/>
        <v>43.508000000000003</v>
      </c>
      <c r="Q17" s="71"/>
      <c r="R17" s="30">
        <f t="shared" ca="1" si="1"/>
        <v>1021.4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YP-2018-SHY-143-4</v>
      </c>
      <c r="B18" s="73" t="s">
        <v>137</v>
      </c>
      <c r="C18" s="74"/>
      <c r="D18" s="52" t="str">
        <f>D15</f>
        <v>2018/04/15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44.6</v>
      </c>
      <c r="M18" s="72">
        <v>42.6</v>
      </c>
      <c r="N18" s="72">
        <f>M18</f>
        <v>42.6</v>
      </c>
      <c r="O18" s="54" t="s">
        <v>46</v>
      </c>
      <c r="P18" s="21">
        <f>ROUND(K19/22.5,3)</f>
        <v>41.223999999999997</v>
      </c>
      <c r="Q18" s="71">
        <f>ROUND(AVERAGE(L18:L20),3)</f>
        <v>42.567</v>
      </c>
      <c r="R18" s="30">
        <f t="shared" ca="1" si="1"/>
        <v>988.45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YP-2018-SHY-143-5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927.53</v>
      </c>
      <c r="L19" s="25">
        <v>41.2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1059.43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YP-2018-SHY-143-6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943.26</v>
      </c>
      <c r="L20" s="25">
        <v>41.9</v>
      </c>
      <c r="M20" s="72"/>
      <c r="N20" s="72"/>
      <c r="O20" s="54"/>
      <c r="P20" s="21">
        <f t="shared" si="0"/>
        <v>41.923000000000002</v>
      </c>
      <c r="Q20" s="71"/>
      <c r="R20" s="30">
        <f t="shared" ca="1" si="1"/>
        <v>1098.8499999999999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1085.3599999999999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1098.6099999999999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1070.97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53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54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1004.97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973.34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976.3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1020.13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957.02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1002.56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998.96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965.81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961.06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55</v>
      </c>
      <c r="BI1" s="85"/>
      <c r="BJ1" s="85" t="s">
        <v>56</v>
      </c>
      <c r="BK1" s="85"/>
      <c r="BL1" s="85"/>
      <c r="BM1" s="85" t="s">
        <v>57</v>
      </c>
      <c r="BN1" s="85"/>
      <c r="BP1" s="85" t="s">
        <v>58</v>
      </c>
      <c r="BQ1" s="85"/>
      <c r="BR1" s="85" t="s">
        <v>56</v>
      </c>
      <c r="BS1" s="85"/>
      <c r="BT1" s="85"/>
      <c r="BU1" s="85" t="s">
        <v>57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59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报告编号：BG-2018-SHY-143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62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65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YP-2018-SHY-143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S246分离立交左幅1-1桩基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69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35</v>
      </c>
      <c r="BX29" s="199"/>
      <c r="BY29" s="199"/>
      <c r="BZ29" s="199"/>
      <c r="CA29" s="200" t="s">
        <v>70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YP-2018-SHY-143-1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2018/04/15-2018/05/13</v>
      </c>
      <c r="N38" s="153"/>
      <c r="O38" s="153"/>
      <c r="P38" s="153"/>
      <c r="Q38" s="153"/>
      <c r="R38" s="153"/>
      <c r="S38" s="154"/>
      <c r="T38" s="161" t="s">
        <v>43</v>
      </c>
      <c r="U38" s="162"/>
      <c r="V38" s="162"/>
      <c r="W38" s="162"/>
      <c r="X38" s="162"/>
      <c r="Y38" s="163"/>
      <c r="Z38" s="161" t="s">
        <v>46</v>
      </c>
      <c r="AA38" s="162"/>
      <c r="AB38" s="162"/>
      <c r="AC38" s="162"/>
      <c r="AD38" s="162"/>
      <c r="AE38" s="162"/>
      <c r="AF38" s="162"/>
      <c r="AG38" s="163"/>
      <c r="AH38" s="170" t="s">
        <v>76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42.1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42.3</v>
      </c>
      <c r="BB38" s="181"/>
      <c r="BC38" s="181"/>
      <c r="BD38" s="181"/>
      <c r="BE38" s="181"/>
      <c r="BF38" s="182"/>
      <c r="BG38" s="161" t="s">
        <v>77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120.9</v>
      </c>
      <c r="BP38" s="181"/>
      <c r="BQ38" s="181"/>
      <c r="BR38" s="181"/>
      <c r="BS38" s="181"/>
      <c r="BT38" s="181"/>
      <c r="BU38" s="181"/>
      <c r="BV38" s="189"/>
      <c r="CR38" s="9" t="s">
        <v>78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YP-2018-SHY-143-2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41.3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YP-2018-SHY-143-3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43.5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YP-2018-SHY-143-4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2018/04/15-2018/05/13</v>
      </c>
      <c r="N47" s="153"/>
      <c r="O47" s="153"/>
      <c r="P47" s="153"/>
      <c r="Q47" s="153"/>
      <c r="R47" s="153"/>
      <c r="S47" s="154"/>
      <c r="T47" s="161" t="s">
        <v>43</v>
      </c>
      <c r="U47" s="162"/>
      <c r="V47" s="162"/>
      <c r="W47" s="162"/>
      <c r="X47" s="162"/>
      <c r="Y47" s="163"/>
      <c r="Z47" s="161" t="s">
        <v>46</v>
      </c>
      <c r="AA47" s="162"/>
      <c r="AB47" s="162"/>
      <c r="AC47" s="162"/>
      <c r="AD47" s="162"/>
      <c r="AE47" s="162"/>
      <c r="AF47" s="162"/>
      <c r="AG47" s="163"/>
      <c r="AH47" s="170" t="s">
        <v>76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44.6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42.6</v>
      </c>
      <c r="BB47" s="181"/>
      <c r="BC47" s="181"/>
      <c r="BD47" s="181"/>
      <c r="BE47" s="181"/>
      <c r="BF47" s="182"/>
      <c r="BG47" s="161" t="s">
        <v>77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121.7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YP-2018-SHY-143-5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41.2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YP-2018-SHY-143-6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41.9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85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86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2018-05-13T01:23:28Z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