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BAEFC5DB-5F37-499B-BE2C-05EACCA8AFA0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<sst xmlns="http://schemas.openxmlformats.org/spreadsheetml/2006/main" count="465" uniqueCount="142">
  <si>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</si>
  <si>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</si>
  <si>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</si>
  <si>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</si>
  <si>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</si>
  <si>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</si>
  <si>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</si>
  <si>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</si>
  <si>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</si>
  <si>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</si>
  <si>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</si>
  <si>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</si>
  <si>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</si>
  <si>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</si>
  <si>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</si>
  <si>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</si>
  <si>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</si>
  <si>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</si>
  <si>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</si>
  <si>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</si>
  <si>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</si>
  <si>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</si>
  <si>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</si>
  <si>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</si>
  <si>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</si>
  <si>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</si>
  <si>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</si>
  <si>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</si>
  <si>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</si>
  <si>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</si>
  <si>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</si>
  <si>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</si>
  <si>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</si>
  <si>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</si>
  <si>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</si>
  <si>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</si>
  <si>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</si>
  <si>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</si>
  <si>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</si>
  <si>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</si>
  <si>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</si>
  <si>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</si>
  <si>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</si>
  <si>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</si>
  <si>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</si>
  <si>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</si>
  <si>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</si>
  <si>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</si>
  <si>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</si>
  <si>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</si>
  <si>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</si>
  <si>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</si>
  <si>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</si>
  <si>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</si>
  <si>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</si>
  <si>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</si>
  <si>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</si>
  <si>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</si>
  <si>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</si>
  <si>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</si>
  <si>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</si>
  <si>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</si>
  <si>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</si>
  <si>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</si>
  <si>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</si>
  <si>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</si>
  <si>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</si>
  <si>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</si>
  <si>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</si>
  <si>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</si>
  <si>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</si>
  <si>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</si>
  <si>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</si>
  <si>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</si>
  <si>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</si>
  <si>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</si>
  <si>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</si>
  <si>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</si>
  <si>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</si>
  <si>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</si>
  <si>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</si>
  <si>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</si>
  <si>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</si>
  <si>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</si>
  <si>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</si>
  <si>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</si>
  <si>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</si>
  <si>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</si>
  <si>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</si>
  <si>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</si>
  <si>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</si>
  <si>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</si>
  <si>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</si>
  <si>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</si>
  <si>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</si>
  <si>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</si>
  <si>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</si>
  <si>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</si>
  <si>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</si>
  <si>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</si>
  <si>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</si>
  <si>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</si>
  <si>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</si>
  <si>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</si>
  <si>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</si>
  <si>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</si>
  <si>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</si>
  <si>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</si>
  <si>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</si>
  <si>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</si>
  <si>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</si>
  <si>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</si>
  <si>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</si>
  <si>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</si>
  <si>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</si>
  <si>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</si>
  <si>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</si>
  <si>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</si>
  <si>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</si>
  <si>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</si>
  <si>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</si>
  <si>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</si>
  <si>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</si>
  <si>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</si>
  <si>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</si>
  <si>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</si>
  <si>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</si>
  <si>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</si>
  <si>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</si>
  <si>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</si>
  <si>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</si>
  <si>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</si>
  <si>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</si>
  <si>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</si>
  <si>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</si>
  <si>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</si>
  <si>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</si>
  <si>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JL-2018-SHY-149</t>
    </r>
    <phoneticPr fontId="17" type="noConversion"/>
  </si>
  <si>
    <t>YP-2018-SHY-149</t>
    <phoneticPr fontId="17" type="noConversion"/>
  </si>
  <si>
    <t>2018/04/18-2018/05/16</t>
    <phoneticPr fontId="17" type="noConversion"/>
  </si>
  <si>
    <t>S246分离立交左幅0-4桩基</t>
    <phoneticPr fontId="17" type="noConversion"/>
  </si>
  <si>
    <t>940.15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</si>
</sst>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N15" sqref="N15:N1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137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140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138</v>
      </c>
      <c r="M7" s="66"/>
      <c r="N7" s="66"/>
      <c r="O7" s="67"/>
      <c r="P7" s="3" t="s">
        <v>11</v>
      </c>
      <c r="Q7" s="21" t="str">
        <f>RIGHT(L7,2)</f>
        <v>49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139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YP-2018-SHY-149-1</v>
      </c>
      <c r="B15" s="34" t="s">
        <v>136</v>
      </c>
      <c r="C15" s="35"/>
      <c r="D15" s="58" t="str">
        <f>LEFT(L9,P9)</f>
        <v>2018/04/18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993.97</v>
      </c>
      <c r="L15" s="25">
        <v>44.2</v>
      </c>
      <c r="M15" s="50">
        <v>44.2</v>
      </c>
      <c r="N15" s="50">
        <f>M15</f>
        <v>44.2</v>
      </c>
      <c r="O15" s="41" t="s">
        <v>46</v>
      </c>
      <c r="P15" s="21">
        <f t="shared" ref="P15:P23" si="0">ROUND(K15/22.5,3)</f>
        <v>44.176000000000002</v>
      </c>
      <c r="Q15" s="49">
        <f>ROUND(AVERAGE(L15:L17),3)</f>
        <v>44.2</v>
      </c>
      <c r="R15" s="30">
        <f t="shared" ref="R15:R23" ca="1" si="1">ROUND(R$14+RAND()*S$14,2)</f>
        <v>999.14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YP-2018-SHY-149-2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979.35</v>
      </c>
      <c r="L16" s="25">
        <v>43.5</v>
      </c>
      <c r="M16" s="50"/>
      <c r="N16" s="50"/>
      <c r="O16" s="41"/>
      <c r="P16" s="21">
        <f t="shared" si="0"/>
        <v>43.527000000000001</v>
      </c>
      <c r="Q16" s="49"/>
      <c r="R16" s="30">
        <f t="shared" ca="1" si="1"/>
        <v>1044.05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YP-2018-SHY-149-3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1011.2</v>
      </c>
      <c r="L17" s="25">
        <v>44.9</v>
      </c>
      <c r="M17" s="50"/>
      <c r="N17" s="50"/>
      <c r="O17" s="41"/>
      <c r="P17" s="21">
        <f t="shared" si="0"/>
        <v>44.942</v>
      </c>
      <c r="Q17" s="49"/>
      <c r="R17" s="30">
        <f t="shared" ca="1" si="1"/>
        <v>982.85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YP-2018-SHY-149-4</v>
      </c>
      <c r="B18" s="34" t="s">
        <v>136</v>
      </c>
      <c r="C18" s="35"/>
      <c r="D18" s="59" t="str">
        <f>D15</f>
        <v>2018/04/18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141</v>
      </c>
      <c r="L18" s="25">
        <v>41.8</v>
      </c>
      <c r="M18" s="50">
        <v>43</v>
      </c>
      <c r="N18" s="50">
        <f>M18</f>
        <v>43</v>
      </c>
      <c r="O18" s="41" t="s">
        <v>46</v>
      </c>
      <c r="P18" s="21">
        <f>ROUND(K19/22.5,3)</f>
        <v>43.113999999999997</v>
      </c>
      <c r="Q18" s="49">
        <f>ROUND(AVERAGE(L18:L20),3)</f>
        <v>42.966999999999999</v>
      </c>
      <c r="R18" s="30">
        <f t="shared" ca="1" si="1"/>
        <v>961.21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YP-2018-SHY-149-5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970.07</v>
      </c>
      <c r="L19" s="25">
        <v>43.1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1021.34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YP-2018-SHY-149-6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990.56600000000003</v>
      </c>
      <c r="L20" s="25">
        <v>44</v>
      </c>
      <c r="M20" s="50"/>
      <c r="N20" s="50"/>
      <c r="O20" s="41"/>
      <c r="P20" s="21">
        <f t="shared" si="0"/>
        <v>44.024999999999999</v>
      </c>
      <c r="Q20" s="49"/>
      <c r="R20" s="30">
        <f t="shared" ca="1" si="1"/>
        <v>995.21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998.91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1025.8900000000001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1053.6500000000001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53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54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1019.07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965.83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993.72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954.74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984.02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1023.08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1004.06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1008.25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984.45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55</v>
      </c>
      <c r="BI1" s="126"/>
      <c r="BJ1" s="126" t="s">
        <v>56</v>
      </c>
      <c r="BK1" s="126"/>
      <c r="BL1" s="126"/>
      <c r="BM1" s="126" t="s">
        <v>57</v>
      </c>
      <c r="BN1" s="126"/>
      <c r="BP1" s="126" t="s">
        <v>58</v>
      </c>
      <c r="BQ1" s="126"/>
      <c r="BR1" s="126" t="s">
        <v>56</v>
      </c>
      <c r="BS1" s="126"/>
      <c r="BT1" s="126"/>
      <c r="BU1" s="126" t="s">
        <v>57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报告编号：BG-2018-SHY-149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62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YP-2018-SHY-149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S246分离立交左幅0-4桩基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67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69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>
        <v>35</v>
      </c>
      <c r="BX29" s="85"/>
      <c r="BY29" s="85"/>
      <c r="BZ29" s="85"/>
      <c r="CA29" s="86" t="s">
        <v>70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YP-2018-SHY-149-1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2018/04/18-2018/05/16</v>
      </c>
      <c r="N38" s="142"/>
      <c r="O38" s="142"/>
      <c r="P38" s="142"/>
      <c r="Q38" s="142"/>
      <c r="R38" s="142"/>
      <c r="S38" s="143"/>
      <c r="T38" s="91" t="s">
        <v>43</v>
      </c>
      <c r="U38" s="92"/>
      <c r="V38" s="92"/>
      <c r="W38" s="92"/>
      <c r="X38" s="92"/>
      <c r="Y38" s="110"/>
      <c r="Z38" s="91" t="s">
        <v>46</v>
      </c>
      <c r="AA38" s="92"/>
      <c r="AB38" s="92"/>
      <c r="AC38" s="92"/>
      <c r="AD38" s="92"/>
      <c r="AE38" s="92"/>
      <c r="AF38" s="92"/>
      <c r="AG38" s="110"/>
      <c r="AH38" s="113" t="s">
        <v>76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44.2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44.2</v>
      </c>
      <c r="BB38" s="130"/>
      <c r="BC38" s="130"/>
      <c r="BD38" s="130"/>
      <c r="BE38" s="130"/>
      <c r="BF38" s="131"/>
      <c r="BG38" s="91" t="s">
        <v>77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126.3</v>
      </c>
      <c r="BP38" s="130"/>
      <c r="BQ38" s="130"/>
      <c r="BR38" s="130"/>
      <c r="BS38" s="130"/>
      <c r="BT38" s="130"/>
      <c r="BU38" s="130"/>
      <c r="BV38" s="138"/>
      <c r="CR38" s="9" t="s">
        <v>78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YP-2018-SHY-149-2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43.5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YP-2018-SHY-149-3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44.9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YP-2018-SHY-149-4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2018/04/18-2018/05/16</v>
      </c>
      <c r="N47" s="142"/>
      <c r="O47" s="142"/>
      <c r="P47" s="142"/>
      <c r="Q47" s="142"/>
      <c r="R47" s="142"/>
      <c r="S47" s="143"/>
      <c r="T47" s="91" t="s">
        <v>43</v>
      </c>
      <c r="U47" s="92"/>
      <c r="V47" s="92"/>
      <c r="W47" s="92"/>
      <c r="X47" s="92"/>
      <c r="Y47" s="110"/>
      <c r="Z47" s="91" t="s">
        <v>46</v>
      </c>
      <c r="AA47" s="92"/>
      <c r="AB47" s="92"/>
      <c r="AC47" s="92"/>
      <c r="AD47" s="92"/>
      <c r="AE47" s="92"/>
      <c r="AF47" s="92"/>
      <c r="AG47" s="110"/>
      <c r="AH47" s="113" t="s">
        <v>76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41.8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43</v>
      </c>
      <c r="BB47" s="130"/>
      <c r="BC47" s="130"/>
      <c r="BD47" s="130"/>
      <c r="BE47" s="130"/>
      <c r="BF47" s="131"/>
      <c r="BG47" s="91" t="s">
        <v>77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122.9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YP-2018-SHY-149-5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43.1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YP-2018-SHY-149-6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44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80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83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92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93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94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97</v>
      </c>
      <c r="M1" s="71"/>
      <c r="N1" s="71"/>
    </row>
    <row r="2" spans="1:15" ht="14.15" customHeight="1" x14ac:dyDescent="0.25">
      <c r="L2" s="7"/>
      <c r="M2" s="72" t="s">
        <v>98</v>
      </c>
      <c r="N2" s="72"/>
    </row>
    <row r="3" spans="1:15" ht="25" customHeight="1" x14ac:dyDescent="0.25">
      <c r="A3" s="73" t="s">
        <v>99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100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95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101</v>
      </c>
      <c r="J11" s="46" t="s">
        <v>102</v>
      </c>
      <c r="K11" s="46" t="s">
        <v>103</v>
      </c>
      <c r="L11" s="46" t="s">
        <v>104</v>
      </c>
      <c r="M11" s="46" t="s">
        <v>105</v>
      </c>
      <c r="N11" s="246" t="s">
        <v>106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107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108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109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110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111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112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79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81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82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84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85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86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87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88</v>
      </c>
      <c r="AZ100" s="126"/>
      <c r="BA100" s="126"/>
      <c r="BB100" s="126"/>
      <c r="BC100" s="126"/>
      <c r="BD100" s="126"/>
      <c r="BE100" s="126" t="s">
        <v>89</v>
      </c>
      <c r="BF100" s="126"/>
      <c r="BG100" s="126"/>
      <c r="BH100" s="126"/>
      <c r="BI100" s="126"/>
      <c r="BJ100" s="126"/>
      <c r="BK100" s="126" t="s">
        <v>90</v>
      </c>
      <c r="BL100" s="126"/>
      <c r="BM100" s="126"/>
      <c r="BN100" s="15"/>
      <c r="BO100" s="126" t="s">
        <v>91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97</v>
      </c>
      <c r="M1" s="71"/>
      <c r="N1" s="71"/>
      <c r="O1" s="71"/>
    </row>
    <row r="2" spans="1:15" ht="14.15" customHeight="1" x14ac:dyDescent="0.25">
      <c r="M2" s="7"/>
      <c r="N2" s="72" t="s">
        <v>113</v>
      </c>
      <c r="O2" s="72"/>
    </row>
    <row r="3" spans="1:15" ht="25" customHeight="1" x14ac:dyDescent="0.25">
      <c r="A3" s="264" t="s">
        <v>114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115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116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119</v>
      </c>
      <c r="B15" s="43"/>
      <c r="C15" s="43"/>
      <c r="D15" s="43"/>
      <c r="E15" s="43"/>
      <c r="F15" s="43"/>
      <c r="G15" s="43"/>
      <c r="H15" s="43" t="s">
        <v>120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125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126</v>
      </c>
      <c r="B22" s="43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135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2018-05-16T00:01:27Z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