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D2435643-4350-42B9-AB82-1170F88C7A26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<sst xmlns="http://schemas.openxmlformats.org/spreadsheetml/2006/main" count="465" uniqueCount="142">
  <si>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</si>
  <si>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</si>
  <si>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</si>
  <si>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</si>
  <si>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</si>
  <si>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</si>
  <si>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</si>
  <si>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</si>
  <si>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</si>
  <si>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</si>
  <si>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</si>
  <si>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</si>
  <si>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</si>
  <si>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</si>
  <si>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</si>
  <si>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</si>
  <si>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</si>
  <si>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</si>
  <si>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</si>
  <si>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</si>
  <si>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</si>
  <si>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</si>
  <si>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</si>
  <si>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</si>
  <si>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</si>
  <si>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</si>
  <si>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</si>
  <si>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</si>
  <si>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</si>
  <si>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</si>
  <si>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</si>
  <si>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</si>
  <si>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</si>
  <si>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</si>
  <si>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</si>
  <si>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</si>
  <si>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</si>
  <si>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</si>
  <si>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</si>
  <si>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</si>
  <si>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</si>
  <si>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</si>
  <si>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</si>
  <si>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</si>
  <si>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</si>
  <si>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</si>
  <si>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</si>
  <si>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</si>
  <si>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</si>
  <si>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</si>
  <si>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</si>
  <si>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</si>
  <si>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</si>
  <si>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</si>
  <si>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</si>
  <si>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</si>
  <si>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</si>
  <si>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</si>
  <si>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</si>
  <si>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</si>
  <si>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</si>
  <si>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</si>
  <si>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</si>
  <si>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</si>
  <si>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</si>
  <si>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</si>
  <si>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</si>
  <si>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</si>
  <si>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</si>
  <si>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</si>
  <si>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</si>
  <si>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</si>
  <si>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</si>
  <si>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</si>
  <si>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</si>
  <si>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</si>
  <si>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</si>
  <si>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</si>
  <si>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</si>
  <si>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</si>
  <si>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</si>
  <si>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</si>
  <si>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</si>
  <si>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</si>
  <si>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</si>
  <si>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</si>
  <si>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</si>
  <si>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</si>
  <si>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</si>
  <si>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</si>
  <si>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</si>
  <si>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</si>
  <si>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</si>
  <si>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</si>
  <si>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</si>
  <si>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</si>
  <si>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</si>
  <si>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</si>
  <si>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</si>
  <si>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</si>
  <si>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</si>
  <si>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</si>
  <si>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</si>
  <si>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</si>
  <si>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</si>
  <si>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</si>
  <si>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</si>
  <si>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</si>
  <si>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</si>
  <si>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</si>
  <si>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</si>
  <si>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</si>
  <si>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</si>
  <si>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</si>
  <si>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</si>
  <si>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</si>
  <si>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</si>
  <si>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</si>
  <si>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</si>
  <si>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</si>
  <si>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</si>
  <si>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</si>
  <si>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</si>
  <si>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</si>
  <si>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</si>
  <si>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</si>
  <si>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</si>
  <si>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</si>
  <si>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</si>
  <si>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</si>
  <si>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</si>
  <si>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</si>
  <si>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</si>
  <si>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</si>
  <si>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</si>
  <si>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</si>
  <si>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</si>
  <si>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2018/04/18-2018/05/16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</si>
  <si>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JL-2018-SHY-151</t>
    </r>
    <phoneticPr fontId="17" type="noConversion"/>
  </si>
  <si>
    <t>YP-2018-SHY-151</t>
    <phoneticPr fontId="17" type="noConversion"/>
  </si>
  <si>
    <t>995.96</t>
    <phoneticPr fontId="17" type="noConversion"/>
  </si>
  <si>
    <t>S246分离立交右幅0-4桩基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</si>
</sst>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141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51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137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YP-2018-SHY-151-1</v>
      </c>
      <c r="B15" s="73" t="s">
        <v>136</v>
      </c>
      <c r="C15" s="74"/>
      <c r="D15" s="70" t="str">
        <f>LEFT(L9,P9)</f>
        <v>2018/04/18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991.32</v>
      </c>
      <c r="L15" s="25">
        <v>44</v>
      </c>
      <c r="M15" s="72">
        <v>42.5</v>
      </c>
      <c r="N15" s="72">
        <f>M15</f>
        <v>42.5</v>
      </c>
      <c r="O15" s="54" t="s">
        <v>46</v>
      </c>
      <c r="P15" s="21">
        <f t="shared" ref="P15:P23" si="0">ROUND(K15/22.5,3)</f>
        <v>44.058999999999997</v>
      </c>
      <c r="Q15" s="71">
        <f>ROUND(AVERAGE(L15:L17),3)</f>
        <v>42.567</v>
      </c>
      <c r="R15" s="30">
        <f t="shared" ref="R15:R23" ca="1" si="1">ROUND(R$14+RAND()*S$14,2)</f>
        <v>982.71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YP-2018-SHY-151-2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925.02</v>
      </c>
      <c r="L16" s="25">
        <v>41.4</v>
      </c>
      <c r="M16" s="72"/>
      <c r="N16" s="72"/>
      <c r="O16" s="54"/>
      <c r="P16" s="21">
        <f t="shared" si="0"/>
        <v>41.112000000000002</v>
      </c>
      <c r="Q16" s="71"/>
      <c r="R16" s="30">
        <f t="shared" ca="1" si="1"/>
        <v>1093.6199999999999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YP-2018-SHY-151-3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951.26</v>
      </c>
      <c r="L17" s="25">
        <v>42.3</v>
      </c>
      <c r="M17" s="72"/>
      <c r="N17" s="72"/>
      <c r="O17" s="54"/>
      <c r="P17" s="21">
        <f t="shared" si="0"/>
        <v>42.277999999999999</v>
      </c>
      <c r="Q17" s="71"/>
      <c r="R17" s="30">
        <f t="shared" ca="1" si="1"/>
        <v>1040.47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YP-2018-SHY-151-4</v>
      </c>
      <c r="B18" s="73" t="s">
        <v>136</v>
      </c>
      <c r="C18" s="74"/>
      <c r="D18" s="52" t="str">
        <f>D15</f>
        <v>2018/04/18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44.3</v>
      </c>
      <c r="M18" s="72">
        <v>44.3</v>
      </c>
      <c r="N18" s="72">
        <f>M18</f>
        <v>44.3</v>
      </c>
      <c r="O18" s="54" t="s">
        <v>46</v>
      </c>
      <c r="P18" s="21">
        <f>ROUND(K19/22.5,3)</f>
        <v>47.676000000000002</v>
      </c>
      <c r="Q18" s="71">
        <f>ROUND(AVERAGE(L18:L20),3)</f>
        <v>44.332999999999998</v>
      </c>
      <c r="R18" s="30">
        <f t="shared" ca="1" si="1"/>
        <v>1028.05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YP-2018-SHY-151-5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1072.7</v>
      </c>
      <c r="L19" s="25">
        <v>47.7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1021.58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YP-2018-SHY-151-6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922.75</v>
      </c>
      <c r="L20" s="25">
        <v>41</v>
      </c>
      <c r="M20" s="72"/>
      <c r="N20" s="72"/>
      <c r="O20" s="54"/>
      <c r="P20" s="21">
        <f t="shared" si="0"/>
        <v>41.011000000000003</v>
      </c>
      <c r="Q20" s="71"/>
      <c r="R20" s="30">
        <f t="shared" ca="1" si="1"/>
        <v>1037.05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1061.51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1010.98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1117.21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53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54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970.82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980.75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975.18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1029.98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950.26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1004.95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971.96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1023.96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998.63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55</v>
      </c>
      <c r="BI1" s="85"/>
      <c r="BJ1" s="85" t="s">
        <v>56</v>
      </c>
      <c r="BK1" s="85"/>
      <c r="BL1" s="85"/>
      <c r="BM1" s="85" t="s">
        <v>57</v>
      </c>
      <c r="BN1" s="85"/>
      <c r="BP1" s="85" t="s">
        <v>58</v>
      </c>
      <c r="BQ1" s="85"/>
      <c r="BR1" s="85" t="s">
        <v>56</v>
      </c>
      <c r="BS1" s="85"/>
      <c r="BT1" s="85"/>
      <c r="BU1" s="85" t="s">
        <v>57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59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报告编号：BG-2018-SHY-151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62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65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YP-2018-SHY-151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S246分离立交右幅0-4桩基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69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35</v>
      </c>
      <c r="BX29" s="199"/>
      <c r="BY29" s="199"/>
      <c r="BZ29" s="199"/>
      <c r="CA29" s="200" t="s">
        <v>70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YP-2018-SHY-151-1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2018/04/18-2018/05/16</v>
      </c>
      <c r="N38" s="153"/>
      <c r="O38" s="153"/>
      <c r="P38" s="153"/>
      <c r="Q38" s="153"/>
      <c r="R38" s="153"/>
      <c r="S38" s="154"/>
      <c r="T38" s="161" t="s">
        <v>43</v>
      </c>
      <c r="U38" s="162"/>
      <c r="V38" s="162"/>
      <c r="W38" s="162"/>
      <c r="X38" s="162"/>
      <c r="Y38" s="163"/>
      <c r="Z38" s="161" t="s">
        <v>46</v>
      </c>
      <c r="AA38" s="162"/>
      <c r="AB38" s="162"/>
      <c r="AC38" s="162"/>
      <c r="AD38" s="162"/>
      <c r="AE38" s="162"/>
      <c r="AF38" s="162"/>
      <c r="AG38" s="163"/>
      <c r="AH38" s="170" t="s">
        <v>76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44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42.5</v>
      </c>
      <c r="BB38" s="181"/>
      <c r="BC38" s="181"/>
      <c r="BD38" s="181"/>
      <c r="BE38" s="181"/>
      <c r="BF38" s="182"/>
      <c r="BG38" s="161" t="s">
        <v>77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121.4</v>
      </c>
      <c r="BP38" s="181"/>
      <c r="BQ38" s="181"/>
      <c r="BR38" s="181"/>
      <c r="BS38" s="181"/>
      <c r="BT38" s="181"/>
      <c r="BU38" s="181"/>
      <c r="BV38" s="189"/>
      <c r="CR38" s="9" t="s">
        <v>78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YP-2018-SHY-151-2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41.4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YP-2018-SHY-151-3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42.3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YP-2018-SHY-151-4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2018/04/18-2018/05/16</v>
      </c>
      <c r="N47" s="153"/>
      <c r="O47" s="153"/>
      <c r="P47" s="153"/>
      <c r="Q47" s="153"/>
      <c r="R47" s="153"/>
      <c r="S47" s="154"/>
      <c r="T47" s="161" t="s">
        <v>43</v>
      </c>
      <c r="U47" s="162"/>
      <c r="V47" s="162"/>
      <c r="W47" s="162"/>
      <c r="X47" s="162"/>
      <c r="Y47" s="163"/>
      <c r="Z47" s="161" t="s">
        <v>46</v>
      </c>
      <c r="AA47" s="162"/>
      <c r="AB47" s="162"/>
      <c r="AC47" s="162"/>
      <c r="AD47" s="162"/>
      <c r="AE47" s="162"/>
      <c r="AF47" s="162"/>
      <c r="AG47" s="163"/>
      <c r="AH47" s="170" t="s">
        <v>76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44.3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44.3</v>
      </c>
      <c r="BB47" s="181"/>
      <c r="BC47" s="181"/>
      <c r="BD47" s="181"/>
      <c r="BE47" s="181"/>
      <c r="BF47" s="182"/>
      <c r="BG47" s="161" t="s">
        <v>77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126.6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YP-2018-SHY-151-5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47.7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YP-2018-SHY-151-6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41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85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86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2018-05-17T00:58:28Z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