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<sst xmlns="http://schemas.openxmlformats.org/spreadsheetml/2006/main" count="145">
  <si>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</si>
  <si>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</si>
  <si>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</si>
  <si>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</si>
  <si>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</si>
  <si>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JL-2018-SHY-188</t>
    </r>
  </si>
  <si>
    <t>工程部位/用途</t>
  </si>
  <si>
    <t>S246分离立交左幅14#墩系梁</t>
  </si>
  <si>
    <t>委托/任务编号</t>
  </si>
  <si>
    <t>/</t>
  </si>
  <si>
    <t>试验依据</t>
  </si>
  <si>
    <t>JTG E30-2005</t>
  </si>
  <si>
    <t>样品编号</t>
  </si>
  <si>
    <t>YP-2018-SHY-188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</si>
  <si>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</si>
  <si>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</si>
  <si>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</si>
  <si>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</si>
  <si>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</si>
  <si>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</si>
  <si>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温度：20     相对湿度：58      </t>
  </si>
  <si>
    <t>试验日期</t>
  </si>
  <si>
    <t>2018/05/06-2018/06/03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</si>
  <si>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</si>
  <si>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</si>
  <si>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</si>
  <si>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</si>
  <si>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</si>
  <si>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</si>
  <si>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</si>
  <si>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</si>
  <si>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</si>
  <si>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</si>
  <si>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</si>
  <si>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</si>
  <si>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</si>
  <si>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</si>
  <si>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</si>
  <si>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</si>
  <si>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</si>
  <si>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</si>
  <si>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</si>
  <si>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</si>
  <si>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</si>
  <si>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</si>
  <si>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</si>
  <si>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</si>
  <si>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</si>
  <si>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</si>
  <si>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</si>
  <si>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</si>
  <si>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</si>
  <si>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</si>
  <si>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974.37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</si>
  <si>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</si>
  <si>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</si>
  <si>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</si>
  <si>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</si>
  <si>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</si>
  <si>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JL-2018-SHY-187</t>
    </r>
  </si>
  <si>
    <t>双庄河中桥3a-0桩基</t>
  </si>
  <si>
    <t>YP-2018-SHY-187</t>
  </si>
  <si>
    <t>2018/05/04-2018/06/01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</si>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</sst>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5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4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20" borderId="53" applyNumberFormat="0" applyAlignment="0" applyProtection="0">
      <alignment vertical="center"/>
    </xf>
    <xf numFmtId="0" fontId="20" fillId="20" borderId="50" applyNumberFormat="0" applyAlignment="0" applyProtection="0">
      <alignment vertical="center"/>
    </xf>
    <xf numFmtId="0" fontId="13" fillId="7" borderId="4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D9" sqref="D9:I9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88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YP-2018-SHY-188-1</v>
      </c>
      <c r="B15" s="229" t="s">
        <v>47</v>
      </c>
      <c r="C15" s="230"/>
      <c r="D15" s="258" t="str">
        <f>LEFT(L9,P9)</f>
        <v>2018/05/06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948.06</v>
      </c>
      <c r="L15" s="245">
        <v>42.1</v>
      </c>
      <c r="M15" s="246">
        <v>43</v>
      </c>
      <c r="N15" s="246">
        <f>M15</f>
        <v>43</v>
      </c>
      <c r="O15" s="241" t="s">
        <v>51</v>
      </c>
      <c r="P15" s="216">
        <f t="shared" ref="P15:P23" si="0">ROUND(K15/22.5,3)</f>
        <v>42.136</v>
      </c>
      <c r="Q15" s="252">
        <f>ROUND(AVERAGE(L15:L17),3)</f>
        <v>43</v>
      </c>
      <c r="R15" s="253">
        <f ca="1" t="shared" ref="R15:R23" si="1">ROUND(R$14+RAND()*S$14,2)</f>
        <v>1067.91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YP-2018-SHY-188-2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992.89</v>
      </c>
      <c r="L16" s="245">
        <v>44.1</v>
      </c>
      <c r="M16" s="246"/>
      <c r="N16" s="246"/>
      <c r="O16" s="241"/>
      <c r="P16" s="216">
        <f t="shared" si="0"/>
        <v>44.128</v>
      </c>
      <c r="Q16" s="252"/>
      <c r="R16" s="253">
        <f ca="1" t="shared" si="1"/>
        <v>1112.25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YP-2018-SHY-188-3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963.54</v>
      </c>
      <c r="L17" s="245">
        <v>42.8</v>
      </c>
      <c r="M17" s="246"/>
      <c r="N17" s="246"/>
      <c r="O17" s="241"/>
      <c r="P17" s="216">
        <f t="shared" si="0"/>
        <v>42.824</v>
      </c>
      <c r="Q17" s="252"/>
      <c r="R17" s="253">
        <f ca="1" t="shared" si="1"/>
        <v>968.94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YP-2018-SHY-188-4</v>
      </c>
      <c r="B18" s="229" t="s">
        <v>47</v>
      </c>
      <c r="C18" s="230"/>
      <c r="D18" s="219" t="str">
        <f>D15</f>
        <v>2018/05/06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43.3</v>
      </c>
      <c r="M18" s="246">
        <v>42.6</v>
      </c>
      <c r="N18" s="246">
        <f>M18</f>
        <v>42.6</v>
      </c>
      <c r="O18" s="241" t="s">
        <v>51</v>
      </c>
      <c r="P18" s="216">
        <f>ROUND(K19/22.5,3)</f>
        <v>44.085</v>
      </c>
      <c r="Q18" s="252">
        <f>ROUND(AVERAGE(L18:L20),3)</f>
        <v>42.633</v>
      </c>
      <c r="R18" s="253">
        <f ca="1" t="shared" si="1"/>
        <v>968.95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YP-2018-SHY-188-5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991.91</v>
      </c>
      <c r="L19" s="245">
        <v>44.1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1098.5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YP-2018-SHY-188-6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911.57</v>
      </c>
      <c r="L20" s="245">
        <v>40.5</v>
      </c>
      <c r="M20" s="246"/>
      <c r="N20" s="246"/>
      <c r="O20" s="241"/>
      <c r="P20" s="216">
        <f t="shared" si="0"/>
        <v>40.514</v>
      </c>
      <c r="Q20" s="252"/>
      <c r="R20" s="253">
        <f ca="1" t="shared" si="1"/>
        <v>1005.62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1040.5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1049.64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988.4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992.07</v>
      </c>
      <c r="L15" s="245">
        <v>44.1</v>
      </c>
      <c r="M15" s="246">
        <v>43.4</v>
      </c>
      <c r="N15" s="246"/>
      <c r="O15" s="241"/>
      <c r="P15" s="216">
        <f t="shared" ref="P15:P23" si="0">ROUND(K15/22.5,3)</f>
        <v>44.092</v>
      </c>
      <c r="Q15" s="252">
        <f>ROUND(AVERAGE(L15:L17),3)</f>
        <v>43.367</v>
      </c>
      <c r="R15" s="253">
        <f ca="1" t="shared" ref="R15:R23" si="1">ROUND(R$14+RAND()*S$14,2)</f>
        <v>1018.35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954.69</v>
      </c>
      <c r="L16" s="245">
        <v>42.4</v>
      </c>
      <c r="M16" s="246"/>
      <c r="N16" s="246"/>
      <c r="O16" s="241"/>
      <c r="P16" s="216">
        <f t="shared" si="0"/>
        <v>42.431</v>
      </c>
      <c r="Q16" s="252"/>
      <c r="R16" s="253">
        <f ca="1" t="shared" si="1"/>
        <v>995.54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982.2</v>
      </c>
      <c r="L17" s="245">
        <v>43.6</v>
      </c>
      <c r="M17" s="246"/>
      <c r="N17" s="246"/>
      <c r="O17" s="241"/>
      <c r="P17" s="216">
        <f t="shared" si="0"/>
        <v>43.653</v>
      </c>
      <c r="Q17" s="252"/>
      <c r="R17" s="253">
        <f ca="1" t="shared" si="1"/>
        <v>982.16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972.05</v>
      </c>
      <c r="L18" s="245">
        <v>43.2</v>
      </c>
      <c r="M18" s="246">
        <v>43.2</v>
      </c>
      <c r="N18" s="246"/>
      <c r="O18" s="241"/>
      <c r="P18" s="216">
        <f t="shared" si="0"/>
        <v>43.202</v>
      </c>
      <c r="Q18" s="252">
        <f>ROUND(AVERAGE(L18:L20),3)</f>
        <v>43.167</v>
      </c>
      <c r="R18" s="253">
        <f ca="1" t="shared" si="1"/>
        <v>959.96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945.72</v>
      </c>
      <c r="L19" s="245">
        <v>42</v>
      </c>
      <c r="M19" s="246"/>
      <c r="N19" s="246"/>
      <c r="O19" s="241"/>
      <c r="P19" s="216">
        <f t="shared" si="0"/>
        <v>42.032</v>
      </c>
      <c r="Q19" s="252"/>
      <c r="R19" s="253">
        <f ca="1" t="shared" si="1"/>
        <v>993.53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997.15</v>
      </c>
      <c r="L20" s="245">
        <v>44.3</v>
      </c>
      <c r="M20" s="246"/>
      <c r="N20" s="246"/>
      <c r="O20" s="241"/>
      <c r="P20" s="216">
        <f t="shared" si="0"/>
        <v>44.318</v>
      </c>
      <c r="Q20" s="252"/>
      <c r="R20" s="253">
        <f ca="1" t="shared" si="1"/>
        <v>994.59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1011.43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978.78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989.9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21" sqref="D21:P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报告编号：BG-2018-SHY-188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YP-2018-SHY-188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S246分离立交左幅14#墩系梁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YP-2018-SHY-188-1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2018/05/06-2018/06/03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42.1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122.9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YP-2018-SHY-188-2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44.1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YP-2018-SHY-188-3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42.8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YP-2018-SHY-188-4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2018/05/06-2018/06/03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43.3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42.6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YP-2018-SHY-188-5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YP-2018-SHY-188-6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40.5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21" sqref="D21:P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2018-05-13T00:47:00Z</cp:lastPrinted>
  <dcterms:modified xsi:type="dcterms:W3CDTF">2018-07-08T07:02:14Z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