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<sst xmlns="http://schemas.openxmlformats.org/spreadsheetml/2006/main" count="145">
  <si>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</si>
  <si>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</si>
  <si>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</si>
  <si>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</si>
  <si>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</si>
  <si>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JL-2018-SHY-192</t>
    </r>
  </si>
  <si>
    <t>工程部位/用途</t>
  </si>
  <si>
    <t>K18+133箱型通道右侧翼墙</t>
  </si>
  <si>
    <t>委托/任务编号</t>
  </si>
  <si>
    <t>/</t>
  </si>
  <si>
    <t>试验依据</t>
  </si>
  <si>
    <t>JTG E30-2005</t>
  </si>
  <si>
    <t>样品编号</t>
  </si>
  <si>
    <t>YP-2018-SHY-192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</si>
  <si>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</si>
  <si>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</si>
  <si>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</si>
  <si>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</si>
  <si>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</si>
  <si>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</si>
  <si>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</si>
  <si>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</si>
  <si>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</si>
  <si>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</si>
  <si>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</si>
  <si>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</si>
  <si>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</si>
  <si>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</si>
  <si>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</si>
  <si>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</si>
  <si>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</si>
  <si>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</si>
  <si>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</si>
  <si>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</si>
  <si>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</si>
  <si>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</si>
  <si>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</si>
  <si>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</si>
  <si>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</si>
  <si>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</si>
  <si>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</si>
  <si>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</si>
  <si>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</si>
  <si>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</si>
  <si>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</si>
  <si>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</si>
  <si>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</si>
  <si>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30</t>
  </si>
  <si>
    <t>28</t>
  </si>
  <si>
    <t>150</t>
  </si>
  <si>
    <t>22500</t>
  </si>
  <si>
    <t>标准养护</t>
  </si>
  <si>
    <t>d7fg</t>
  </si>
  <si>
    <t>850.49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</si>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</sst>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53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8" borderId="49" applyNumberFormat="0" applyAlignment="0" applyProtection="0">
      <alignment vertical="center"/>
    </xf>
    <xf numFmtId="0" fontId="24" fillId="8" borderId="48" applyNumberFormat="0" applyAlignment="0" applyProtection="0">
      <alignment vertical="center"/>
    </xf>
    <xf numFmtId="0" fontId="26" fillId="21" borderId="5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92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YP-2018-SHY-192-1</v>
      </c>
      <c r="B15" s="229" t="s">
        <v>47</v>
      </c>
      <c r="C15" s="230"/>
      <c r="D15" s="258" t="str">
        <f>LEFT(L9,P9)</f>
        <v>2018/05/08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856.54</v>
      </c>
      <c r="L15" s="245">
        <v>38.1</v>
      </c>
      <c r="M15" s="246">
        <v>38.1</v>
      </c>
      <c r="N15" s="246">
        <f>M15</f>
        <v>38.1</v>
      </c>
      <c r="O15" s="241" t="s">
        <v>51</v>
      </c>
      <c r="P15" s="216">
        <f t="shared" ref="P15:P23" si="0">ROUND(K15/22.5,3)</f>
        <v>38.068</v>
      </c>
      <c r="Q15" s="252">
        <f>ROUND(AVERAGE(L15:L17),3)</f>
        <v>38.067</v>
      </c>
      <c r="R15" s="253">
        <f ca="1" t="shared" ref="R15:R23" si="1">ROUND(R$14+RAND()*S$14,2)</f>
        <v>1075.99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YP-2018-SHY-192-2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846.7</v>
      </c>
      <c r="L16" s="245">
        <v>37.6</v>
      </c>
      <c r="M16" s="246"/>
      <c r="N16" s="246"/>
      <c r="O16" s="241"/>
      <c r="P16" s="216">
        <f t="shared" si="0"/>
        <v>37.631</v>
      </c>
      <c r="Q16" s="252"/>
      <c r="R16" s="253">
        <f ca="1" t="shared" si="1"/>
        <v>1036.04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YP-2018-SHY-192-3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866.91</v>
      </c>
      <c r="L17" s="245">
        <v>38.5</v>
      </c>
      <c r="M17" s="246"/>
      <c r="N17" s="246"/>
      <c r="O17" s="241"/>
      <c r="P17" s="216">
        <f t="shared" si="0"/>
        <v>38.529</v>
      </c>
      <c r="Q17" s="252"/>
      <c r="R17" s="253">
        <f ca="1" t="shared" si="1"/>
        <v>1076.08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YP-2018-SHY-192-4</v>
      </c>
      <c r="B18" s="229" t="s">
        <v>47</v>
      </c>
      <c r="C18" s="230"/>
      <c r="D18" s="219" t="str">
        <f>D15</f>
        <v>2018/05/08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37.8</v>
      </c>
      <c r="M18" s="246">
        <v>37.9</v>
      </c>
      <c r="N18" s="246">
        <f>M18</f>
        <v>37.9</v>
      </c>
      <c r="O18" s="241" t="s">
        <v>51</v>
      </c>
      <c r="P18" s="216">
        <f>ROUND(K19/22.5,3)</f>
        <v>39.187</v>
      </c>
      <c r="Q18" s="252">
        <f>ROUND(AVERAGE(L18:L20),3)</f>
        <v>37.9</v>
      </c>
      <c r="R18" s="253">
        <f ca="1" t="shared" si="1"/>
        <v>1014.68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YP-2018-SHY-192-5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881.7</v>
      </c>
      <c r="L19" s="245">
        <v>39.2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1092.41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YP-2018-SHY-192-6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825.84</v>
      </c>
      <c r="L20" s="245">
        <v>36.7</v>
      </c>
      <c r="M20" s="246"/>
      <c r="N20" s="246"/>
      <c r="O20" s="241"/>
      <c r="P20" s="216">
        <f t="shared" si="0"/>
        <v>36.704</v>
      </c>
      <c r="Q20" s="252"/>
      <c r="R20" s="253">
        <f ca="1" t="shared" si="1"/>
        <v>1018.29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991.41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975.05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973.91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1020.83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1006.41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951.24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1007.13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967.75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953.51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982.73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1026.3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957.08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21" sqref="Q21:AO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报告编号：BG-2018-SHY-192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YP-2018-SHY-192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K18+133箱型通道右侧翼墙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30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YP-2018-SHY-192-1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2018/05/08-2018/06/05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38.1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38.1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127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YP-2018-SHY-192-2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37.6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YP-2018-SHY-192-3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38.5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YP-2018-SHY-192-4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2018/05/08-2018/06/05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37.8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37.9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126.3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YP-2018-SHY-192-5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39.2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YP-2018-SHY-192-6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36.7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2018-05-19T09:11:00Z</cp:lastPrinted>
  <dcterms:modified xsi:type="dcterms:W3CDTF">2018-06-06T00:33:36Z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