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<sst xmlns="http://schemas.openxmlformats.org/spreadsheetml/2006/main" count="145">
  <si>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</si>
  <si>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</si>
  <si>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</si>
  <si>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</si>
  <si>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</si>
  <si>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JL-2018-SHY-193</t>
    </r>
  </si>
  <si>
    <t>工程部位/用途</t>
  </si>
  <si>
    <t>双庄河中桥3a-2桩基</t>
  </si>
  <si>
    <t>委托/任务编号</t>
  </si>
  <si>
    <t>/</t>
  </si>
  <si>
    <t>试验依据</t>
  </si>
  <si>
    <t>JTG E30-2005</t>
  </si>
  <si>
    <t>样品编号</t>
  </si>
  <si>
    <t>YP-2018-SHY-193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</si>
  <si>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</si>
  <si>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</si>
  <si>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</si>
  <si>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</si>
  <si>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</si>
  <si>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</si>
  <si>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</si>
  <si>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</si>
  <si>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2018/05/08-2018/06/05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</si>
  <si>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</si>
  <si>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</si>
  <si>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</si>
  <si>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</si>
  <si>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</si>
  <si>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</si>
  <si>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</si>
  <si>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</si>
  <si>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</si>
  <si>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</si>
  <si>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</si>
  <si>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</si>
  <si>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</si>
  <si>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</si>
  <si>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</si>
  <si>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</si>
  <si>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</si>
  <si>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</si>
  <si>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</si>
  <si>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</si>
  <si>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</si>
  <si>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</si>
  <si>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</si>
  <si>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</si>
  <si>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</si>
  <si>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</si>
  <si>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</si>
  <si>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</si>
  <si>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</si>
  <si>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</si>
  <si>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951.07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</si>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</sst>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26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48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31" borderId="51" applyNumberFormat="0" applyAlignment="0" applyProtection="0">
      <alignment vertical="center"/>
    </xf>
    <xf numFmtId="0" fontId="27" fillId="31" borderId="49" applyNumberFormat="0" applyAlignment="0" applyProtection="0">
      <alignment vertical="center"/>
    </xf>
    <xf numFmtId="0" fontId="28" fillId="33" borderId="52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93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YP-2018-SHY-193-1</v>
      </c>
      <c r="B15" s="229" t="s">
        <v>47</v>
      </c>
      <c r="C15" s="230"/>
      <c r="D15" s="258" t="str">
        <f>LEFT(L9,P9)</f>
        <v>2018/05/08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1053.7</v>
      </c>
      <c r="L15" s="245">
        <v>46.8</v>
      </c>
      <c r="M15" s="246">
        <v>43.5</v>
      </c>
      <c r="N15" s="246">
        <f>M15</f>
        <v>43.5</v>
      </c>
      <c r="O15" s="241" t="s">
        <v>51</v>
      </c>
      <c r="P15" s="216">
        <f t="shared" ref="P15:P23" si="0">ROUND(K15/22.5,3)</f>
        <v>46.831</v>
      </c>
      <c r="Q15" s="252">
        <f>ROUND(AVERAGE(L15:L17),3)</f>
        <v>43.533</v>
      </c>
      <c r="R15" s="253">
        <f ca="1" t="shared" ref="R15:R23" si="1">ROUND(R$14+RAND()*S$14,2)</f>
        <v>978.3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YP-2018-SHY-193-2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932.06</v>
      </c>
      <c r="L16" s="245">
        <v>41.4</v>
      </c>
      <c r="M16" s="246"/>
      <c r="N16" s="246"/>
      <c r="O16" s="241"/>
      <c r="P16" s="216">
        <f t="shared" si="0"/>
        <v>41.425</v>
      </c>
      <c r="Q16" s="252"/>
      <c r="R16" s="253">
        <f ca="1" t="shared" si="1"/>
        <v>1033.7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YP-2018-SHY-193-3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953.22</v>
      </c>
      <c r="L17" s="245">
        <v>42.4</v>
      </c>
      <c r="M17" s="246"/>
      <c r="N17" s="246"/>
      <c r="O17" s="241"/>
      <c r="P17" s="216">
        <f t="shared" si="0"/>
        <v>42.365</v>
      </c>
      <c r="Q17" s="252"/>
      <c r="R17" s="253">
        <f ca="1" t="shared" si="1"/>
        <v>1002.65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YP-2018-SHY-193-4</v>
      </c>
      <c r="B18" s="229" t="s">
        <v>47</v>
      </c>
      <c r="C18" s="230"/>
      <c r="D18" s="219" t="str">
        <f>D15</f>
        <v>2018/05/08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42.3</v>
      </c>
      <c r="M18" s="246">
        <v>43.2</v>
      </c>
      <c r="N18" s="246">
        <f>M18</f>
        <v>43.2</v>
      </c>
      <c r="O18" s="241" t="s">
        <v>51</v>
      </c>
      <c r="P18" s="216">
        <f>ROUND(K19/22.5,3)</f>
        <v>43.544</v>
      </c>
      <c r="Q18" s="252">
        <f>ROUND(AVERAGE(L18:L20),3)</f>
        <v>43.2</v>
      </c>
      <c r="R18" s="253">
        <f ca="1" t="shared" si="1"/>
        <v>1071.81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YP-2018-SHY-193-5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979.74</v>
      </c>
      <c r="L19" s="245">
        <v>43.5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1068.54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YP-2018-SHY-193-6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985.71</v>
      </c>
      <c r="L20" s="245">
        <v>43.8</v>
      </c>
      <c r="M20" s="246"/>
      <c r="N20" s="246"/>
      <c r="O20" s="241"/>
      <c r="P20" s="216">
        <f t="shared" si="0"/>
        <v>43.809</v>
      </c>
      <c r="Q20" s="252"/>
      <c r="R20" s="253">
        <f ca="1" t="shared" si="1"/>
        <v>1069.97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971.96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1059.53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1045.83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985.72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989.65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958.44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956.6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972.01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960.36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1009.8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1020.78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998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报告编号：BG-2018-SHY-193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YP-2018-SHY-193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双庄河中桥3a-2桩基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YP-2018-SHY-193-1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2018/05/08-2018/06/05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46.8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43.5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124.3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YP-2018-SHY-193-2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41.4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YP-2018-SHY-193-3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42.4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YP-2018-SHY-193-4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2018/05/08-2018/06/05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42.3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43.2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123.4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YP-2018-SHY-193-5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43.5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YP-2018-SHY-193-6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43.8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2018-06-06T00:37:18Z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