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<sst xmlns="http://schemas.openxmlformats.org/spreadsheetml/2006/main" count="138">
  <si>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</si>
  <si>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</si>
  <si>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</si>
  <si>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</si>
  <si>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</si>
  <si>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rFont val="仿宋"/>
        <charset val="134"/>
      </rPr>
      <t>JL-2017-SHY-027</t>
    </r>
  </si>
  <si>
    <t>工程部位/用途</t>
  </si>
  <si>
    <t>尚义一号水库大桥1-1#桩基</t>
  </si>
  <si>
    <t>委托/任务编号</t>
  </si>
  <si>
    <t>/</t>
  </si>
  <si>
    <t>试验依据</t>
  </si>
  <si>
    <t>JTG E30-2005</t>
  </si>
  <si>
    <t>样品编号</t>
  </si>
  <si>
    <t>YP-2017-SHY-027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</si>
  <si>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</si>
  <si>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</si>
  <si>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</si>
  <si>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</si>
  <si>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</si>
  <si>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</si>
  <si>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</si>
  <si>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</si>
  <si>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2017/12/17-2018/01/14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</si>
  <si>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</si>
  <si>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</si>
  <si>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</si>
  <si>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</si>
  <si>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</si>
  <si>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</si>
  <si>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</si>
  <si>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</si>
  <si>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</si>
  <si>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</si>
  <si>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</si>
  <si>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</si>
  <si>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</si>
  <si>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</si>
  <si>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</si>
  <si>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</si>
  <si>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</si>
  <si>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</si>
  <si>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</si>
  <si>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</si>
  <si>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</si>
  <si>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</si>
  <si>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200</t>
  </si>
  <si>
    <t>35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</si>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</sst>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33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7" fillId="16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5" borderId="47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51" applyNumberFormat="0" applyFill="0" applyAlignment="0" applyProtection="0">
      <alignment vertical="center"/>
    </xf>
    <xf numFmtId="0" fontId="25" fillId="0" borderId="51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0" borderId="53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7" fillId="25" borderId="54" applyNumberFormat="0" applyAlignment="0" applyProtection="0">
      <alignment vertical="center"/>
    </xf>
    <xf numFmtId="0" fontId="28" fillId="25" borderId="48" applyNumberFormat="0" applyAlignment="0" applyProtection="0">
      <alignment vertical="center"/>
    </xf>
    <xf numFmtId="0" fontId="20" fillId="22" borderId="49" applyNumberForma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2" fillId="0" borderId="50" applyNumberFormat="0" applyFill="0" applyAlignment="0" applyProtection="0">
      <alignment vertical="center"/>
    </xf>
    <xf numFmtId="0" fontId="24" fillId="0" borderId="52" applyNumberFormat="0" applyFill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9" fillId="0" borderId="0">
      <alignment vertical="center"/>
    </xf>
    <xf numFmtId="0" fontId="12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29" fillId="0" borderId="0">
      <alignment vertical="center"/>
    </xf>
  </cellStyleXfs>
  <cellXfs count="255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opLeftCell="A13" workbookViewId="0">
      <selection activeCell="A15" sqref="A15:A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15" t="s">
        <v>5</v>
      </c>
      <c r="L4" s="215"/>
      <c r="M4" s="215"/>
      <c r="N4" s="215"/>
      <c r="O4" s="21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15"/>
      <c r="L5" s="215"/>
      <c r="M5" s="215"/>
      <c r="N5" s="215"/>
      <c r="O5" s="215"/>
      <c r="R5" s="247"/>
    </row>
    <row r="6" s="3" customFormat="1" ht="24.95" customHeight="1" spans="1:18">
      <c r="A6" s="9" t="s">
        <v>6</v>
      </c>
      <c r="B6" s="10"/>
      <c r="C6" s="10"/>
      <c r="D6" s="217" t="s">
        <v>7</v>
      </c>
      <c r="E6" s="217"/>
      <c r="F6" s="217"/>
      <c r="G6" s="217"/>
      <c r="H6" s="217"/>
      <c r="I6" s="217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30" t="s">
        <v>13</v>
      </c>
      <c r="M7" s="230"/>
      <c r="N7" s="230"/>
      <c r="O7" s="239"/>
      <c r="P7" s="3" t="s">
        <v>14</v>
      </c>
      <c r="R7" s="215"/>
    </row>
    <row r="8" s="3" customFormat="1" ht="24.95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30" t="s">
        <v>22</v>
      </c>
      <c r="M9" s="230"/>
      <c r="N9" s="230"/>
      <c r="O9" s="239"/>
      <c r="P9" s="3" t="s">
        <v>23</v>
      </c>
      <c r="R9" s="215"/>
    </row>
    <row r="10" s="3" customFormat="1" ht="35.1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930</v>
      </c>
      <c r="S14" s="249" t="s">
        <v>45</v>
      </c>
      <c r="W14" s="215">
        <f>STDEV(T15:Z23)</f>
        <v>40.4427622616809</v>
      </c>
    </row>
    <row r="15" s="3" customFormat="1" ht="29.25" customHeight="1" spans="1:26">
      <c r="A15" s="253" t="str">
        <f>CONCATENATE(LEFT(L$7,P7),"-1")</f>
        <v>YP-2017-SHY-027-1</v>
      </c>
      <c r="B15" s="228" t="s">
        <v>46</v>
      </c>
      <c r="C15" s="229"/>
      <c r="D15" s="254" t="str">
        <f>LEFT(L9,P9)</f>
        <v>2017/12/17</v>
      </c>
      <c r="E15" s="230" t="s">
        <v>47</v>
      </c>
      <c r="F15" s="230" t="s">
        <v>48</v>
      </c>
      <c r="G15" s="230" t="s">
        <v>48</v>
      </c>
      <c r="H15" s="230" t="s">
        <v>48</v>
      </c>
      <c r="I15" s="230" t="s">
        <v>48</v>
      </c>
      <c r="J15" s="230" t="s">
        <v>49</v>
      </c>
      <c r="K15" s="242">
        <v>969.74</v>
      </c>
      <c r="L15" s="243">
        <f t="shared" ref="L15:L20" si="0">ROUND(K15/22.5,1)</f>
        <v>43.1</v>
      </c>
      <c r="M15" s="244">
        <f>ROUND(AVERAGE(L15:L17),1)</f>
        <v>45.3</v>
      </c>
      <c r="N15" s="244">
        <f>M15</f>
        <v>45.3</v>
      </c>
      <c r="O15" s="239" t="s">
        <v>50</v>
      </c>
      <c r="P15" s="215">
        <f t="shared" ref="P15:P23" si="1">ROUND(K15/22.5,3)</f>
        <v>43.1</v>
      </c>
      <c r="Q15" s="250">
        <f>ROUND(AVERAGE(L15:L17),3)</f>
        <v>45.3</v>
      </c>
      <c r="R15" s="251">
        <f ca="1" t="shared" ref="R15:R23" si="2">ROUND(R$14+RAND()*S$14,2)</f>
        <v>1120.07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9.25" customHeight="1" spans="1:26">
      <c r="A16" s="253" t="str">
        <f>CONCATENATE(LEFT(L$7,P7),"-2")</f>
        <v>YP-2017-SHY-027-2</v>
      </c>
      <c r="B16" s="231"/>
      <c r="C16" s="232"/>
      <c r="D16" s="254"/>
      <c r="E16" s="230"/>
      <c r="F16" s="230" t="s">
        <v>48</v>
      </c>
      <c r="G16" s="230" t="s">
        <v>48</v>
      </c>
      <c r="H16" s="230" t="s">
        <v>48</v>
      </c>
      <c r="I16" s="230" t="s">
        <v>48</v>
      </c>
      <c r="J16" s="230" t="s">
        <v>49</v>
      </c>
      <c r="K16" s="242">
        <v>1003.77</v>
      </c>
      <c r="L16" s="243">
        <f t="shared" si="0"/>
        <v>44.6</v>
      </c>
      <c r="M16" s="244"/>
      <c r="N16" s="244"/>
      <c r="O16" s="239"/>
      <c r="P16" s="215">
        <f t="shared" si="1"/>
        <v>44.612</v>
      </c>
      <c r="Q16" s="250"/>
      <c r="R16" s="251">
        <f ca="1" t="shared" si="2"/>
        <v>930.4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9.25" customHeight="1" spans="1:26">
      <c r="A17" s="253" t="str">
        <f>CONCATENATE(LEFT(L$7,P7),"-3")</f>
        <v>YP-2017-SHY-027-3</v>
      </c>
      <c r="B17" s="233"/>
      <c r="C17" s="234"/>
      <c r="D17" s="254"/>
      <c r="E17" s="230"/>
      <c r="F17" s="230" t="s">
        <v>48</v>
      </c>
      <c r="G17" s="230" t="s">
        <v>48</v>
      </c>
      <c r="H17" s="230" t="s">
        <v>48</v>
      </c>
      <c r="I17" s="230" t="s">
        <v>48</v>
      </c>
      <c r="J17" s="230" t="s">
        <v>49</v>
      </c>
      <c r="K17" s="242">
        <v>1085.41</v>
      </c>
      <c r="L17" s="243">
        <f t="shared" si="0"/>
        <v>48.2</v>
      </c>
      <c r="M17" s="244"/>
      <c r="N17" s="244"/>
      <c r="O17" s="239"/>
      <c r="P17" s="215">
        <f t="shared" si="1"/>
        <v>48.24</v>
      </c>
      <c r="Q17" s="250"/>
      <c r="R17" s="251">
        <f ca="1" t="shared" si="2"/>
        <v>1092.72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9.25" customHeight="1" spans="1:26">
      <c r="A18" s="253" t="str">
        <f>CONCATENATE(LEFT(L$7,P7),"-4")</f>
        <v>YP-2017-SHY-027-4</v>
      </c>
      <c r="B18" s="228" t="s">
        <v>46</v>
      </c>
      <c r="C18" s="229"/>
      <c r="D18" s="218" t="str">
        <f>D15</f>
        <v>2017/12/17</v>
      </c>
      <c r="E18" s="230" t="s">
        <v>47</v>
      </c>
      <c r="F18" s="230" t="s">
        <v>48</v>
      </c>
      <c r="G18" s="230" t="s">
        <v>48</v>
      </c>
      <c r="H18" s="230" t="s">
        <v>48</v>
      </c>
      <c r="I18" s="230" t="s">
        <v>48</v>
      </c>
      <c r="J18" s="230" t="s">
        <v>49</v>
      </c>
      <c r="K18" s="242">
        <v>1027.55</v>
      </c>
      <c r="L18" s="243">
        <f t="shared" si="0"/>
        <v>45.7</v>
      </c>
      <c r="M18" s="244">
        <f>ROUND(AVERAGE(L18:L20),1)</f>
        <v>45.7</v>
      </c>
      <c r="N18" s="244">
        <f>M18</f>
        <v>45.7</v>
      </c>
      <c r="O18" s="239" t="s">
        <v>50</v>
      </c>
      <c r="P18" s="215">
        <f t="shared" si="1"/>
        <v>45.669</v>
      </c>
      <c r="Q18" s="250">
        <f>ROUND(AVERAGE(L18:L20),3)</f>
        <v>45.733</v>
      </c>
      <c r="R18" s="251">
        <f ca="1" t="shared" si="2"/>
        <v>1007.83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9.25" customHeight="1" spans="1:26">
      <c r="A19" s="253" t="str">
        <f>CONCATENATE(LEFT(L$7,P7),"-5")</f>
        <v>YP-2017-SHY-027-5</v>
      </c>
      <c r="B19" s="231"/>
      <c r="C19" s="232"/>
      <c r="D19" s="218"/>
      <c r="E19" s="230"/>
      <c r="F19" s="230" t="s">
        <v>48</v>
      </c>
      <c r="G19" s="230" t="s">
        <v>48</v>
      </c>
      <c r="H19" s="230" t="s">
        <v>48</v>
      </c>
      <c r="I19" s="230" t="s">
        <v>48</v>
      </c>
      <c r="J19" s="230" t="s">
        <v>49</v>
      </c>
      <c r="K19" s="242">
        <v>1102.85</v>
      </c>
      <c r="L19" s="243">
        <f t="shared" si="0"/>
        <v>49</v>
      </c>
      <c r="M19" s="244"/>
      <c r="N19" s="244"/>
      <c r="O19" s="239"/>
      <c r="P19" s="215">
        <f t="shared" si="1"/>
        <v>49.016</v>
      </c>
      <c r="Q19" s="250"/>
      <c r="R19" s="251">
        <f ca="1" t="shared" si="2"/>
        <v>1034.66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9.25" customHeight="1" spans="1:26">
      <c r="A20" s="253" t="str">
        <f>CONCATENATE(LEFT(L$7,P7),"-6")</f>
        <v>YP-2017-SHY-027-6</v>
      </c>
      <c r="B20" s="233"/>
      <c r="C20" s="234"/>
      <c r="D20" s="218"/>
      <c r="E20" s="230"/>
      <c r="F20" s="230" t="s">
        <v>48</v>
      </c>
      <c r="G20" s="230" t="s">
        <v>48</v>
      </c>
      <c r="H20" s="230" t="s">
        <v>48</v>
      </c>
      <c r="I20" s="230" t="s">
        <v>48</v>
      </c>
      <c r="J20" s="230" t="s">
        <v>49</v>
      </c>
      <c r="K20" s="242">
        <v>955.28</v>
      </c>
      <c r="L20" s="243">
        <f t="shared" si="0"/>
        <v>42.5</v>
      </c>
      <c r="M20" s="244"/>
      <c r="N20" s="244"/>
      <c r="O20" s="239"/>
      <c r="P20" s="215">
        <f t="shared" si="1"/>
        <v>42.457</v>
      </c>
      <c r="Q20" s="250"/>
      <c r="R20" s="251">
        <f ca="1" t="shared" si="2"/>
        <v>1094.39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9.25" customHeight="1" spans="1:26">
      <c r="A21" s="253" t="str">
        <f>CONCATENATE(LEFT(L$7,P7),"-7")</f>
        <v>YP-2017-SHY-027-7</v>
      </c>
      <c r="B21" s="228" t="s">
        <v>46</v>
      </c>
      <c r="C21" s="229"/>
      <c r="D21" s="218" t="str">
        <f>D15</f>
        <v>2017/12/17</v>
      </c>
      <c r="E21" s="230" t="s">
        <v>47</v>
      </c>
      <c r="F21" s="230" t="s">
        <v>48</v>
      </c>
      <c r="G21" s="230" t="s">
        <v>48</v>
      </c>
      <c r="H21" s="230" t="s">
        <v>48</v>
      </c>
      <c r="I21" s="230" t="s">
        <v>48</v>
      </c>
      <c r="J21" s="230" t="s">
        <v>49</v>
      </c>
      <c r="K21" s="242">
        <v>1021.12</v>
      </c>
      <c r="L21" s="243">
        <f t="shared" ref="L21:L23" si="3">ROUND(K21/22.5,1)</f>
        <v>45.4</v>
      </c>
      <c r="M21" s="244">
        <f>ROUND(AVERAGE(L21:L23),1)</f>
        <v>46.4</v>
      </c>
      <c r="N21" s="244">
        <f>M21</f>
        <v>46.4</v>
      </c>
      <c r="O21" s="239" t="s">
        <v>50</v>
      </c>
      <c r="P21" s="215">
        <f t="shared" si="1"/>
        <v>45.383</v>
      </c>
      <c r="Q21" s="250">
        <f>ROUND(AVERAGE(L21:L23),3)</f>
        <v>46.433</v>
      </c>
      <c r="R21" s="251">
        <f ca="1" t="shared" si="2"/>
        <v>975.2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9.25" customHeight="1" spans="1:26">
      <c r="A22" s="253" t="str">
        <f>CONCATENATE(LEFT(L$7,P7),"-8")</f>
        <v>YP-2017-SHY-027-8</v>
      </c>
      <c r="B22" s="231"/>
      <c r="C22" s="232"/>
      <c r="D22" s="218"/>
      <c r="E22" s="230"/>
      <c r="F22" s="230" t="s">
        <v>48</v>
      </c>
      <c r="G22" s="230" t="s">
        <v>48</v>
      </c>
      <c r="H22" s="230" t="s">
        <v>48</v>
      </c>
      <c r="I22" s="230" t="s">
        <v>48</v>
      </c>
      <c r="J22" s="230" t="s">
        <v>49</v>
      </c>
      <c r="K22" s="242">
        <v>986.84</v>
      </c>
      <c r="L22" s="243">
        <f t="shared" si="3"/>
        <v>43.9</v>
      </c>
      <c r="M22" s="244"/>
      <c r="N22" s="244"/>
      <c r="O22" s="239"/>
      <c r="P22" s="215">
        <f t="shared" si="1"/>
        <v>43.86</v>
      </c>
      <c r="Q22" s="250"/>
      <c r="R22" s="251">
        <f ca="1" t="shared" si="2"/>
        <v>1015.67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9.25" customHeight="1" spans="1:26">
      <c r="A23" s="253" t="str">
        <f>CONCATENATE(LEFT(L$7,P7),"-9")</f>
        <v>YP-2017-SHY-027-9</v>
      </c>
      <c r="B23" s="233"/>
      <c r="C23" s="234"/>
      <c r="D23" s="218"/>
      <c r="E23" s="230"/>
      <c r="F23" s="230" t="s">
        <v>48</v>
      </c>
      <c r="G23" s="230" t="s">
        <v>48</v>
      </c>
      <c r="H23" s="230" t="s">
        <v>48</v>
      </c>
      <c r="I23" s="230" t="s">
        <v>48</v>
      </c>
      <c r="J23" s="230" t="s">
        <v>49</v>
      </c>
      <c r="K23" s="242">
        <v>1124.14</v>
      </c>
      <c r="L23" s="243">
        <f t="shared" si="3"/>
        <v>50</v>
      </c>
      <c r="M23" s="244"/>
      <c r="N23" s="244"/>
      <c r="O23" s="239"/>
      <c r="P23" s="215">
        <f t="shared" si="1"/>
        <v>49.962</v>
      </c>
      <c r="Q23" s="250"/>
      <c r="R23" s="251">
        <f ca="1" t="shared" si="2"/>
        <v>974.05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55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56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950</v>
      </c>
      <c r="S14" s="249" t="s">
        <v>57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981.36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985.4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1020.56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979.95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991.38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989.58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958.7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952.12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971.9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topLeftCell="A20" workbookViewId="0">
      <selection activeCell="D38" sqref="D38:L64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48" t="s">
        <v>59</v>
      </c>
      <c r="BK1" s="48"/>
      <c r="BL1" s="48"/>
      <c r="BM1" s="48" t="s">
        <v>60</v>
      </c>
      <c r="BN1" s="48"/>
      <c r="BP1" s="48" t="s">
        <v>61</v>
      </c>
      <c r="BQ1" s="48"/>
      <c r="BR1" s="48" t="s">
        <v>59</v>
      </c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79" t="str">
        <f>CONCATENATE("报告编号：BG-2017-SHY-",RIGHT(强度记录!K4,3))</f>
        <v>报告编号：BG-2017-SHY-027</v>
      </c>
      <c r="AX7" s="179"/>
      <c r="AY7" s="179"/>
      <c r="AZ7" s="179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79"/>
      <c r="BP7" s="179"/>
      <c r="BQ7" s="179"/>
      <c r="BR7" s="179"/>
      <c r="BS7" s="179"/>
      <c r="BT7" s="179"/>
      <c r="BU7" s="179"/>
      <c r="BV7" s="179"/>
      <c r="BW7" s="193" t="s">
        <v>65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79"/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79"/>
      <c r="BI8" s="179"/>
      <c r="BJ8" s="179"/>
      <c r="BK8" s="179"/>
      <c r="BL8" s="179"/>
      <c r="BM8" s="179"/>
      <c r="BN8" s="179"/>
      <c r="BO8" s="179"/>
      <c r="BP8" s="179"/>
      <c r="BQ8" s="179"/>
      <c r="BR8" s="179"/>
      <c r="BS8" s="179"/>
      <c r="BT8" s="179"/>
      <c r="BU8" s="179"/>
      <c r="BV8" s="179"/>
      <c r="BW8" s="193"/>
      <c r="BX8" s="193"/>
      <c r="BY8" s="193"/>
      <c r="BZ8" s="193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9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0" t="s">
        <v>9</v>
      </c>
      <c r="BB9" s="180"/>
      <c r="BC9" s="180"/>
      <c r="BD9" s="180"/>
      <c r="BE9" s="180"/>
      <c r="BF9" s="180"/>
      <c r="BG9" s="180"/>
      <c r="BH9" s="180"/>
      <c r="BI9" s="180"/>
      <c r="BJ9" s="180"/>
      <c r="BK9" s="180"/>
      <c r="BL9" s="180"/>
      <c r="BM9" s="180"/>
      <c r="BN9" s="180"/>
      <c r="BO9" s="180"/>
      <c r="BP9" s="180"/>
      <c r="BQ9" s="180"/>
      <c r="BR9" s="180"/>
      <c r="BS9" s="180"/>
      <c r="BT9" s="180"/>
      <c r="BU9" s="180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2"/>
      <c r="BB11" s="182"/>
      <c r="BC11" s="182"/>
      <c r="BD11" s="182"/>
      <c r="BE11" s="182"/>
      <c r="BF11" s="182"/>
      <c r="BG11" s="182"/>
      <c r="BH11" s="182"/>
      <c r="BI11" s="182"/>
      <c r="BJ11" s="182"/>
      <c r="BK11" s="182"/>
      <c r="BL11" s="182"/>
      <c r="BM11" s="182"/>
      <c r="BN11" s="182"/>
      <c r="BO11" s="182"/>
      <c r="BP11" s="182"/>
      <c r="BQ11" s="182"/>
      <c r="BR11" s="182"/>
      <c r="BS11" s="182"/>
      <c r="BT11" s="182"/>
      <c r="BU11" s="182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2"/>
      <c r="BB12" s="182"/>
      <c r="BC12" s="182"/>
      <c r="BD12" s="182"/>
      <c r="BE12" s="182"/>
      <c r="BF12" s="182"/>
      <c r="BG12" s="182"/>
      <c r="BH12" s="182"/>
      <c r="BI12" s="182"/>
      <c r="BJ12" s="182"/>
      <c r="BK12" s="182"/>
      <c r="BL12" s="182"/>
      <c r="BM12" s="182"/>
      <c r="BN12" s="182"/>
      <c r="BO12" s="182"/>
      <c r="BP12" s="182"/>
      <c r="BQ12" s="182"/>
      <c r="BR12" s="182"/>
      <c r="BS12" s="182"/>
      <c r="BT12" s="182"/>
      <c r="BU12" s="182"/>
      <c r="BV12" s="196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68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YP-2017-SHY-027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尚义一号水库大桥1-1#桩基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2" t="s">
        <v>18</v>
      </c>
      <c r="BB17" s="182"/>
      <c r="BC17" s="182"/>
      <c r="BD17" s="182"/>
      <c r="BE17" s="182"/>
      <c r="BF17" s="182"/>
      <c r="BG17" s="182"/>
      <c r="BH17" s="182"/>
      <c r="BI17" s="182"/>
      <c r="BJ17" s="182"/>
      <c r="BK17" s="182"/>
      <c r="BL17" s="182"/>
      <c r="BM17" s="182"/>
      <c r="BN17" s="182"/>
      <c r="BO17" s="182"/>
      <c r="BP17" s="182"/>
      <c r="BQ17" s="182"/>
      <c r="BR17" s="182"/>
      <c r="BS17" s="182"/>
      <c r="BT17" s="182"/>
      <c r="BU17" s="182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2"/>
      <c r="BB18" s="182"/>
      <c r="BC18" s="182"/>
      <c r="BD18" s="182"/>
      <c r="BE18" s="182"/>
      <c r="BF18" s="182"/>
      <c r="BG18" s="182"/>
      <c r="BH18" s="182"/>
      <c r="BI18" s="182"/>
      <c r="BJ18" s="182"/>
      <c r="BK18" s="182"/>
      <c r="BL18" s="182"/>
      <c r="BM18" s="182"/>
      <c r="BN18" s="182"/>
      <c r="BO18" s="182"/>
      <c r="BP18" s="182"/>
      <c r="BQ18" s="182"/>
      <c r="BR18" s="182"/>
      <c r="BS18" s="182"/>
      <c r="BT18" s="182"/>
      <c r="BU18" s="182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2"/>
      <c r="BB19" s="182"/>
      <c r="BC19" s="182"/>
      <c r="BD19" s="182"/>
      <c r="BE19" s="182"/>
      <c r="BF19" s="182"/>
      <c r="BG19" s="182"/>
      <c r="BH19" s="182"/>
      <c r="BI19" s="182"/>
      <c r="BJ19" s="182"/>
      <c r="BK19" s="182"/>
      <c r="BL19" s="182"/>
      <c r="BM19" s="182"/>
      <c r="BN19" s="182"/>
      <c r="BO19" s="182"/>
      <c r="BP19" s="182"/>
      <c r="BQ19" s="182"/>
      <c r="BR19" s="182"/>
      <c r="BS19" s="182"/>
      <c r="BT19" s="182"/>
      <c r="BU19" s="182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82"/>
      <c r="BO20" s="182"/>
      <c r="BP20" s="182"/>
      <c r="BQ20" s="182"/>
      <c r="BR20" s="182"/>
      <c r="BS20" s="182"/>
      <c r="BT20" s="182"/>
      <c r="BU20" s="182"/>
      <c r="BV20" s="196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70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2" t="s">
        <v>16</v>
      </c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82"/>
      <c r="BO21" s="182"/>
      <c r="BP21" s="182"/>
      <c r="BQ21" s="182"/>
      <c r="BR21" s="182"/>
      <c r="BS21" s="182"/>
      <c r="BT21" s="182"/>
      <c r="BU21" s="182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82"/>
      <c r="BO22" s="182"/>
      <c r="BP22" s="182"/>
      <c r="BQ22" s="182"/>
      <c r="BR22" s="182"/>
      <c r="BS22" s="182"/>
      <c r="BT22" s="182"/>
      <c r="BU22" s="182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182"/>
      <c r="BO23" s="182"/>
      <c r="BP23" s="182"/>
      <c r="BQ23" s="182"/>
      <c r="BR23" s="182"/>
      <c r="BS23" s="182"/>
      <c r="BT23" s="182"/>
      <c r="BU23" s="182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2"/>
      <c r="BB24" s="182"/>
      <c r="BC24" s="182"/>
      <c r="BD24" s="182"/>
      <c r="BE24" s="182"/>
      <c r="BF24" s="182"/>
      <c r="BG24" s="182"/>
      <c r="BH24" s="182"/>
      <c r="BI24" s="182"/>
      <c r="BJ24" s="182"/>
      <c r="BK24" s="182"/>
      <c r="BL24" s="182"/>
      <c r="BM24" s="182"/>
      <c r="BN24" s="182"/>
      <c r="BO24" s="182"/>
      <c r="BP24" s="182"/>
      <c r="BQ24" s="182"/>
      <c r="BR24" s="182"/>
      <c r="BS24" s="182"/>
      <c r="BT24" s="182"/>
      <c r="BU24" s="182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11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2" t="s">
        <v>72</v>
      </c>
      <c r="BB25" s="182"/>
      <c r="BC25" s="182"/>
      <c r="BD25" s="182"/>
      <c r="BE25" s="182"/>
      <c r="BF25" s="182"/>
      <c r="BG25" s="182"/>
      <c r="BH25" s="182"/>
      <c r="BI25" s="182"/>
      <c r="BJ25" s="182"/>
      <c r="BK25" s="182"/>
      <c r="BL25" s="182"/>
      <c r="BM25" s="182"/>
      <c r="BN25" s="182"/>
      <c r="BO25" s="182"/>
      <c r="BP25" s="182"/>
      <c r="BQ25" s="182"/>
      <c r="BR25" s="182"/>
      <c r="BS25" s="182"/>
      <c r="BT25" s="182"/>
      <c r="BU25" s="182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2"/>
      <c r="BB26" s="182"/>
      <c r="BC26" s="182"/>
      <c r="BD26" s="182"/>
      <c r="BE26" s="182"/>
      <c r="BF26" s="182"/>
      <c r="BG26" s="182"/>
      <c r="BH26" s="182"/>
      <c r="BI26" s="182"/>
      <c r="BJ26" s="182"/>
      <c r="BK26" s="182"/>
      <c r="BL26" s="182"/>
      <c r="BM26" s="182"/>
      <c r="BN26" s="182"/>
      <c r="BO26" s="182"/>
      <c r="BP26" s="182"/>
      <c r="BQ26" s="182"/>
      <c r="BR26" s="182"/>
      <c r="BS26" s="182"/>
      <c r="BT26" s="182"/>
      <c r="BU26" s="182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2"/>
      <c r="BB27" s="182"/>
      <c r="BC27" s="182"/>
      <c r="BD27" s="182"/>
      <c r="BE27" s="182"/>
      <c r="BF27" s="182"/>
      <c r="BG27" s="182"/>
      <c r="BH27" s="182"/>
      <c r="BI27" s="182"/>
      <c r="BJ27" s="182"/>
      <c r="BK27" s="182"/>
      <c r="BL27" s="182"/>
      <c r="BM27" s="182"/>
      <c r="BN27" s="182"/>
      <c r="BO27" s="182"/>
      <c r="BP27" s="182"/>
      <c r="BQ27" s="182"/>
      <c r="BR27" s="182"/>
      <c r="BS27" s="182"/>
      <c r="BT27" s="182"/>
      <c r="BU27" s="182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2"/>
      <c r="BB28" s="182"/>
      <c r="BC28" s="182"/>
      <c r="BD28" s="182"/>
      <c r="BE28" s="182"/>
      <c r="BF28" s="182"/>
      <c r="BG28" s="182"/>
      <c r="BH28" s="182"/>
      <c r="BI28" s="182"/>
      <c r="BJ28" s="182"/>
      <c r="BK28" s="182"/>
      <c r="BL28" s="182"/>
      <c r="BM28" s="182"/>
      <c r="BN28" s="182"/>
      <c r="BO28" s="182"/>
      <c r="BP28" s="182"/>
      <c r="BQ28" s="182"/>
      <c r="BR28" s="182"/>
      <c r="BS28" s="182"/>
      <c r="BT28" s="182"/>
      <c r="BU28" s="182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25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198"/>
      <c r="BW29" s="199" t="s">
        <v>46</v>
      </c>
      <c r="BX29" s="199"/>
      <c r="BY29" s="199"/>
      <c r="BZ29" s="199"/>
      <c r="CA29" s="193" t="s">
        <v>73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YP-2017-SHY-027-1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2017/12/17-2018/01/14</v>
      </c>
      <c r="N38" s="141"/>
      <c r="O38" s="141"/>
      <c r="P38" s="141"/>
      <c r="Q38" s="141"/>
      <c r="R38" s="141"/>
      <c r="S38" s="157"/>
      <c r="T38" s="158" t="s">
        <v>47</v>
      </c>
      <c r="U38" s="159"/>
      <c r="V38" s="159"/>
      <c r="W38" s="159"/>
      <c r="X38" s="159"/>
      <c r="Y38" s="166"/>
      <c r="Z38" s="158" t="s">
        <v>50</v>
      </c>
      <c r="AA38" s="159"/>
      <c r="AB38" s="159"/>
      <c r="AC38" s="159"/>
      <c r="AD38" s="159"/>
      <c r="AE38" s="159"/>
      <c r="AF38" s="159"/>
      <c r="AG38" s="166"/>
      <c r="AH38" s="169" t="s">
        <v>79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43.1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45.3</v>
      </c>
      <c r="BB38" s="185"/>
      <c r="BC38" s="185"/>
      <c r="BD38" s="185"/>
      <c r="BE38" s="185"/>
      <c r="BF38" s="190"/>
      <c r="BG38" s="158" t="s">
        <v>80</v>
      </c>
      <c r="BH38" s="159"/>
      <c r="BI38" s="159"/>
      <c r="BJ38" s="159"/>
      <c r="BK38" s="159"/>
      <c r="BL38" s="159"/>
      <c r="BM38" s="159"/>
      <c r="BN38" s="166"/>
      <c r="BO38" s="184">
        <f>ROUND(BA38/BW$29*100,1)</f>
        <v>129.4</v>
      </c>
      <c r="BP38" s="185"/>
      <c r="BQ38" s="185"/>
      <c r="BR38" s="185"/>
      <c r="BS38" s="185"/>
      <c r="BT38" s="185"/>
      <c r="BU38" s="185"/>
      <c r="BV38" s="202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61"/>
      <c r="BH39" s="162"/>
      <c r="BI39" s="162"/>
      <c r="BJ39" s="162"/>
      <c r="BK39" s="162"/>
      <c r="BL39" s="162"/>
      <c r="BM39" s="162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61"/>
      <c r="BH40" s="162"/>
      <c r="BI40" s="162"/>
      <c r="BJ40" s="162"/>
      <c r="BK40" s="162"/>
      <c r="BL40" s="162"/>
      <c r="BM40" s="162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35" customHeight="1" spans="4:74">
      <c r="D41" s="131" t="str">
        <f>强度记录!A16</f>
        <v>YP-2017-SHY-027-2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44.6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61"/>
      <c r="BH41" s="162"/>
      <c r="BI41" s="162"/>
      <c r="BJ41" s="162"/>
      <c r="BK41" s="162"/>
      <c r="BL41" s="162"/>
      <c r="BM41" s="162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61"/>
      <c r="BH42" s="162"/>
      <c r="BI42" s="162"/>
      <c r="BJ42" s="162"/>
      <c r="BK42" s="162"/>
      <c r="BL42" s="162"/>
      <c r="BM42" s="162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61"/>
      <c r="BH43" s="162"/>
      <c r="BI43" s="162"/>
      <c r="BJ43" s="162"/>
      <c r="BK43" s="162"/>
      <c r="BL43" s="162"/>
      <c r="BM43" s="162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35" customHeight="1" spans="4:74">
      <c r="D44" s="131" t="str">
        <f>强度记录!A17</f>
        <v>YP-2017-SHY-027-3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48.2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61"/>
      <c r="BH44" s="162"/>
      <c r="BI44" s="162"/>
      <c r="BJ44" s="162"/>
      <c r="BK44" s="162"/>
      <c r="BL44" s="162"/>
      <c r="BM44" s="162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61"/>
      <c r="BH45" s="162"/>
      <c r="BI45" s="162"/>
      <c r="BJ45" s="162"/>
      <c r="BK45" s="162"/>
      <c r="BL45" s="162"/>
      <c r="BM45" s="162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64"/>
      <c r="BH46" s="165"/>
      <c r="BI46" s="165"/>
      <c r="BJ46" s="165"/>
      <c r="BK46" s="165"/>
      <c r="BL46" s="165"/>
      <c r="BM46" s="165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35" customHeight="1" spans="4:74">
      <c r="D47" s="131" t="str">
        <f>强度记录!A18</f>
        <v>YP-2017-SHY-027-4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2017/12/17-2018/01/14</v>
      </c>
      <c r="N47" s="141"/>
      <c r="O47" s="141"/>
      <c r="P47" s="141"/>
      <c r="Q47" s="141"/>
      <c r="R47" s="141"/>
      <c r="S47" s="157"/>
      <c r="T47" s="158" t="s">
        <v>47</v>
      </c>
      <c r="U47" s="159"/>
      <c r="V47" s="159"/>
      <c r="W47" s="159"/>
      <c r="X47" s="159"/>
      <c r="Y47" s="166"/>
      <c r="Z47" s="158" t="s">
        <v>50</v>
      </c>
      <c r="AA47" s="159"/>
      <c r="AB47" s="159"/>
      <c r="AC47" s="159"/>
      <c r="AD47" s="159"/>
      <c r="AE47" s="159"/>
      <c r="AF47" s="159"/>
      <c r="AG47" s="166"/>
      <c r="AH47" s="169" t="s">
        <v>79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45.7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45.7</v>
      </c>
      <c r="BB47" s="185"/>
      <c r="BC47" s="185"/>
      <c r="BD47" s="185"/>
      <c r="BE47" s="185"/>
      <c r="BF47" s="190"/>
      <c r="BG47" s="158" t="s">
        <v>80</v>
      </c>
      <c r="BH47" s="159"/>
      <c r="BI47" s="159"/>
      <c r="BJ47" s="159"/>
      <c r="BK47" s="159"/>
      <c r="BL47" s="159"/>
      <c r="BM47" s="159"/>
      <c r="BN47" s="166"/>
      <c r="BO47" s="184">
        <f>ROUND(BA47/BW$29*100,1)</f>
        <v>130.6</v>
      </c>
      <c r="BP47" s="185"/>
      <c r="BQ47" s="185"/>
      <c r="BR47" s="185"/>
      <c r="BS47" s="185"/>
      <c r="BT47" s="185"/>
      <c r="BU47" s="185"/>
      <c r="BV47" s="202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61"/>
      <c r="BH48" s="162"/>
      <c r="BI48" s="162"/>
      <c r="BJ48" s="162"/>
      <c r="BK48" s="162"/>
      <c r="BL48" s="162"/>
      <c r="BM48" s="162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61"/>
      <c r="BH49" s="162"/>
      <c r="BI49" s="162"/>
      <c r="BJ49" s="162"/>
      <c r="BK49" s="162"/>
      <c r="BL49" s="162"/>
      <c r="BM49" s="162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35" customHeight="1" spans="4:74">
      <c r="D50" s="131" t="str">
        <f>强度记录!A19</f>
        <v>YP-2017-SHY-027-5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49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61"/>
      <c r="BH50" s="162"/>
      <c r="BI50" s="162"/>
      <c r="BJ50" s="162"/>
      <c r="BK50" s="162"/>
      <c r="BL50" s="162"/>
      <c r="BM50" s="162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61"/>
      <c r="BH51" s="162"/>
      <c r="BI51" s="162"/>
      <c r="BJ51" s="162"/>
      <c r="BK51" s="162"/>
      <c r="BL51" s="162"/>
      <c r="BM51" s="162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61"/>
      <c r="BH52" s="162"/>
      <c r="BI52" s="162"/>
      <c r="BJ52" s="162"/>
      <c r="BK52" s="162"/>
      <c r="BL52" s="162"/>
      <c r="BM52" s="162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35" customHeight="1" spans="4:74">
      <c r="D53" s="131" t="str">
        <f>强度记录!A20</f>
        <v>YP-2017-SHY-027-6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42.5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61"/>
      <c r="BH53" s="162"/>
      <c r="BI53" s="162"/>
      <c r="BJ53" s="162"/>
      <c r="BK53" s="162"/>
      <c r="BL53" s="162"/>
      <c r="BM53" s="162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61"/>
      <c r="BH54" s="162"/>
      <c r="BI54" s="162"/>
      <c r="BJ54" s="162"/>
      <c r="BK54" s="162"/>
      <c r="BL54" s="162"/>
      <c r="BM54" s="162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64"/>
      <c r="BH55" s="165"/>
      <c r="BI55" s="165"/>
      <c r="BJ55" s="165"/>
      <c r="BK55" s="165"/>
      <c r="BL55" s="165"/>
      <c r="BM55" s="165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35" customHeight="1" spans="4:74">
      <c r="D56" s="131" t="str">
        <f>强度记录!A21</f>
        <v>YP-2017-SHY-027-7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2017/12/17-2018/01/14</v>
      </c>
      <c r="N56" s="141"/>
      <c r="O56" s="141"/>
      <c r="P56" s="141"/>
      <c r="Q56" s="141"/>
      <c r="R56" s="141"/>
      <c r="S56" s="157"/>
      <c r="T56" s="158" t="s">
        <v>47</v>
      </c>
      <c r="U56" s="159"/>
      <c r="V56" s="159"/>
      <c r="W56" s="159"/>
      <c r="X56" s="159"/>
      <c r="Y56" s="166"/>
      <c r="Z56" s="158" t="s">
        <v>50</v>
      </c>
      <c r="AA56" s="159"/>
      <c r="AB56" s="159"/>
      <c r="AC56" s="159"/>
      <c r="AD56" s="159"/>
      <c r="AE56" s="159"/>
      <c r="AF56" s="159"/>
      <c r="AG56" s="166"/>
      <c r="AH56" s="169" t="s">
        <v>79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6">
        <f>强度记录!L21</f>
        <v>45.4</v>
      </c>
      <c r="AT56" s="176"/>
      <c r="AU56" s="176"/>
      <c r="AV56" s="176"/>
      <c r="AW56" s="176"/>
      <c r="AX56" s="176"/>
      <c r="AY56" s="176"/>
      <c r="AZ56" s="176"/>
      <c r="BA56" s="184">
        <f>强度记录!M21</f>
        <v>46.4</v>
      </c>
      <c r="BB56" s="185"/>
      <c r="BC56" s="185"/>
      <c r="BD56" s="185"/>
      <c r="BE56" s="185"/>
      <c r="BF56" s="190"/>
      <c r="BG56" s="158" t="s">
        <v>80</v>
      </c>
      <c r="BH56" s="159"/>
      <c r="BI56" s="159"/>
      <c r="BJ56" s="159"/>
      <c r="BK56" s="159"/>
      <c r="BL56" s="159"/>
      <c r="BM56" s="159"/>
      <c r="BN56" s="166"/>
      <c r="BO56" s="184">
        <f>ROUND(BA56/BW$29*100,1)</f>
        <v>132.6</v>
      </c>
      <c r="BP56" s="185"/>
      <c r="BQ56" s="185"/>
      <c r="BR56" s="185"/>
      <c r="BS56" s="185"/>
      <c r="BT56" s="185"/>
      <c r="BU56" s="185"/>
      <c r="BV56" s="202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6"/>
      <c r="AT57" s="176"/>
      <c r="AU57" s="176"/>
      <c r="AV57" s="176"/>
      <c r="AW57" s="176"/>
      <c r="AX57" s="176"/>
      <c r="AY57" s="176"/>
      <c r="AZ57" s="176"/>
      <c r="BA57" s="186"/>
      <c r="BB57" s="187"/>
      <c r="BC57" s="187"/>
      <c r="BD57" s="187"/>
      <c r="BE57" s="187"/>
      <c r="BF57" s="191"/>
      <c r="BG57" s="161"/>
      <c r="BH57" s="162"/>
      <c r="BI57" s="162"/>
      <c r="BJ57" s="162"/>
      <c r="BK57" s="162"/>
      <c r="BL57" s="162"/>
      <c r="BM57" s="162"/>
      <c r="BN57" s="167"/>
      <c r="BO57" s="186"/>
      <c r="BP57" s="187"/>
      <c r="BQ57" s="187"/>
      <c r="BR57" s="187"/>
      <c r="BS57" s="187"/>
      <c r="BT57" s="187"/>
      <c r="BU57" s="187"/>
      <c r="BV57" s="203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6"/>
      <c r="AT58" s="176"/>
      <c r="AU58" s="176"/>
      <c r="AV58" s="176"/>
      <c r="AW58" s="176"/>
      <c r="AX58" s="176"/>
      <c r="AY58" s="176"/>
      <c r="AZ58" s="176"/>
      <c r="BA58" s="186"/>
      <c r="BB58" s="187"/>
      <c r="BC58" s="187"/>
      <c r="BD58" s="187"/>
      <c r="BE58" s="187"/>
      <c r="BF58" s="191"/>
      <c r="BG58" s="161"/>
      <c r="BH58" s="162"/>
      <c r="BI58" s="162"/>
      <c r="BJ58" s="162"/>
      <c r="BK58" s="162"/>
      <c r="BL58" s="162"/>
      <c r="BM58" s="162"/>
      <c r="BN58" s="167"/>
      <c r="BO58" s="186"/>
      <c r="BP58" s="187"/>
      <c r="BQ58" s="187"/>
      <c r="BR58" s="187"/>
      <c r="BS58" s="187"/>
      <c r="BT58" s="187"/>
      <c r="BU58" s="187"/>
      <c r="BV58" s="203"/>
    </row>
    <row r="59" s="29" customFormat="1" ht="7.35" customHeight="1" spans="4:74">
      <c r="D59" s="131" t="str">
        <f>强度记录!A22</f>
        <v>YP-2017-SHY-027-8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6">
        <f>强度记录!L22</f>
        <v>43.9</v>
      </c>
      <c r="AT59" s="176"/>
      <c r="AU59" s="176"/>
      <c r="AV59" s="176"/>
      <c r="AW59" s="176"/>
      <c r="AX59" s="176"/>
      <c r="AY59" s="176"/>
      <c r="AZ59" s="176"/>
      <c r="BA59" s="186"/>
      <c r="BB59" s="187"/>
      <c r="BC59" s="187"/>
      <c r="BD59" s="187"/>
      <c r="BE59" s="187"/>
      <c r="BF59" s="191"/>
      <c r="BG59" s="161"/>
      <c r="BH59" s="162"/>
      <c r="BI59" s="162"/>
      <c r="BJ59" s="162"/>
      <c r="BK59" s="162"/>
      <c r="BL59" s="162"/>
      <c r="BM59" s="162"/>
      <c r="BN59" s="167"/>
      <c r="BO59" s="186"/>
      <c r="BP59" s="187"/>
      <c r="BQ59" s="187"/>
      <c r="BR59" s="187"/>
      <c r="BS59" s="187"/>
      <c r="BT59" s="187"/>
      <c r="BU59" s="187"/>
      <c r="BV59" s="203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6"/>
      <c r="AT60" s="176"/>
      <c r="AU60" s="176"/>
      <c r="AV60" s="176"/>
      <c r="AW60" s="176"/>
      <c r="AX60" s="176"/>
      <c r="AY60" s="176"/>
      <c r="AZ60" s="176"/>
      <c r="BA60" s="186"/>
      <c r="BB60" s="187"/>
      <c r="BC60" s="187"/>
      <c r="BD60" s="187"/>
      <c r="BE60" s="187"/>
      <c r="BF60" s="191"/>
      <c r="BG60" s="161"/>
      <c r="BH60" s="162"/>
      <c r="BI60" s="162"/>
      <c r="BJ60" s="162"/>
      <c r="BK60" s="162"/>
      <c r="BL60" s="162"/>
      <c r="BM60" s="162"/>
      <c r="BN60" s="167"/>
      <c r="BO60" s="186"/>
      <c r="BP60" s="187"/>
      <c r="BQ60" s="187"/>
      <c r="BR60" s="187"/>
      <c r="BS60" s="187"/>
      <c r="BT60" s="187"/>
      <c r="BU60" s="187"/>
      <c r="BV60" s="203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6"/>
      <c r="AT61" s="176"/>
      <c r="AU61" s="176"/>
      <c r="AV61" s="176"/>
      <c r="AW61" s="176"/>
      <c r="AX61" s="176"/>
      <c r="AY61" s="176"/>
      <c r="AZ61" s="176"/>
      <c r="BA61" s="186"/>
      <c r="BB61" s="187"/>
      <c r="BC61" s="187"/>
      <c r="BD61" s="187"/>
      <c r="BE61" s="187"/>
      <c r="BF61" s="191"/>
      <c r="BG61" s="161"/>
      <c r="BH61" s="162"/>
      <c r="BI61" s="162"/>
      <c r="BJ61" s="162"/>
      <c r="BK61" s="162"/>
      <c r="BL61" s="162"/>
      <c r="BM61" s="162"/>
      <c r="BN61" s="167"/>
      <c r="BO61" s="186"/>
      <c r="BP61" s="187"/>
      <c r="BQ61" s="187"/>
      <c r="BR61" s="187"/>
      <c r="BS61" s="187"/>
      <c r="BT61" s="187"/>
      <c r="BU61" s="187"/>
      <c r="BV61" s="203"/>
    </row>
    <row r="62" s="29" customFormat="1" ht="7.35" customHeight="1" spans="4:74">
      <c r="D62" s="131" t="str">
        <f>强度记录!A23</f>
        <v>YP-2017-SHY-027-9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6">
        <f>强度记录!L23</f>
        <v>50</v>
      </c>
      <c r="AT62" s="176"/>
      <c r="AU62" s="176"/>
      <c r="AV62" s="176"/>
      <c r="AW62" s="176"/>
      <c r="AX62" s="176"/>
      <c r="AY62" s="176"/>
      <c r="AZ62" s="176"/>
      <c r="BA62" s="186"/>
      <c r="BB62" s="187"/>
      <c r="BC62" s="187"/>
      <c r="BD62" s="187"/>
      <c r="BE62" s="187"/>
      <c r="BF62" s="191"/>
      <c r="BG62" s="161"/>
      <c r="BH62" s="162"/>
      <c r="BI62" s="162"/>
      <c r="BJ62" s="162"/>
      <c r="BK62" s="162"/>
      <c r="BL62" s="162"/>
      <c r="BM62" s="162"/>
      <c r="BN62" s="167"/>
      <c r="BO62" s="186"/>
      <c r="BP62" s="187"/>
      <c r="BQ62" s="187"/>
      <c r="BR62" s="187"/>
      <c r="BS62" s="187"/>
      <c r="BT62" s="187"/>
      <c r="BU62" s="187"/>
      <c r="BV62" s="203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6"/>
      <c r="AT63" s="176"/>
      <c r="AU63" s="176"/>
      <c r="AV63" s="176"/>
      <c r="AW63" s="176"/>
      <c r="AX63" s="176"/>
      <c r="AY63" s="176"/>
      <c r="AZ63" s="176"/>
      <c r="BA63" s="186"/>
      <c r="BB63" s="187"/>
      <c r="BC63" s="187"/>
      <c r="BD63" s="187"/>
      <c r="BE63" s="187"/>
      <c r="BF63" s="191"/>
      <c r="BG63" s="161"/>
      <c r="BH63" s="162"/>
      <c r="BI63" s="162"/>
      <c r="BJ63" s="162"/>
      <c r="BK63" s="162"/>
      <c r="BL63" s="162"/>
      <c r="BM63" s="162"/>
      <c r="BN63" s="167"/>
      <c r="BO63" s="186"/>
      <c r="BP63" s="187"/>
      <c r="BQ63" s="187"/>
      <c r="BR63" s="187"/>
      <c r="BS63" s="187"/>
      <c r="BT63" s="187"/>
      <c r="BU63" s="187"/>
      <c r="BV63" s="203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6"/>
      <c r="AT64" s="176"/>
      <c r="AU64" s="176"/>
      <c r="AV64" s="176"/>
      <c r="AW64" s="176"/>
      <c r="AX64" s="176"/>
      <c r="AY64" s="176"/>
      <c r="AZ64" s="176"/>
      <c r="BA64" s="188"/>
      <c r="BB64" s="189"/>
      <c r="BC64" s="189"/>
      <c r="BD64" s="189"/>
      <c r="BE64" s="189"/>
      <c r="BF64" s="192"/>
      <c r="BG64" s="164"/>
      <c r="BH64" s="165"/>
      <c r="BI64" s="165"/>
      <c r="BJ64" s="165"/>
      <c r="BK64" s="165"/>
      <c r="BL64" s="165"/>
      <c r="BM64" s="165"/>
      <c r="BN64" s="168"/>
      <c r="BO64" s="188"/>
      <c r="BP64" s="189"/>
      <c r="BQ64" s="189"/>
      <c r="BR64" s="189"/>
      <c r="BS64" s="189"/>
      <c r="BT64" s="189"/>
      <c r="BU64" s="189"/>
      <c r="BV64" s="204"/>
    </row>
    <row r="65" s="29" customFormat="1" ht="7.35" customHeight="1" spans="4:74">
      <c r="D65" s="205" t="s">
        <v>9</v>
      </c>
      <c r="E65" s="159"/>
      <c r="F65" s="159"/>
      <c r="G65" s="159"/>
      <c r="H65" s="159"/>
      <c r="I65" s="159"/>
      <c r="J65" s="159"/>
      <c r="K65" s="159"/>
      <c r="L65" s="159"/>
      <c r="M65" s="158" t="s">
        <v>9</v>
      </c>
      <c r="N65" s="159"/>
      <c r="O65" s="159"/>
      <c r="P65" s="159"/>
      <c r="Q65" s="159"/>
      <c r="R65" s="159"/>
      <c r="S65" s="166"/>
      <c r="T65" s="158" t="s">
        <v>9</v>
      </c>
      <c r="U65" s="159"/>
      <c r="V65" s="159"/>
      <c r="W65" s="159"/>
      <c r="X65" s="159"/>
      <c r="Y65" s="166"/>
      <c r="Z65" s="158" t="s">
        <v>9</v>
      </c>
      <c r="AA65" s="159"/>
      <c r="AB65" s="159"/>
      <c r="AC65" s="159"/>
      <c r="AD65" s="159"/>
      <c r="AE65" s="159"/>
      <c r="AF65" s="159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82" t="s">
        <v>9</v>
      </c>
      <c r="AT65" s="182"/>
      <c r="AU65" s="182"/>
      <c r="AV65" s="182"/>
      <c r="AW65" s="182"/>
      <c r="AX65" s="182"/>
      <c r="AY65" s="182"/>
      <c r="AZ65" s="182"/>
      <c r="BA65" s="158" t="s">
        <v>9</v>
      </c>
      <c r="BB65" s="159"/>
      <c r="BC65" s="159"/>
      <c r="BD65" s="159"/>
      <c r="BE65" s="159"/>
      <c r="BF65" s="166"/>
      <c r="BG65" s="158" t="s">
        <v>9</v>
      </c>
      <c r="BH65" s="159"/>
      <c r="BI65" s="159"/>
      <c r="BJ65" s="159"/>
      <c r="BK65" s="159"/>
      <c r="BL65" s="159"/>
      <c r="BM65" s="159"/>
      <c r="BN65" s="166"/>
      <c r="BO65" s="158" t="s">
        <v>9</v>
      </c>
      <c r="BP65" s="159"/>
      <c r="BQ65" s="159"/>
      <c r="BR65" s="159"/>
      <c r="BS65" s="159"/>
      <c r="BT65" s="159"/>
      <c r="BU65" s="159"/>
      <c r="BV65" s="210"/>
    </row>
    <row r="66" s="29" customFormat="1" ht="7.35" customHeight="1" spans="4:74">
      <c r="D66" s="206"/>
      <c r="E66" s="162"/>
      <c r="F66" s="162"/>
      <c r="G66" s="162"/>
      <c r="H66" s="162"/>
      <c r="I66" s="162"/>
      <c r="J66" s="162"/>
      <c r="K66" s="162"/>
      <c r="L66" s="162"/>
      <c r="M66" s="161"/>
      <c r="N66" s="162"/>
      <c r="O66" s="162"/>
      <c r="P66" s="162"/>
      <c r="Q66" s="162"/>
      <c r="R66" s="162"/>
      <c r="S66" s="167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82"/>
      <c r="AT66" s="182"/>
      <c r="AU66" s="182"/>
      <c r="AV66" s="182"/>
      <c r="AW66" s="182"/>
      <c r="AX66" s="182"/>
      <c r="AY66" s="182"/>
      <c r="AZ66" s="182"/>
      <c r="BA66" s="161"/>
      <c r="BB66" s="162"/>
      <c r="BC66" s="162"/>
      <c r="BD66" s="162"/>
      <c r="BE66" s="162"/>
      <c r="BF66" s="167"/>
      <c r="BG66" s="161"/>
      <c r="BH66" s="162"/>
      <c r="BI66" s="162"/>
      <c r="BJ66" s="162"/>
      <c r="BK66" s="162"/>
      <c r="BL66" s="162"/>
      <c r="BM66" s="162"/>
      <c r="BN66" s="167"/>
      <c r="BO66" s="161"/>
      <c r="BP66" s="162"/>
      <c r="BQ66" s="162"/>
      <c r="BR66" s="162"/>
      <c r="BS66" s="162"/>
      <c r="BT66" s="162"/>
      <c r="BU66" s="162"/>
      <c r="BV66" s="211"/>
    </row>
    <row r="67" s="29" customFormat="1" ht="7.35" customHeight="1" spans="4:74">
      <c r="D67" s="207"/>
      <c r="E67" s="165"/>
      <c r="F67" s="165"/>
      <c r="G67" s="165"/>
      <c r="H67" s="165"/>
      <c r="I67" s="165"/>
      <c r="J67" s="165"/>
      <c r="K67" s="165"/>
      <c r="L67" s="165"/>
      <c r="M67" s="161"/>
      <c r="N67" s="162"/>
      <c r="O67" s="162"/>
      <c r="P67" s="162"/>
      <c r="Q67" s="162"/>
      <c r="R67" s="162"/>
      <c r="S67" s="167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82"/>
      <c r="AT67" s="182"/>
      <c r="AU67" s="182"/>
      <c r="AV67" s="182"/>
      <c r="AW67" s="182"/>
      <c r="AX67" s="182"/>
      <c r="AY67" s="182"/>
      <c r="AZ67" s="182"/>
      <c r="BA67" s="161"/>
      <c r="BB67" s="162"/>
      <c r="BC67" s="162"/>
      <c r="BD67" s="162"/>
      <c r="BE67" s="162"/>
      <c r="BF67" s="167"/>
      <c r="BG67" s="161"/>
      <c r="BH67" s="162"/>
      <c r="BI67" s="162"/>
      <c r="BJ67" s="162"/>
      <c r="BK67" s="162"/>
      <c r="BL67" s="162"/>
      <c r="BM67" s="162"/>
      <c r="BN67" s="167"/>
      <c r="BO67" s="161"/>
      <c r="BP67" s="162"/>
      <c r="BQ67" s="162"/>
      <c r="BR67" s="162"/>
      <c r="BS67" s="162"/>
      <c r="BT67" s="162"/>
      <c r="BU67" s="162"/>
      <c r="BV67" s="211"/>
    </row>
    <row r="68" s="29" customFormat="1" ht="7.35" customHeight="1" spans="4:74">
      <c r="D68" s="205" t="s">
        <v>9</v>
      </c>
      <c r="E68" s="159"/>
      <c r="F68" s="159"/>
      <c r="G68" s="159"/>
      <c r="H68" s="159"/>
      <c r="I68" s="159"/>
      <c r="J68" s="159"/>
      <c r="K68" s="159"/>
      <c r="L68" s="159"/>
      <c r="M68" s="161"/>
      <c r="N68" s="162"/>
      <c r="O68" s="162"/>
      <c r="P68" s="162"/>
      <c r="Q68" s="162"/>
      <c r="R68" s="162"/>
      <c r="S68" s="167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82" t="s">
        <v>9</v>
      </c>
      <c r="AT68" s="182"/>
      <c r="AU68" s="182"/>
      <c r="AV68" s="182"/>
      <c r="AW68" s="182"/>
      <c r="AX68" s="182"/>
      <c r="AY68" s="182"/>
      <c r="AZ68" s="182"/>
      <c r="BA68" s="161"/>
      <c r="BB68" s="162"/>
      <c r="BC68" s="162"/>
      <c r="BD68" s="162"/>
      <c r="BE68" s="162"/>
      <c r="BF68" s="167"/>
      <c r="BG68" s="161"/>
      <c r="BH68" s="162"/>
      <c r="BI68" s="162"/>
      <c r="BJ68" s="162"/>
      <c r="BK68" s="162"/>
      <c r="BL68" s="162"/>
      <c r="BM68" s="162"/>
      <c r="BN68" s="167"/>
      <c r="BO68" s="161"/>
      <c r="BP68" s="162"/>
      <c r="BQ68" s="162"/>
      <c r="BR68" s="162"/>
      <c r="BS68" s="162"/>
      <c r="BT68" s="162"/>
      <c r="BU68" s="162"/>
      <c r="BV68" s="211"/>
    </row>
    <row r="69" s="29" customFormat="1" ht="7.35" customHeight="1" spans="4:74">
      <c r="D69" s="206"/>
      <c r="E69" s="162"/>
      <c r="F69" s="162"/>
      <c r="G69" s="162"/>
      <c r="H69" s="162"/>
      <c r="I69" s="162"/>
      <c r="J69" s="162"/>
      <c r="K69" s="162"/>
      <c r="L69" s="162"/>
      <c r="M69" s="161"/>
      <c r="N69" s="162"/>
      <c r="O69" s="162"/>
      <c r="P69" s="162"/>
      <c r="Q69" s="162"/>
      <c r="R69" s="162"/>
      <c r="S69" s="167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82"/>
      <c r="AT69" s="182"/>
      <c r="AU69" s="182"/>
      <c r="AV69" s="182"/>
      <c r="AW69" s="182"/>
      <c r="AX69" s="182"/>
      <c r="AY69" s="182"/>
      <c r="AZ69" s="182"/>
      <c r="BA69" s="161"/>
      <c r="BB69" s="162"/>
      <c r="BC69" s="162"/>
      <c r="BD69" s="162"/>
      <c r="BE69" s="162"/>
      <c r="BF69" s="167"/>
      <c r="BG69" s="161"/>
      <c r="BH69" s="162"/>
      <c r="BI69" s="162"/>
      <c r="BJ69" s="162"/>
      <c r="BK69" s="162"/>
      <c r="BL69" s="162"/>
      <c r="BM69" s="162"/>
      <c r="BN69" s="167"/>
      <c r="BO69" s="161"/>
      <c r="BP69" s="162"/>
      <c r="BQ69" s="162"/>
      <c r="BR69" s="162"/>
      <c r="BS69" s="162"/>
      <c r="BT69" s="162"/>
      <c r="BU69" s="162"/>
      <c r="BV69" s="211"/>
    </row>
    <row r="70" s="29" customFormat="1" ht="7.35" customHeight="1" spans="4:74">
      <c r="D70" s="207"/>
      <c r="E70" s="165"/>
      <c r="F70" s="165"/>
      <c r="G70" s="165"/>
      <c r="H70" s="165"/>
      <c r="I70" s="165"/>
      <c r="J70" s="165"/>
      <c r="K70" s="165"/>
      <c r="L70" s="165"/>
      <c r="M70" s="161"/>
      <c r="N70" s="162"/>
      <c r="O70" s="162"/>
      <c r="P70" s="162"/>
      <c r="Q70" s="162"/>
      <c r="R70" s="162"/>
      <c r="S70" s="167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82"/>
      <c r="AT70" s="182"/>
      <c r="AU70" s="182"/>
      <c r="AV70" s="182"/>
      <c r="AW70" s="182"/>
      <c r="AX70" s="182"/>
      <c r="AY70" s="182"/>
      <c r="AZ70" s="182"/>
      <c r="BA70" s="161"/>
      <c r="BB70" s="162"/>
      <c r="BC70" s="162"/>
      <c r="BD70" s="162"/>
      <c r="BE70" s="162"/>
      <c r="BF70" s="167"/>
      <c r="BG70" s="161"/>
      <c r="BH70" s="162"/>
      <c r="BI70" s="162"/>
      <c r="BJ70" s="162"/>
      <c r="BK70" s="162"/>
      <c r="BL70" s="162"/>
      <c r="BM70" s="162"/>
      <c r="BN70" s="167"/>
      <c r="BO70" s="161"/>
      <c r="BP70" s="162"/>
      <c r="BQ70" s="162"/>
      <c r="BR70" s="162"/>
      <c r="BS70" s="162"/>
      <c r="BT70" s="162"/>
      <c r="BU70" s="162"/>
      <c r="BV70" s="211"/>
    </row>
    <row r="71" s="29" customFormat="1" ht="7.35" customHeight="1" spans="4:74">
      <c r="D71" s="205" t="s">
        <v>9</v>
      </c>
      <c r="E71" s="159"/>
      <c r="F71" s="159"/>
      <c r="G71" s="159"/>
      <c r="H71" s="159"/>
      <c r="I71" s="159"/>
      <c r="J71" s="159"/>
      <c r="K71" s="159"/>
      <c r="L71" s="159"/>
      <c r="M71" s="161"/>
      <c r="N71" s="162"/>
      <c r="O71" s="162"/>
      <c r="P71" s="162"/>
      <c r="Q71" s="162"/>
      <c r="R71" s="162"/>
      <c r="S71" s="167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82" t="s">
        <v>9</v>
      </c>
      <c r="AT71" s="182"/>
      <c r="AU71" s="182"/>
      <c r="AV71" s="182"/>
      <c r="AW71" s="182"/>
      <c r="AX71" s="182"/>
      <c r="AY71" s="182"/>
      <c r="AZ71" s="182"/>
      <c r="BA71" s="161"/>
      <c r="BB71" s="162"/>
      <c r="BC71" s="162"/>
      <c r="BD71" s="162"/>
      <c r="BE71" s="162"/>
      <c r="BF71" s="167"/>
      <c r="BG71" s="161"/>
      <c r="BH71" s="162"/>
      <c r="BI71" s="162"/>
      <c r="BJ71" s="162"/>
      <c r="BK71" s="162"/>
      <c r="BL71" s="162"/>
      <c r="BM71" s="162"/>
      <c r="BN71" s="167"/>
      <c r="BO71" s="161"/>
      <c r="BP71" s="162"/>
      <c r="BQ71" s="162"/>
      <c r="BR71" s="162"/>
      <c r="BS71" s="162"/>
      <c r="BT71" s="162"/>
      <c r="BU71" s="162"/>
      <c r="BV71" s="211"/>
    </row>
    <row r="72" s="29" customFormat="1" ht="7.35" customHeight="1" spans="4:74">
      <c r="D72" s="206"/>
      <c r="E72" s="162"/>
      <c r="F72" s="162"/>
      <c r="G72" s="162"/>
      <c r="H72" s="162"/>
      <c r="I72" s="162"/>
      <c r="J72" s="162"/>
      <c r="K72" s="162"/>
      <c r="L72" s="162"/>
      <c r="M72" s="161"/>
      <c r="N72" s="162"/>
      <c r="O72" s="162"/>
      <c r="P72" s="162"/>
      <c r="Q72" s="162"/>
      <c r="R72" s="162"/>
      <c r="S72" s="167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82"/>
      <c r="AT72" s="182"/>
      <c r="AU72" s="182"/>
      <c r="AV72" s="182"/>
      <c r="AW72" s="182"/>
      <c r="AX72" s="182"/>
      <c r="AY72" s="182"/>
      <c r="AZ72" s="182"/>
      <c r="BA72" s="161"/>
      <c r="BB72" s="162"/>
      <c r="BC72" s="162"/>
      <c r="BD72" s="162"/>
      <c r="BE72" s="162"/>
      <c r="BF72" s="167"/>
      <c r="BG72" s="161"/>
      <c r="BH72" s="162"/>
      <c r="BI72" s="162"/>
      <c r="BJ72" s="162"/>
      <c r="BK72" s="162"/>
      <c r="BL72" s="162"/>
      <c r="BM72" s="162"/>
      <c r="BN72" s="167"/>
      <c r="BO72" s="161"/>
      <c r="BP72" s="162"/>
      <c r="BQ72" s="162"/>
      <c r="BR72" s="162"/>
      <c r="BS72" s="162"/>
      <c r="BT72" s="162"/>
      <c r="BU72" s="162"/>
      <c r="BV72" s="211"/>
    </row>
    <row r="73" s="29" customFormat="1" ht="7.35" customHeight="1" spans="4:74">
      <c r="D73" s="207"/>
      <c r="E73" s="165"/>
      <c r="F73" s="165"/>
      <c r="G73" s="165"/>
      <c r="H73" s="165"/>
      <c r="I73" s="165"/>
      <c r="J73" s="165"/>
      <c r="K73" s="165"/>
      <c r="L73" s="165"/>
      <c r="M73" s="164"/>
      <c r="N73" s="165"/>
      <c r="O73" s="165"/>
      <c r="P73" s="165"/>
      <c r="Q73" s="165"/>
      <c r="R73" s="165"/>
      <c r="S73" s="168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82"/>
      <c r="AT73" s="182"/>
      <c r="AU73" s="182"/>
      <c r="AV73" s="182"/>
      <c r="AW73" s="182"/>
      <c r="AX73" s="182"/>
      <c r="AY73" s="182"/>
      <c r="AZ73" s="182"/>
      <c r="BA73" s="164"/>
      <c r="BB73" s="165"/>
      <c r="BC73" s="165"/>
      <c r="BD73" s="165"/>
      <c r="BE73" s="165"/>
      <c r="BF73" s="168"/>
      <c r="BG73" s="164"/>
      <c r="BH73" s="165"/>
      <c r="BI73" s="165"/>
      <c r="BJ73" s="165"/>
      <c r="BK73" s="165"/>
      <c r="BL73" s="165"/>
      <c r="BM73" s="165"/>
      <c r="BN73" s="168"/>
      <c r="BO73" s="164"/>
      <c r="BP73" s="165"/>
      <c r="BQ73" s="165"/>
      <c r="BR73" s="165"/>
      <c r="BS73" s="165"/>
      <c r="BT73" s="165"/>
      <c r="BU73" s="165"/>
      <c r="BV73" s="212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08" t="s">
        <v>82</v>
      </c>
      <c r="S74" s="208"/>
      <c r="T74" s="208"/>
      <c r="U74" s="208"/>
      <c r="V74" s="208"/>
      <c r="W74" s="208"/>
      <c r="X74" s="208"/>
      <c r="Y74" s="208"/>
      <c r="Z74" s="208"/>
      <c r="AA74" s="208"/>
      <c r="AB74" s="208"/>
      <c r="AC74" s="208"/>
      <c r="AD74" s="208"/>
      <c r="AE74" s="208"/>
      <c r="AF74" s="208"/>
      <c r="AG74" s="208"/>
      <c r="AH74" s="208"/>
      <c r="AI74" s="208"/>
      <c r="AJ74" s="208"/>
      <c r="AK74" s="208"/>
      <c r="AL74" s="208"/>
      <c r="AM74" s="208"/>
      <c r="AN74" s="208"/>
      <c r="AO74" s="208"/>
      <c r="AP74" s="208"/>
      <c r="AQ74" s="208"/>
      <c r="AR74" s="208"/>
      <c r="AS74" s="208"/>
      <c r="AT74" s="208"/>
      <c r="AU74" s="208"/>
      <c r="AV74" s="208"/>
      <c r="AW74" s="208"/>
      <c r="AX74" s="208"/>
      <c r="AY74" s="208"/>
      <c r="AZ74" s="208"/>
      <c r="BA74" s="208"/>
      <c r="BB74" s="208"/>
      <c r="BC74" s="208"/>
      <c r="BD74" s="208"/>
      <c r="BE74" s="208"/>
      <c r="BF74" s="208"/>
      <c r="BG74" s="208"/>
      <c r="BH74" s="208"/>
      <c r="BI74" s="208"/>
      <c r="BJ74" s="208"/>
      <c r="BK74" s="208"/>
      <c r="BL74" s="208"/>
      <c r="BM74" s="208"/>
      <c r="BN74" s="208"/>
      <c r="BO74" s="208"/>
      <c r="BP74" s="208"/>
      <c r="BQ74" s="208"/>
      <c r="BR74" s="208"/>
      <c r="BS74" s="208"/>
      <c r="BT74" s="208"/>
      <c r="BU74" s="208"/>
      <c r="BV74" s="213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08"/>
      <c r="S75" s="208"/>
      <c r="T75" s="208"/>
      <c r="U75" s="208"/>
      <c r="V75" s="208"/>
      <c r="W75" s="208"/>
      <c r="X75" s="208"/>
      <c r="Y75" s="208"/>
      <c r="Z75" s="208"/>
      <c r="AA75" s="208"/>
      <c r="AB75" s="208"/>
      <c r="AC75" s="208"/>
      <c r="AD75" s="208"/>
      <c r="AE75" s="208"/>
      <c r="AF75" s="208"/>
      <c r="AG75" s="208"/>
      <c r="AH75" s="208"/>
      <c r="AI75" s="208"/>
      <c r="AJ75" s="208"/>
      <c r="AK75" s="208"/>
      <c r="AL75" s="208"/>
      <c r="AM75" s="208"/>
      <c r="AN75" s="208"/>
      <c r="AO75" s="208"/>
      <c r="AP75" s="208"/>
      <c r="AQ75" s="208"/>
      <c r="AR75" s="208"/>
      <c r="AS75" s="208"/>
      <c r="AT75" s="208"/>
      <c r="AU75" s="208"/>
      <c r="AV75" s="208"/>
      <c r="AW75" s="208"/>
      <c r="AX75" s="208"/>
      <c r="AY75" s="208"/>
      <c r="AZ75" s="208"/>
      <c r="BA75" s="208"/>
      <c r="BB75" s="208"/>
      <c r="BC75" s="208"/>
      <c r="BD75" s="208"/>
      <c r="BE75" s="208"/>
      <c r="BF75" s="208"/>
      <c r="BG75" s="208"/>
      <c r="BH75" s="208"/>
      <c r="BI75" s="208"/>
      <c r="BJ75" s="208"/>
      <c r="BK75" s="208"/>
      <c r="BL75" s="208"/>
      <c r="BM75" s="208"/>
      <c r="BN75" s="208"/>
      <c r="BO75" s="208"/>
      <c r="BP75" s="208"/>
      <c r="BQ75" s="208"/>
      <c r="BR75" s="208"/>
      <c r="BS75" s="208"/>
      <c r="BT75" s="208"/>
      <c r="BU75" s="208"/>
      <c r="BV75" s="213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08"/>
      <c r="S76" s="208"/>
      <c r="T76" s="208"/>
      <c r="U76" s="208"/>
      <c r="V76" s="208"/>
      <c r="W76" s="208"/>
      <c r="X76" s="208"/>
      <c r="Y76" s="208"/>
      <c r="Z76" s="208"/>
      <c r="AA76" s="208"/>
      <c r="AB76" s="208"/>
      <c r="AC76" s="208"/>
      <c r="AD76" s="208"/>
      <c r="AE76" s="208"/>
      <c r="AF76" s="208"/>
      <c r="AG76" s="208"/>
      <c r="AH76" s="208"/>
      <c r="AI76" s="208"/>
      <c r="AJ76" s="208"/>
      <c r="AK76" s="208"/>
      <c r="AL76" s="208"/>
      <c r="AM76" s="208"/>
      <c r="AN76" s="208"/>
      <c r="AO76" s="208"/>
      <c r="AP76" s="208"/>
      <c r="AQ76" s="208"/>
      <c r="AR76" s="208"/>
      <c r="AS76" s="208"/>
      <c r="AT76" s="208"/>
      <c r="AU76" s="208"/>
      <c r="AV76" s="208"/>
      <c r="AW76" s="208"/>
      <c r="AX76" s="208"/>
      <c r="AY76" s="208"/>
      <c r="AZ76" s="208"/>
      <c r="BA76" s="208"/>
      <c r="BB76" s="208"/>
      <c r="BC76" s="208"/>
      <c r="BD76" s="208"/>
      <c r="BE76" s="208"/>
      <c r="BF76" s="208"/>
      <c r="BG76" s="208"/>
      <c r="BH76" s="208"/>
      <c r="BI76" s="208"/>
      <c r="BJ76" s="208"/>
      <c r="BK76" s="208"/>
      <c r="BL76" s="208"/>
      <c r="BM76" s="208"/>
      <c r="BN76" s="208"/>
      <c r="BO76" s="208"/>
      <c r="BP76" s="208"/>
      <c r="BQ76" s="208"/>
      <c r="BR76" s="208"/>
      <c r="BS76" s="208"/>
      <c r="BT76" s="208"/>
      <c r="BU76" s="208"/>
      <c r="BV76" s="213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08"/>
      <c r="S77" s="208"/>
      <c r="T77" s="208"/>
      <c r="U77" s="208"/>
      <c r="V77" s="208"/>
      <c r="W77" s="208"/>
      <c r="X77" s="208"/>
      <c r="Y77" s="208"/>
      <c r="Z77" s="208"/>
      <c r="AA77" s="208"/>
      <c r="AB77" s="208"/>
      <c r="AC77" s="208"/>
      <c r="AD77" s="208"/>
      <c r="AE77" s="208"/>
      <c r="AF77" s="208"/>
      <c r="AG77" s="208"/>
      <c r="AH77" s="208"/>
      <c r="AI77" s="208"/>
      <c r="AJ77" s="208"/>
      <c r="AK77" s="208"/>
      <c r="AL77" s="208"/>
      <c r="AM77" s="208"/>
      <c r="AN77" s="208"/>
      <c r="AO77" s="208"/>
      <c r="AP77" s="208"/>
      <c r="AQ77" s="208"/>
      <c r="AR77" s="208"/>
      <c r="AS77" s="208"/>
      <c r="AT77" s="208"/>
      <c r="AU77" s="208"/>
      <c r="AV77" s="208"/>
      <c r="AW77" s="208"/>
      <c r="AX77" s="208"/>
      <c r="AY77" s="208"/>
      <c r="AZ77" s="208"/>
      <c r="BA77" s="208"/>
      <c r="BB77" s="208"/>
      <c r="BC77" s="208"/>
      <c r="BD77" s="208"/>
      <c r="BE77" s="208"/>
      <c r="BF77" s="208"/>
      <c r="BG77" s="208"/>
      <c r="BH77" s="208"/>
      <c r="BI77" s="208"/>
      <c r="BJ77" s="208"/>
      <c r="BK77" s="208"/>
      <c r="BL77" s="208"/>
      <c r="BM77" s="208"/>
      <c r="BN77" s="208"/>
      <c r="BO77" s="208"/>
      <c r="BP77" s="208"/>
      <c r="BQ77" s="208"/>
      <c r="BR77" s="208"/>
      <c r="BS77" s="208"/>
      <c r="BT77" s="208"/>
      <c r="BU77" s="208"/>
      <c r="BV77" s="213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08"/>
      <c r="S78" s="208"/>
      <c r="T78" s="208"/>
      <c r="U78" s="208"/>
      <c r="V78" s="208"/>
      <c r="W78" s="208"/>
      <c r="X78" s="208"/>
      <c r="Y78" s="208"/>
      <c r="Z78" s="208"/>
      <c r="AA78" s="208"/>
      <c r="AB78" s="208"/>
      <c r="AC78" s="208"/>
      <c r="AD78" s="208"/>
      <c r="AE78" s="208"/>
      <c r="AF78" s="208"/>
      <c r="AG78" s="208"/>
      <c r="AH78" s="208"/>
      <c r="AI78" s="208"/>
      <c r="AJ78" s="208"/>
      <c r="AK78" s="208"/>
      <c r="AL78" s="208"/>
      <c r="AM78" s="208"/>
      <c r="AN78" s="208"/>
      <c r="AO78" s="208"/>
      <c r="AP78" s="208"/>
      <c r="AQ78" s="208"/>
      <c r="AR78" s="208"/>
      <c r="AS78" s="208"/>
      <c r="AT78" s="208"/>
      <c r="AU78" s="208"/>
      <c r="AV78" s="208"/>
      <c r="AW78" s="208"/>
      <c r="AX78" s="208"/>
      <c r="AY78" s="208"/>
      <c r="AZ78" s="208"/>
      <c r="BA78" s="208"/>
      <c r="BB78" s="208"/>
      <c r="BC78" s="208"/>
      <c r="BD78" s="208"/>
      <c r="BE78" s="208"/>
      <c r="BF78" s="208"/>
      <c r="BG78" s="208"/>
      <c r="BH78" s="208"/>
      <c r="BI78" s="208"/>
      <c r="BJ78" s="208"/>
      <c r="BK78" s="208"/>
      <c r="BL78" s="208"/>
      <c r="BM78" s="208"/>
      <c r="BN78" s="208"/>
      <c r="BO78" s="208"/>
      <c r="BP78" s="208"/>
      <c r="BQ78" s="208"/>
      <c r="BR78" s="208"/>
      <c r="BS78" s="208"/>
      <c r="BT78" s="208"/>
      <c r="BU78" s="208"/>
      <c r="BV78" s="213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08"/>
      <c r="S79" s="208"/>
      <c r="T79" s="208"/>
      <c r="U79" s="208"/>
      <c r="V79" s="208"/>
      <c r="W79" s="208"/>
      <c r="X79" s="208"/>
      <c r="Y79" s="208"/>
      <c r="Z79" s="208"/>
      <c r="AA79" s="208"/>
      <c r="AB79" s="208"/>
      <c r="AC79" s="208"/>
      <c r="AD79" s="208"/>
      <c r="AE79" s="208"/>
      <c r="AF79" s="208"/>
      <c r="AG79" s="208"/>
      <c r="AH79" s="208"/>
      <c r="AI79" s="208"/>
      <c r="AJ79" s="208"/>
      <c r="AK79" s="208"/>
      <c r="AL79" s="208"/>
      <c r="AM79" s="208"/>
      <c r="AN79" s="208"/>
      <c r="AO79" s="208"/>
      <c r="AP79" s="208"/>
      <c r="AQ79" s="208"/>
      <c r="AR79" s="208"/>
      <c r="AS79" s="208"/>
      <c r="AT79" s="208"/>
      <c r="AU79" s="208"/>
      <c r="AV79" s="208"/>
      <c r="AW79" s="208"/>
      <c r="AX79" s="208"/>
      <c r="AY79" s="208"/>
      <c r="AZ79" s="208"/>
      <c r="BA79" s="208"/>
      <c r="BB79" s="208"/>
      <c r="BC79" s="208"/>
      <c r="BD79" s="208"/>
      <c r="BE79" s="208"/>
      <c r="BF79" s="208"/>
      <c r="BG79" s="208"/>
      <c r="BH79" s="208"/>
      <c r="BI79" s="208"/>
      <c r="BJ79" s="208"/>
      <c r="BK79" s="208"/>
      <c r="BL79" s="208"/>
      <c r="BM79" s="208"/>
      <c r="BN79" s="208"/>
      <c r="BO79" s="208"/>
      <c r="BP79" s="208"/>
      <c r="BQ79" s="208"/>
      <c r="BR79" s="208"/>
      <c r="BS79" s="208"/>
      <c r="BT79" s="208"/>
      <c r="BU79" s="208"/>
      <c r="BV79" s="213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08"/>
      <c r="S80" s="208"/>
      <c r="T80" s="208"/>
      <c r="U80" s="208"/>
      <c r="V80" s="208"/>
      <c r="W80" s="208"/>
      <c r="X80" s="208"/>
      <c r="Y80" s="208"/>
      <c r="Z80" s="208"/>
      <c r="AA80" s="208"/>
      <c r="AB80" s="208"/>
      <c r="AC80" s="208"/>
      <c r="AD80" s="208"/>
      <c r="AE80" s="208"/>
      <c r="AF80" s="208"/>
      <c r="AG80" s="208"/>
      <c r="AH80" s="208"/>
      <c r="AI80" s="208"/>
      <c r="AJ80" s="208"/>
      <c r="AK80" s="208"/>
      <c r="AL80" s="208"/>
      <c r="AM80" s="208"/>
      <c r="AN80" s="208"/>
      <c r="AO80" s="208"/>
      <c r="AP80" s="208"/>
      <c r="AQ80" s="208"/>
      <c r="AR80" s="208"/>
      <c r="AS80" s="208"/>
      <c r="AT80" s="208"/>
      <c r="AU80" s="208"/>
      <c r="AV80" s="208"/>
      <c r="AW80" s="208"/>
      <c r="AX80" s="208"/>
      <c r="AY80" s="208"/>
      <c r="AZ80" s="208"/>
      <c r="BA80" s="208"/>
      <c r="BB80" s="208"/>
      <c r="BC80" s="208"/>
      <c r="BD80" s="208"/>
      <c r="BE80" s="208"/>
      <c r="BF80" s="208"/>
      <c r="BG80" s="208"/>
      <c r="BH80" s="208"/>
      <c r="BI80" s="208"/>
      <c r="BJ80" s="208"/>
      <c r="BK80" s="208"/>
      <c r="BL80" s="208"/>
      <c r="BM80" s="208"/>
      <c r="BN80" s="208"/>
      <c r="BO80" s="208"/>
      <c r="BP80" s="208"/>
      <c r="BQ80" s="208"/>
      <c r="BR80" s="208"/>
      <c r="BS80" s="208"/>
      <c r="BT80" s="208"/>
      <c r="BU80" s="208"/>
      <c r="BV80" s="213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08"/>
      <c r="S81" s="208"/>
      <c r="T81" s="208"/>
      <c r="U81" s="208"/>
      <c r="V81" s="208"/>
      <c r="W81" s="208"/>
      <c r="X81" s="208"/>
      <c r="Y81" s="208"/>
      <c r="Z81" s="208"/>
      <c r="AA81" s="208"/>
      <c r="AB81" s="208"/>
      <c r="AC81" s="208"/>
      <c r="AD81" s="208"/>
      <c r="AE81" s="208"/>
      <c r="AF81" s="208"/>
      <c r="AG81" s="208"/>
      <c r="AH81" s="208"/>
      <c r="AI81" s="208"/>
      <c r="AJ81" s="208"/>
      <c r="AK81" s="208"/>
      <c r="AL81" s="208"/>
      <c r="AM81" s="208"/>
      <c r="AN81" s="208"/>
      <c r="AO81" s="208"/>
      <c r="AP81" s="208"/>
      <c r="AQ81" s="208"/>
      <c r="AR81" s="208"/>
      <c r="AS81" s="208"/>
      <c r="AT81" s="208"/>
      <c r="AU81" s="208"/>
      <c r="AV81" s="208"/>
      <c r="AW81" s="208"/>
      <c r="AX81" s="208"/>
      <c r="AY81" s="208"/>
      <c r="AZ81" s="208"/>
      <c r="BA81" s="208"/>
      <c r="BB81" s="208"/>
      <c r="BC81" s="208"/>
      <c r="BD81" s="208"/>
      <c r="BE81" s="208"/>
      <c r="BF81" s="208"/>
      <c r="BG81" s="208"/>
      <c r="BH81" s="208"/>
      <c r="BI81" s="208"/>
      <c r="BJ81" s="208"/>
      <c r="BK81" s="208"/>
      <c r="BL81" s="208"/>
      <c r="BM81" s="208"/>
      <c r="BN81" s="208"/>
      <c r="BO81" s="208"/>
      <c r="BP81" s="208"/>
      <c r="BQ81" s="208"/>
      <c r="BR81" s="208"/>
      <c r="BS81" s="208"/>
      <c r="BT81" s="208"/>
      <c r="BU81" s="208"/>
      <c r="BV81" s="213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9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10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1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1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1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1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1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2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08" t="s">
        <v>85</v>
      </c>
      <c r="S89" s="208"/>
      <c r="T89" s="208"/>
      <c r="U89" s="208"/>
      <c r="V89" s="208"/>
      <c r="W89" s="208"/>
      <c r="X89" s="208"/>
      <c r="Y89" s="208"/>
      <c r="Z89" s="208"/>
      <c r="AA89" s="208"/>
      <c r="AB89" s="208"/>
      <c r="AC89" s="208"/>
      <c r="AD89" s="208"/>
      <c r="AE89" s="208"/>
      <c r="AF89" s="208"/>
      <c r="AG89" s="208"/>
      <c r="AH89" s="208"/>
      <c r="AI89" s="208"/>
      <c r="AJ89" s="208"/>
      <c r="AK89" s="208"/>
      <c r="AL89" s="208"/>
      <c r="AM89" s="208"/>
      <c r="AN89" s="208"/>
      <c r="AO89" s="208"/>
      <c r="AP89" s="208"/>
      <c r="AQ89" s="208"/>
      <c r="AR89" s="208"/>
      <c r="AS89" s="208"/>
      <c r="AT89" s="208"/>
      <c r="AU89" s="208"/>
      <c r="AV89" s="208"/>
      <c r="AW89" s="208"/>
      <c r="AX89" s="208"/>
      <c r="AY89" s="208"/>
      <c r="AZ89" s="208"/>
      <c r="BA89" s="208"/>
      <c r="BB89" s="208"/>
      <c r="BC89" s="208"/>
      <c r="BD89" s="208"/>
      <c r="BE89" s="208"/>
      <c r="BF89" s="208"/>
      <c r="BG89" s="208"/>
      <c r="BH89" s="208"/>
      <c r="BI89" s="208"/>
      <c r="BJ89" s="208"/>
      <c r="BK89" s="208"/>
      <c r="BL89" s="208"/>
      <c r="BM89" s="208"/>
      <c r="BN89" s="208"/>
      <c r="BO89" s="208"/>
      <c r="BP89" s="208"/>
      <c r="BQ89" s="208"/>
      <c r="BR89" s="208"/>
      <c r="BS89" s="208"/>
      <c r="BT89" s="208"/>
      <c r="BU89" s="208"/>
      <c r="BV89" s="213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08"/>
      <c r="S90" s="208"/>
      <c r="T90" s="208"/>
      <c r="U90" s="208"/>
      <c r="V90" s="208"/>
      <c r="W90" s="208"/>
      <c r="X90" s="208"/>
      <c r="Y90" s="208"/>
      <c r="Z90" s="208"/>
      <c r="AA90" s="208"/>
      <c r="AB90" s="208"/>
      <c r="AC90" s="208"/>
      <c r="AD90" s="208"/>
      <c r="AE90" s="208"/>
      <c r="AF90" s="208"/>
      <c r="AG90" s="208"/>
      <c r="AH90" s="208"/>
      <c r="AI90" s="208"/>
      <c r="AJ90" s="208"/>
      <c r="AK90" s="208"/>
      <c r="AL90" s="208"/>
      <c r="AM90" s="208"/>
      <c r="AN90" s="208"/>
      <c r="AO90" s="208"/>
      <c r="AP90" s="208"/>
      <c r="AQ90" s="208"/>
      <c r="AR90" s="208"/>
      <c r="AS90" s="208"/>
      <c r="AT90" s="208"/>
      <c r="AU90" s="208"/>
      <c r="AV90" s="208"/>
      <c r="AW90" s="208"/>
      <c r="AX90" s="208"/>
      <c r="AY90" s="208"/>
      <c r="AZ90" s="208"/>
      <c r="BA90" s="208"/>
      <c r="BB90" s="208"/>
      <c r="BC90" s="208"/>
      <c r="BD90" s="208"/>
      <c r="BE90" s="208"/>
      <c r="BF90" s="208"/>
      <c r="BG90" s="208"/>
      <c r="BH90" s="208"/>
      <c r="BI90" s="208"/>
      <c r="BJ90" s="208"/>
      <c r="BK90" s="208"/>
      <c r="BL90" s="208"/>
      <c r="BM90" s="208"/>
      <c r="BN90" s="208"/>
      <c r="BO90" s="208"/>
      <c r="BP90" s="208"/>
      <c r="BQ90" s="208"/>
      <c r="BR90" s="208"/>
      <c r="BS90" s="208"/>
      <c r="BT90" s="208"/>
      <c r="BU90" s="208"/>
      <c r="BV90" s="213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08"/>
      <c r="S91" s="208"/>
      <c r="T91" s="208"/>
      <c r="U91" s="208"/>
      <c r="V91" s="208"/>
      <c r="W91" s="208"/>
      <c r="X91" s="208"/>
      <c r="Y91" s="208"/>
      <c r="Z91" s="208"/>
      <c r="AA91" s="208"/>
      <c r="AB91" s="208"/>
      <c r="AC91" s="208"/>
      <c r="AD91" s="208"/>
      <c r="AE91" s="208"/>
      <c r="AF91" s="208"/>
      <c r="AG91" s="208"/>
      <c r="AH91" s="208"/>
      <c r="AI91" s="208"/>
      <c r="AJ91" s="208"/>
      <c r="AK91" s="208"/>
      <c r="AL91" s="208"/>
      <c r="AM91" s="208"/>
      <c r="AN91" s="208"/>
      <c r="AO91" s="208"/>
      <c r="AP91" s="208"/>
      <c r="AQ91" s="208"/>
      <c r="AR91" s="208"/>
      <c r="AS91" s="208"/>
      <c r="AT91" s="208"/>
      <c r="AU91" s="208"/>
      <c r="AV91" s="208"/>
      <c r="AW91" s="208"/>
      <c r="AX91" s="208"/>
      <c r="AY91" s="208"/>
      <c r="AZ91" s="208"/>
      <c r="BA91" s="208"/>
      <c r="BB91" s="208"/>
      <c r="BC91" s="208"/>
      <c r="BD91" s="208"/>
      <c r="BE91" s="208"/>
      <c r="BF91" s="208"/>
      <c r="BG91" s="208"/>
      <c r="BH91" s="208"/>
      <c r="BI91" s="208"/>
      <c r="BJ91" s="208"/>
      <c r="BK91" s="208"/>
      <c r="BL91" s="208"/>
      <c r="BM91" s="208"/>
      <c r="BN91" s="208"/>
      <c r="BO91" s="208"/>
      <c r="BP91" s="208"/>
      <c r="BQ91" s="208"/>
      <c r="BR91" s="208"/>
      <c r="BS91" s="208"/>
      <c r="BT91" s="208"/>
      <c r="BU91" s="208"/>
      <c r="BV91" s="213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08"/>
      <c r="S92" s="208"/>
      <c r="T92" s="208"/>
      <c r="U92" s="208"/>
      <c r="V92" s="208"/>
      <c r="W92" s="208"/>
      <c r="X92" s="208"/>
      <c r="Y92" s="208"/>
      <c r="Z92" s="208"/>
      <c r="AA92" s="208"/>
      <c r="AB92" s="208"/>
      <c r="AC92" s="208"/>
      <c r="AD92" s="208"/>
      <c r="AE92" s="208"/>
      <c r="AF92" s="208"/>
      <c r="AG92" s="208"/>
      <c r="AH92" s="208"/>
      <c r="AI92" s="208"/>
      <c r="AJ92" s="208"/>
      <c r="AK92" s="208"/>
      <c r="AL92" s="208"/>
      <c r="AM92" s="208"/>
      <c r="AN92" s="208"/>
      <c r="AO92" s="208"/>
      <c r="AP92" s="208"/>
      <c r="AQ92" s="208"/>
      <c r="AR92" s="208"/>
      <c r="AS92" s="208"/>
      <c r="AT92" s="208"/>
      <c r="AU92" s="208"/>
      <c r="AV92" s="208"/>
      <c r="AW92" s="208"/>
      <c r="AX92" s="208"/>
      <c r="AY92" s="208"/>
      <c r="AZ92" s="208"/>
      <c r="BA92" s="208"/>
      <c r="BB92" s="208"/>
      <c r="BC92" s="208"/>
      <c r="BD92" s="208"/>
      <c r="BE92" s="208"/>
      <c r="BF92" s="208"/>
      <c r="BG92" s="208"/>
      <c r="BH92" s="208"/>
      <c r="BI92" s="208"/>
      <c r="BJ92" s="208"/>
      <c r="BK92" s="208"/>
      <c r="BL92" s="208"/>
      <c r="BM92" s="208"/>
      <c r="BN92" s="208"/>
      <c r="BO92" s="208"/>
      <c r="BP92" s="208"/>
      <c r="BQ92" s="208"/>
      <c r="BR92" s="208"/>
      <c r="BS92" s="208"/>
      <c r="BT92" s="208"/>
      <c r="BU92" s="208"/>
      <c r="BV92" s="213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08"/>
      <c r="S93" s="208"/>
      <c r="T93" s="208"/>
      <c r="U93" s="208"/>
      <c r="V93" s="208"/>
      <c r="W93" s="208"/>
      <c r="X93" s="208"/>
      <c r="Y93" s="208"/>
      <c r="Z93" s="208"/>
      <c r="AA93" s="208"/>
      <c r="AB93" s="208"/>
      <c r="AC93" s="208"/>
      <c r="AD93" s="208"/>
      <c r="AE93" s="208"/>
      <c r="AF93" s="208"/>
      <c r="AG93" s="208"/>
      <c r="AH93" s="208"/>
      <c r="AI93" s="208"/>
      <c r="AJ93" s="208"/>
      <c r="AK93" s="208"/>
      <c r="AL93" s="208"/>
      <c r="AM93" s="208"/>
      <c r="AN93" s="208"/>
      <c r="AO93" s="208"/>
      <c r="AP93" s="208"/>
      <c r="AQ93" s="208"/>
      <c r="AR93" s="208"/>
      <c r="AS93" s="208"/>
      <c r="AT93" s="208"/>
      <c r="AU93" s="208"/>
      <c r="AV93" s="208"/>
      <c r="AW93" s="208"/>
      <c r="AX93" s="208"/>
      <c r="AY93" s="208"/>
      <c r="AZ93" s="208"/>
      <c r="BA93" s="208"/>
      <c r="BB93" s="208"/>
      <c r="BC93" s="208"/>
      <c r="BD93" s="208"/>
      <c r="BE93" s="208"/>
      <c r="BF93" s="208"/>
      <c r="BG93" s="208"/>
      <c r="BH93" s="208"/>
      <c r="BI93" s="208"/>
      <c r="BJ93" s="208"/>
      <c r="BK93" s="208"/>
      <c r="BL93" s="208"/>
      <c r="BM93" s="208"/>
      <c r="BN93" s="208"/>
      <c r="BO93" s="208"/>
      <c r="BP93" s="208"/>
      <c r="BQ93" s="208"/>
      <c r="BR93" s="208"/>
      <c r="BS93" s="208"/>
      <c r="BT93" s="208"/>
      <c r="BU93" s="208"/>
      <c r="BV93" s="213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08"/>
      <c r="S94" s="208"/>
      <c r="T94" s="208"/>
      <c r="U94" s="208"/>
      <c r="V94" s="208"/>
      <c r="W94" s="208"/>
      <c r="X94" s="208"/>
      <c r="Y94" s="208"/>
      <c r="Z94" s="208"/>
      <c r="AA94" s="208"/>
      <c r="AB94" s="208"/>
      <c r="AC94" s="208"/>
      <c r="AD94" s="208"/>
      <c r="AE94" s="208"/>
      <c r="AF94" s="208"/>
      <c r="AG94" s="208"/>
      <c r="AH94" s="208"/>
      <c r="AI94" s="208"/>
      <c r="AJ94" s="208"/>
      <c r="AK94" s="208"/>
      <c r="AL94" s="208"/>
      <c r="AM94" s="208"/>
      <c r="AN94" s="208"/>
      <c r="AO94" s="208"/>
      <c r="AP94" s="208"/>
      <c r="AQ94" s="208"/>
      <c r="AR94" s="208"/>
      <c r="AS94" s="208"/>
      <c r="AT94" s="208"/>
      <c r="AU94" s="208"/>
      <c r="AV94" s="208"/>
      <c r="AW94" s="208"/>
      <c r="AX94" s="208"/>
      <c r="AY94" s="208"/>
      <c r="AZ94" s="208"/>
      <c r="BA94" s="208"/>
      <c r="BB94" s="208"/>
      <c r="BC94" s="208"/>
      <c r="BD94" s="208"/>
      <c r="BE94" s="208"/>
      <c r="BF94" s="208"/>
      <c r="BG94" s="208"/>
      <c r="BH94" s="208"/>
      <c r="BI94" s="208"/>
      <c r="BJ94" s="208"/>
      <c r="BK94" s="208"/>
      <c r="BL94" s="208"/>
      <c r="BM94" s="208"/>
      <c r="BN94" s="208"/>
      <c r="BO94" s="208"/>
      <c r="BP94" s="208"/>
      <c r="BQ94" s="208"/>
      <c r="BR94" s="208"/>
      <c r="BS94" s="208"/>
      <c r="BT94" s="208"/>
      <c r="BU94" s="208"/>
      <c r="BV94" s="213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08"/>
      <c r="S95" s="208"/>
      <c r="T95" s="208"/>
      <c r="U95" s="208"/>
      <c r="V95" s="208"/>
      <c r="W95" s="208"/>
      <c r="X95" s="208"/>
      <c r="Y95" s="208"/>
      <c r="Z95" s="208"/>
      <c r="AA95" s="208"/>
      <c r="AB95" s="208"/>
      <c r="AC95" s="208"/>
      <c r="AD95" s="208"/>
      <c r="AE95" s="208"/>
      <c r="AF95" s="208"/>
      <c r="AG95" s="208"/>
      <c r="AH95" s="208"/>
      <c r="AI95" s="208"/>
      <c r="AJ95" s="208"/>
      <c r="AK95" s="208"/>
      <c r="AL95" s="208"/>
      <c r="AM95" s="208"/>
      <c r="AN95" s="208"/>
      <c r="AO95" s="208"/>
      <c r="AP95" s="208"/>
      <c r="AQ95" s="208"/>
      <c r="AR95" s="208"/>
      <c r="AS95" s="208"/>
      <c r="AT95" s="208"/>
      <c r="AU95" s="208"/>
      <c r="AV95" s="208"/>
      <c r="AW95" s="208"/>
      <c r="AX95" s="208"/>
      <c r="AY95" s="208"/>
      <c r="AZ95" s="208"/>
      <c r="BA95" s="208"/>
      <c r="BB95" s="208"/>
      <c r="BC95" s="208"/>
      <c r="BD95" s="208"/>
      <c r="BE95" s="208"/>
      <c r="BF95" s="208"/>
      <c r="BG95" s="208"/>
      <c r="BH95" s="208"/>
      <c r="BI95" s="208"/>
      <c r="BJ95" s="208"/>
      <c r="BK95" s="208"/>
      <c r="BL95" s="208"/>
      <c r="BM95" s="208"/>
      <c r="BN95" s="208"/>
      <c r="BO95" s="208"/>
      <c r="BP95" s="208"/>
      <c r="BQ95" s="208"/>
      <c r="BR95" s="208"/>
      <c r="BS95" s="208"/>
      <c r="BT95" s="208"/>
      <c r="BU95" s="208"/>
      <c r="BV95" s="213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09"/>
      <c r="S96" s="209"/>
      <c r="T96" s="209"/>
      <c r="U96" s="209"/>
      <c r="V96" s="209"/>
      <c r="W96" s="209"/>
      <c r="X96" s="209"/>
      <c r="Y96" s="209"/>
      <c r="Z96" s="209"/>
      <c r="AA96" s="209"/>
      <c r="AB96" s="209"/>
      <c r="AC96" s="209"/>
      <c r="AD96" s="209"/>
      <c r="AE96" s="209"/>
      <c r="AF96" s="209"/>
      <c r="AG96" s="209"/>
      <c r="AH96" s="209"/>
      <c r="AI96" s="209"/>
      <c r="AJ96" s="209"/>
      <c r="AK96" s="209"/>
      <c r="AL96" s="209"/>
      <c r="AM96" s="209"/>
      <c r="AN96" s="209"/>
      <c r="AO96" s="209"/>
      <c r="AP96" s="209"/>
      <c r="AQ96" s="209"/>
      <c r="AR96" s="209"/>
      <c r="AS96" s="209"/>
      <c r="AT96" s="209"/>
      <c r="AU96" s="209"/>
      <c r="AV96" s="209"/>
      <c r="AW96" s="209"/>
      <c r="AX96" s="209"/>
      <c r="AY96" s="209"/>
      <c r="AZ96" s="209"/>
      <c r="BA96" s="209"/>
      <c r="BB96" s="209"/>
      <c r="BC96" s="209"/>
      <c r="BD96" s="209"/>
      <c r="BE96" s="209"/>
      <c r="BF96" s="209"/>
      <c r="BG96" s="209"/>
      <c r="BH96" s="209"/>
      <c r="BI96" s="209"/>
      <c r="BJ96" s="209"/>
      <c r="BK96" s="209"/>
      <c r="BL96" s="209"/>
      <c r="BM96" s="209"/>
      <c r="BN96" s="209"/>
      <c r="BO96" s="209"/>
      <c r="BP96" s="209"/>
      <c r="BQ96" s="209"/>
      <c r="BR96" s="209"/>
      <c r="BS96" s="209"/>
      <c r="BT96" s="209"/>
      <c r="BU96" s="209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865277777777778" right="0.629166666666667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96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99</v>
      </c>
      <c r="M1" s="18"/>
      <c r="N1" s="18"/>
    </row>
    <row r="2" s="3" customFormat="1" ht="14.1" customHeight="1" spans="12:14">
      <c r="L2" s="19"/>
      <c r="M2" s="19" t="s">
        <v>100</v>
      </c>
      <c r="N2" s="19"/>
    </row>
    <row r="3" s="3" customFormat="1" ht="24.95" customHeight="1" spans="1:15">
      <c r="A3" s="104" t="s">
        <v>101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102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97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103</v>
      </c>
      <c r="J11" s="110" t="s">
        <v>104</v>
      </c>
      <c r="K11" s="110" t="s">
        <v>105</v>
      </c>
      <c r="L11" s="110" t="s">
        <v>106</v>
      </c>
      <c r="M11" s="110" t="s">
        <v>107</v>
      </c>
      <c r="N11" s="115" t="s">
        <v>108</v>
      </c>
    </row>
    <row r="12" s="3" customFormat="1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109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111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112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114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81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83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84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86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87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88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89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90</v>
      </c>
      <c r="AZ100" s="48"/>
      <c r="BA100" s="48"/>
      <c r="BB100" s="48"/>
      <c r="BC100" s="48"/>
      <c r="BD100" s="48"/>
      <c r="BE100" s="48" t="s">
        <v>91</v>
      </c>
      <c r="BF100" s="48"/>
      <c r="BG100" s="48"/>
      <c r="BH100" s="48"/>
      <c r="BI100" s="48"/>
      <c r="BJ100" s="48"/>
      <c r="BK100" s="48" t="s">
        <v>92</v>
      </c>
      <c r="BL100" s="48"/>
      <c r="BM100" s="48"/>
      <c r="BN100" s="85"/>
      <c r="BO100" s="48" t="s">
        <v>93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99</v>
      </c>
      <c r="M1" s="18"/>
      <c r="N1" s="18"/>
      <c r="O1" s="18"/>
    </row>
    <row r="2" s="1" customFormat="1" ht="14.1" customHeight="1" spans="13:15">
      <c r="M2" s="19"/>
      <c r="N2" s="19" t="s">
        <v>115</v>
      </c>
      <c r="O2" s="19"/>
    </row>
    <row r="3" s="1" customFormat="1" ht="24.95" customHeight="1" spans="1:15">
      <c r="A3" s="5" t="s">
        <v>116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117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118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119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121</v>
      </c>
      <c r="B15" s="12"/>
      <c r="C15" s="12"/>
      <c r="D15" s="12"/>
      <c r="E15" s="12"/>
      <c r="F15" s="12"/>
      <c r="G15" s="12"/>
      <c r="H15" s="12" t="s">
        <v>122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128</v>
      </c>
      <c r="B22" s="12" t="s">
        <v>129</v>
      </c>
      <c r="C22" s="12" t="s">
        <v>130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131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133</v>
      </c>
      <c r="C25" s="12" t="s">
        <v>130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132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135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137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109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2018-03-07T02:15:16Z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