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<sst xmlns="http://schemas.openxmlformats.org/spreadsheetml/2006/main" count="138">
  <si>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</si>
  <si>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</si>
  <si>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</si>
  <si>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</si>
  <si>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</si>
  <si>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JL-2017-SHY-042</t>
    </r>
  </si>
  <si>
    <t>工程部位/用途</t>
  </si>
  <si>
    <t>尚义一号水库大桥3-0#桩基</t>
  </si>
  <si>
    <t>委托/任务编号</t>
  </si>
  <si>
    <t>/</t>
  </si>
  <si>
    <t>试验依据</t>
  </si>
  <si>
    <t>JTG E30-2005</t>
  </si>
  <si>
    <t>样品编号</t>
  </si>
  <si>
    <t>YP-2017-SHY-042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</si>
  <si>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</si>
  <si>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</si>
  <si>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</si>
  <si>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</si>
  <si>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</si>
  <si>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</si>
  <si>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</si>
  <si>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</si>
  <si>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2017/12/21-2018/01/18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</si>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</sst>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_);[Red]\(0.0\)"/>
    <numFmt numFmtId="179" formatCode="0.00_);[Red]\(0.00\)"/>
    <numFmt numFmtId="180" formatCode="yyyy/m/d;@"/>
    <numFmt numFmtId="181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6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8" borderId="52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50" applyNumberFormat="0" applyFill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7" borderId="54" applyNumberFormat="0" applyAlignment="0" applyProtection="0">
      <alignment vertical="center"/>
    </xf>
    <xf numFmtId="0" fontId="20" fillId="7" borderId="51" applyNumberFormat="0" applyAlignment="0" applyProtection="0">
      <alignment vertical="center"/>
    </xf>
    <xf numFmtId="0" fontId="10" fillId="4" borderId="47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YP-2017-SHY-042-1</v>
      </c>
      <c r="B15" s="228" t="s">
        <v>46</v>
      </c>
      <c r="C15" s="229"/>
      <c r="D15" s="254" t="str">
        <f>LEFT(L9,P9)</f>
        <v>2017/12/21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42.1</v>
      </c>
      <c r="M15" s="244">
        <v>42.4</v>
      </c>
      <c r="N15" s="244">
        <f>M15</f>
        <v>42.4</v>
      </c>
      <c r="O15" s="239" t="s">
        <v>50</v>
      </c>
      <c r="P15" s="215">
        <f t="shared" ref="P15:P23" si="0">ROUND(K15/22.5,3)</f>
        <v>0</v>
      </c>
      <c r="Q15" s="250">
        <f>ROUND(AVERAGE(L15:L17),3)</f>
        <v>42.333</v>
      </c>
      <c r="R15" s="251">
        <f ca="1" t="shared" ref="R15:R23" si="1">ROUND(R$14+RAND()*S$14,2)</f>
        <v>1011.97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YP-2017-SHY-042-2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41.8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1030.96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YP-2017-SHY-042-3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43.1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1118.67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YP-2017-SHY-042-4</v>
      </c>
      <c r="B18" s="228" t="s">
        <v>46</v>
      </c>
      <c r="C18" s="229"/>
      <c r="D18" s="218" t="str">
        <f>D15</f>
        <v>2017/12/21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41</v>
      </c>
      <c r="M18" s="244">
        <f>ROUND(AVERAGE(L18:L20),1)</f>
        <v>42.1</v>
      </c>
      <c r="N18" s="244">
        <f>M18</f>
        <v>42.1</v>
      </c>
      <c r="O18" s="239" t="s">
        <v>50</v>
      </c>
      <c r="P18" s="215">
        <f t="shared" si="0"/>
        <v>0</v>
      </c>
      <c r="Q18" s="250">
        <f>ROUND(AVERAGE(L18:L20),3)</f>
        <v>42.067</v>
      </c>
      <c r="R18" s="251">
        <f ca="1" t="shared" si="1"/>
        <v>971.79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YP-2017-SHY-042-5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41.5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1050.98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YP-2017-SHY-042-6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43.7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998.54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YP-2017-SHY-042-7</v>
      </c>
      <c r="B21" s="228" t="s">
        <v>46</v>
      </c>
      <c r="C21" s="229"/>
      <c r="D21" s="218" t="str">
        <f>D15</f>
        <v>2017/12/21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45.1</v>
      </c>
      <c r="M21" s="244">
        <f>ROUND(AVERAGE(L21:L23),1)</f>
        <v>43.6</v>
      </c>
      <c r="N21" s="244">
        <f>M21</f>
        <v>43.6</v>
      </c>
      <c r="O21" s="239" t="s">
        <v>50</v>
      </c>
      <c r="P21" s="215">
        <f t="shared" si="0"/>
        <v>0</v>
      </c>
      <c r="Q21" s="250">
        <f>ROUND(AVERAGE(L21:L23),3)</f>
        <v>43.567</v>
      </c>
      <c r="R21" s="251">
        <f ca="1" t="shared" si="1"/>
        <v>1004.17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YP-2017-SHY-042-8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43.2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1107.16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YP-2017-SHY-042-9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42.4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964.61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993.67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1011.23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950.96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986.31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961.13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950.1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1027.61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976.68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1006.05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报告编号：BG-2017-SHY-042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YP-2017-SHY-042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尚义一号水库大桥3-0#桩基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YP-2017-SHY-042-1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2017/12/21-2018/01/18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42.4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121.1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YP-2017-SHY-042-2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YP-2017-SHY-042-3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YP-2017-SHY-042-4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2017/12/21-2018/01/18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42.1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120.3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YP-2017-SHY-042-5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YP-2017-SHY-042-6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YP-2017-SHY-042-7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2017/12/21-2018/01/18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45.1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43.6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YP-2017-SHY-042-8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YP-2017-SHY-042-9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42.4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