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</definedNames>
  <calcPr calcId="144525"/>
</workbook>
</file>

<file path=xl/sharedStrings.xml><?xml version="1.0" encoding="utf-8"?>
<sst xmlns="http://schemas.openxmlformats.org/spreadsheetml/2006/main" count="138">
  <si>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</si>
  <si>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</si>
  <si>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</si>
  <si>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</si>
  <si>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</si>
  <si>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color rgb="FFFF0000"/>
        <rFont val="仿宋"/>
        <charset val="134"/>
      </rPr>
      <t>JL-2017-SHY-053</t>
    </r>
  </si>
  <si>
    <t>工程部位/用途</t>
  </si>
  <si>
    <t>尚义一号水库大桥4-3#桩基</t>
  </si>
  <si>
    <t>委托/任务编号</t>
  </si>
  <si>
    <t>/</t>
  </si>
  <si>
    <t>试验依据</t>
  </si>
  <si>
    <t>JTG E30-2005</t>
  </si>
  <si>
    <t>样品编号</t>
  </si>
  <si>
    <t>YP-2017-SHY-053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</si>
  <si>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</si>
  <si>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</si>
  <si>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</si>
  <si>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</si>
  <si>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</si>
  <si>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</si>
  <si>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</si>
  <si>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</si>
  <si>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2017/12/24-2018/01/21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</si>
  <si>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</si>
  <si>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</si>
  <si>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</si>
  <si>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</si>
  <si>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</si>
  <si>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</si>
  <si>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</si>
  <si>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</si>
  <si>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</si>
  <si>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</si>
  <si>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</si>
  <si>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</si>
  <si>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</si>
  <si>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</si>
  <si>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</si>
  <si>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</si>
  <si>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</si>
  <si>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</si>
  <si>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</si>
  <si>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</si>
  <si>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</si>
  <si>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</si>
  <si>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</si>
  <si>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</si>
  <si>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</si>
  <si>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</si>
  <si>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</si>
  <si>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</si>
  <si>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</si>
  <si>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</si>
  <si>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</si>
  <si>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</si>
  <si>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</si>
  <si>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charset val="134"/>
      </rPr>
      <t xml:space="preserve">    记录编号：</t>
    </r>
    <r>
      <rPr>
        <sz val="10"/>
        <rFont val="仿宋"/>
        <charset val="134"/>
      </rPr>
      <t xml:space="preserve">      </t>
    </r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</si>
  <si>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</si>
  <si>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</si>
  <si>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</si>
  <si>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</si>
  <si>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</si>
  <si>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</si>
  <si>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</si>
  <si>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</si>
  <si>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</si>
  <si>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</si>
  <si>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</si>
  <si>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</si>
  <si>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</si>
  <si>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t>150*150*150立方体</t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</si>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</sst>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;[Red]0.00"/>
    <numFmt numFmtId="178" formatCode="0.00_);[Red]\(0.00\)"/>
    <numFmt numFmtId="179" formatCode="0.000_);[Red]\(0.000\)"/>
    <numFmt numFmtId="180" formatCode="0.0_);[Red]\(0.0\)"/>
    <numFmt numFmtId="181" formatCode="yyyy/m/d;@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rgb="FFFF0000"/>
      <name val="宋体"/>
      <charset val="134"/>
    </font>
    <font>
      <sz val="10"/>
      <color rgb="FFFF0000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0" borderId="4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53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48" applyNumberFormat="0" applyFill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6" borderId="51" applyNumberFormat="0" applyAlignment="0" applyProtection="0">
      <alignment vertical="center"/>
    </xf>
    <xf numFmtId="0" fontId="25" fillId="16" borderId="49" applyNumberFormat="0" applyAlignment="0" applyProtection="0">
      <alignment vertical="center"/>
    </xf>
    <xf numFmtId="0" fontId="27" fillId="26" borderId="5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13" fillId="0" borderId="4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257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50" applyNumberFormat="1" applyFont="1" applyAlignment="1">
      <alignment horizontal="center" wrapText="1"/>
    </xf>
    <xf numFmtId="49" fontId="2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47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47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49" fontId="2" fillId="0" borderId="2" xfId="50" applyNumberFormat="1" applyFont="1" applyBorder="1" applyAlignment="1">
      <alignment horizontal="center" vertical="center" wrapText="1"/>
    </xf>
    <xf numFmtId="49" fontId="2" fillId="0" borderId="3" xfId="50" applyNumberFormat="1" applyFont="1" applyBorder="1" applyAlignment="1">
      <alignment horizontal="center" vertical="center" wrapText="1"/>
    </xf>
    <xf numFmtId="49" fontId="2" fillId="0" borderId="4" xfId="50" applyNumberFormat="1" applyFont="1" applyBorder="1" applyAlignment="1">
      <alignment horizontal="center" vertical="center" wrapText="1"/>
    </xf>
    <xf numFmtId="49" fontId="2" fillId="0" borderId="5" xfId="50" applyNumberFormat="1" applyFont="1" applyBorder="1" applyAlignment="1">
      <alignment horizontal="center" vertical="center" wrapText="1"/>
    </xf>
    <xf numFmtId="49" fontId="2" fillId="0" borderId="6" xfId="50" applyNumberFormat="1" applyFont="1" applyBorder="1" applyAlignment="1">
      <alignment horizontal="center" vertical="center" wrapText="1"/>
    </xf>
    <xf numFmtId="49" fontId="2" fillId="0" borderId="7" xfId="50" applyNumberFormat="1" applyFont="1" applyBorder="1" applyAlignment="1">
      <alignment horizontal="center" vertical="center" wrapText="1"/>
    </xf>
    <xf numFmtId="49" fontId="2" fillId="0" borderId="8" xfId="50" applyNumberFormat="1" applyFont="1" applyBorder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49" fontId="2" fillId="0" borderId="0" xfId="50" applyNumberFormat="1" applyFont="1" applyAlignment="1">
      <alignment horizontal="right" vertical="center" wrapText="1"/>
    </xf>
    <xf numFmtId="49" fontId="2" fillId="0" borderId="9" xfId="50" applyNumberFormat="1" applyFont="1" applyBorder="1" applyAlignment="1">
      <alignment horizontal="center" vertical="center" wrapText="1"/>
    </xf>
    <xf numFmtId="49" fontId="2" fillId="0" borderId="10" xfId="50" applyNumberFormat="1" applyFont="1" applyBorder="1" applyAlignment="1">
      <alignment horizontal="center" vertical="center" wrapText="1"/>
    </xf>
    <xf numFmtId="49" fontId="2" fillId="0" borderId="11" xfId="50" applyNumberFormat="1" applyFont="1" applyBorder="1" applyAlignment="1">
      <alignment horizontal="center" vertical="center" wrapText="1"/>
    </xf>
    <xf numFmtId="49" fontId="2" fillId="0" borderId="12" xfId="50" applyNumberFormat="1" applyFont="1" applyBorder="1" applyAlignment="1">
      <alignment horizontal="center" vertical="center" wrapText="1"/>
    </xf>
    <xf numFmtId="49" fontId="2" fillId="0" borderId="13" xfId="50" applyNumberFormat="1" applyFont="1" applyBorder="1" applyAlignment="1">
      <alignment horizontal="center" vertical="center" wrapText="1"/>
    </xf>
    <xf numFmtId="49" fontId="2" fillId="0" borderId="14" xfId="50" applyNumberFormat="1" applyFont="1" applyBorder="1" applyAlignment="1">
      <alignment horizontal="center" vertical="center" wrapText="1"/>
    </xf>
    <xf numFmtId="49" fontId="2" fillId="0" borderId="15" xfId="50" applyNumberFormat="1" applyFont="1" applyBorder="1" applyAlignment="1">
      <alignment horizontal="center" vertical="center" wrapText="1"/>
    </xf>
    <xf numFmtId="49" fontId="2" fillId="0" borderId="16" xfId="50" applyNumberFormat="1" applyFont="1" applyBorder="1" applyAlignment="1">
      <alignment horizontal="center" vertical="center" wrapText="1"/>
    </xf>
    <xf numFmtId="49" fontId="2" fillId="0" borderId="17" xfId="5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2" fillId="0" borderId="43" xfId="50" applyNumberFormat="1" applyFont="1" applyBorder="1" applyAlignment="1">
      <alignment horizontal="center" vertical="center" wrapText="1"/>
    </xf>
    <xf numFmtId="49" fontId="2" fillId="0" borderId="44" xfId="50" applyNumberFormat="1" applyFont="1" applyBorder="1" applyAlignment="1">
      <alignment horizontal="center" vertical="center" wrapText="1"/>
    </xf>
    <xf numFmtId="49" fontId="2" fillId="0" borderId="18" xfId="50" applyNumberFormat="1" applyFont="1" applyBorder="1" applyAlignment="1">
      <alignment horizontal="center" vertical="center" wrapText="1"/>
    </xf>
    <xf numFmtId="49" fontId="2" fillId="0" borderId="19" xfId="50" applyNumberFormat="1" applyFont="1" applyBorder="1" applyAlignment="1">
      <alignment horizontal="center" vertical="center" wrapText="1"/>
    </xf>
    <xf numFmtId="49" fontId="2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2" fillId="0" borderId="0" xfId="50" applyNumberFormat="1" applyFont="1" applyBorder="1" applyAlignment="1">
      <alignment vertical="center" wrapText="1"/>
    </xf>
    <xf numFmtId="49" fontId="2" fillId="0" borderId="45" xfId="50" applyNumberFormat="1" applyFont="1" applyBorder="1" applyAlignment="1">
      <alignment horizontal="center" vertical="center" wrapText="1"/>
    </xf>
    <xf numFmtId="49" fontId="2" fillId="0" borderId="35" xfId="5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50" applyNumberFormat="1" applyFont="1" applyAlignment="1">
      <alignment horizontal="center" vertical="center" wrapText="1"/>
    </xf>
    <xf numFmtId="49" fontId="8" fillId="0" borderId="0" xfId="50" applyNumberFormat="1" applyFont="1" applyAlignment="1">
      <alignment horizontal="left" vertical="center" wrapText="1"/>
    </xf>
    <xf numFmtId="0" fontId="8" fillId="0" borderId="2" xfId="50" applyNumberFormat="1" applyFont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0" fontId="8" fillId="0" borderId="6" xfId="50" applyNumberFormat="1" applyFont="1" applyBorder="1" applyAlignment="1">
      <alignment horizontal="center" vertical="center" wrapText="1"/>
    </xf>
    <xf numFmtId="49" fontId="2" fillId="0" borderId="32" xfId="50" applyNumberFormat="1" applyFont="1" applyBorder="1" applyAlignment="1">
      <alignment horizontal="center" vertical="center" wrapText="1"/>
    </xf>
    <xf numFmtId="49" fontId="8" fillId="0" borderId="19" xfId="50" applyNumberFormat="1" applyFont="1" applyBorder="1" applyAlignment="1">
      <alignment horizontal="center" vertical="center" wrapText="1"/>
    </xf>
    <xf numFmtId="49" fontId="2" fillId="0" borderId="27" xfId="50" applyNumberFormat="1" applyFont="1" applyBorder="1" applyAlignment="1">
      <alignment horizontal="center" vertical="center" wrapText="1"/>
    </xf>
    <xf numFmtId="49" fontId="2" fillId="0" borderId="30" xfId="50" applyNumberFormat="1" applyFont="1" applyBorder="1" applyAlignment="1">
      <alignment horizontal="center" vertical="center" wrapText="1"/>
    </xf>
    <xf numFmtId="49" fontId="2" fillId="0" borderId="28" xfId="50" applyNumberFormat="1" applyFont="1" applyBorder="1" applyAlignment="1">
      <alignment horizontal="center" vertical="center" wrapText="1"/>
    </xf>
    <xf numFmtId="49" fontId="2" fillId="0" borderId="31" xfId="50" applyNumberFormat="1" applyFont="1" applyBorder="1" applyAlignment="1">
      <alignment horizontal="center" vertical="center" wrapText="1"/>
    </xf>
    <xf numFmtId="49" fontId="2" fillId="0" borderId="29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8" fillId="0" borderId="27" xfId="50" applyNumberFormat="1" applyFont="1" applyBorder="1" applyAlignment="1">
      <alignment horizontal="center" vertical="center" wrapText="1"/>
    </xf>
    <xf numFmtId="49" fontId="8" fillId="0" borderId="30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8" fillId="0" borderId="28" xfId="50" applyNumberFormat="1" applyFont="1" applyBorder="1" applyAlignment="1">
      <alignment horizontal="center" vertical="center" wrapText="1"/>
    </xf>
    <xf numFmtId="49" fontId="8" fillId="0" borderId="31" xfId="50" applyNumberFormat="1" applyFont="1" applyBorder="1" applyAlignment="1">
      <alignment horizontal="center" vertical="center" wrapText="1"/>
    </xf>
    <xf numFmtId="49" fontId="8" fillId="0" borderId="29" xfId="50" applyNumberFormat="1" applyFont="1" applyBorder="1" applyAlignment="1">
      <alignment horizontal="center" vertical="center" wrapText="1"/>
    </xf>
    <xf numFmtId="49" fontId="8" fillId="0" borderId="32" xfId="50" applyNumberFormat="1" applyFont="1" applyBorder="1" applyAlignment="1">
      <alignment horizontal="center" vertical="center" wrapText="1"/>
    </xf>
    <xf numFmtId="49" fontId="2" fillId="0" borderId="46" xfId="50" applyNumberFormat="1" applyFont="1" applyBorder="1" applyAlignment="1">
      <alignment horizontal="center" vertical="center" wrapText="1"/>
    </xf>
    <xf numFmtId="49" fontId="8" fillId="0" borderId="6" xfId="50" applyNumberFormat="1" applyFont="1" applyBorder="1" applyAlignment="1">
      <alignment horizontal="center" vertical="center" wrapText="1"/>
    </xf>
    <xf numFmtId="49" fontId="8" fillId="0" borderId="2" xfId="50" applyNumberFormat="1" applyFont="1" applyBorder="1" applyAlignment="1">
      <alignment horizontal="center" vertical="center" wrapText="1"/>
    </xf>
    <xf numFmtId="49" fontId="8" fillId="0" borderId="16" xfId="50" applyNumberFormat="1" applyFont="1" applyBorder="1" applyAlignment="1">
      <alignment horizontal="center" vertical="center" wrapText="1"/>
    </xf>
    <xf numFmtId="49" fontId="8" fillId="0" borderId="17" xfId="50" applyNumberFormat="1" applyFont="1" applyBorder="1" applyAlignment="1">
      <alignment horizontal="center" vertical="center" wrapText="1"/>
    </xf>
    <xf numFmtId="0" fontId="8" fillId="0" borderId="15" xfId="50" applyNumberFormat="1" applyFont="1" applyBorder="1" applyAlignment="1">
      <alignment horizontal="center" vertical="center" wrapText="1"/>
    </xf>
    <xf numFmtId="49" fontId="8" fillId="0" borderId="35" xfId="50" applyNumberFormat="1" applyFont="1" applyBorder="1" applyAlignment="1">
      <alignment horizontal="center" vertical="center" wrapText="1"/>
    </xf>
    <xf numFmtId="178" fontId="8" fillId="0" borderId="4" xfId="50" applyNumberFormat="1" applyFont="1" applyBorder="1" applyAlignment="1">
      <alignment horizontal="center" vertical="center" wrapText="1"/>
    </xf>
    <xf numFmtId="176" fontId="8" fillId="0" borderId="4" xfId="50" applyNumberFormat="1" applyFont="1" applyBorder="1" applyAlignment="1">
      <alignment horizontal="center" vertical="center" wrapText="1"/>
    </xf>
    <xf numFmtId="180" fontId="8" fillId="0" borderId="4" xfId="50" applyNumberFormat="1" applyFont="1" applyBorder="1" applyAlignment="1">
      <alignment horizontal="center" vertical="center" wrapText="1"/>
    </xf>
    <xf numFmtId="0" fontId="2" fillId="3" borderId="0" xfId="50" applyNumberFormat="1" applyFont="1" applyFill="1" applyAlignment="1">
      <alignment horizontal="center" vertical="center" wrapText="1"/>
    </xf>
    <xf numFmtId="49" fontId="8" fillId="0" borderId="15" xfId="50" applyNumberFormat="1" applyFont="1" applyBorder="1" applyAlignment="1">
      <alignment horizontal="center" vertical="center" wrapText="1"/>
    </xf>
    <xf numFmtId="0" fontId="2" fillId="0" borderId="0" xfId="50" applyNumberFormat="1" applyFont="1" applyAlignment="1">
      <alignment horizontal="center" wrapText="1"/>
    </xf>
    <xf numFmtId="0" fontId="9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center" vertical="center" wrapText="1"/>
    </xf>
    <xf numFmtId="179" fontId="2" fillId="0" borderId="0" xfId="50" applyNumberFormat="1" applyFont="1" applyAlignment="1">
      <alignment horizontal="center" vertical="center" wrapText="1"/>
    </xf>
    <xf numFmtId="178" fontId="2" fillId="0" borderId="0" xfId="50" applyNumberFormat="1" applyFont="1" applyAlignment="1">
      <alignment horizontal="center" vertical="center" wrapText="1"/>
    </xf>
    <xf numFmtId="0" fontId="2" fillId="0" borderId="0" xfId="50" applyNumberFormat="1" applyFont="1" applyBorder="1" applyAlignment="1">
      <alignment horizontal="center" vertical="center" wrapText="1"/>
    </xf>
    <xf numFmtId="0" fontId="7" fillId="0" borderId="3" xfId="50" applyNumberFormat="1" applyFont="1" applyBorder="1" applyAlignment="1">
      <alignment horizontal="center" vertical="center" wrapText="1"/>
    </xf>
    <xf numFmtId="181" fontId="8" fillId="0" borderId="4" xfId="50" applyNumberFormat="1" applyFont="1" applyBorder="1" applyAlignment="1">
      <alignment horizontal="center" vertical="center" wrapText="1"/>
    </xf>
    <xf numFmtId="49" fontId="10" fillId="0" borderId="4" xfId="50" applyNumberFormat="1" applyFont="1" applyBorder="1" applyAlignment="1">
      <alignment horizontal="center" vertical="center" wrapText="1"/>
    </xf>
    <xf numFmtId="49" fontId="10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opLeftCell="A7" workbookViewId="0">
      <selection activeCell="A15" sqref="A15:A23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22" width="7.91666666666667" style="3"/>
    <col min="23" max="23" width="12.8916666666667" style="3"/>
    <col min="24" max="16384" width="7.91666666666667" style="3"/>
  </cols>
  <sheetData>
    <row r="1" s="3" customFormat="1" ht="14.1" customHeight="1" spans="13:18">
      <c r="M1" s="18" t="s">
        <v>0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 t="s">
        <v>4</v>
      </c>
      <c r="D4" s="105"/>
      <c r="E4" s="105"/>
      <c r="F4" s="105"/>
      <c r="G4" s="105"/>
      <c r="H4" s="105"/>
      <c r="I4" s="105"/>
      <c r="J4" s="105"/>
      <c r="K4" s="248" t="s">
        <v>5</v>
      </c>
      <c r="L4" s="248"/>
      <c r="M4" s="248"/>
      <c r="N4" s="248"/>
      <c r="O4" s="248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48"/>
      <c r="L5" s="248"/>
      <c r="M5" s="248"/>
      <c r="N5" s="248"/>
      <c r="O5" s="248"/>
      <c r="R5" s="247"/>
    </row>
    <row r="6" s="3" customFormat="1" ht="24.95" customHeight="1" spans="1:18">
      <c r="A6" s="9" t="s">
        <v>6</v>
      </c>
      <c r="B6" s="10"/>
      <c r="C6" s="10"/>
      <c r="D6" s="217" t="s">
        <v>7</v>
      </c>
      <c r="E6" s="217"/>
      <c r="F6" s="217"/>
      <c r="G6" s="217"/>
      <c r="H6" s="217"/>
      <c r="I6" s="217"/>
      <c r="J6" s="10" t="s">
        <v>8</v>
      </c>
      <c r="K6" s="10"/>
      <c r="L6" s="237" t="s">
        <v>9</v>
      </c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 t="s">
        <v>11</v>
      </c>
      <c r="E7" s="218"/>
      <c r="F7" s="218"/>
      <c r="G7" s="218"/>
      <c r="H7" s="218"/>
      <c r="I7" s="218"/>
      <c r="J7" s="12" t="s">
        <v>12</v>
      </c>
      <c r="K7" s="12"/>
      <c r="L7" s="255" t="s">
        <v>13</v>
      </c>
      <c r="M7" s="255"/>
      <c r="N7" s="255"/>
      <c r="O7" s="256"/>
      <c r="P7" s="3" t="s">
        <v>14</v>
      </c>
      <c r="Q7" s="215" t="str">
        <f>RIGHT(L7,2)</f>
        <v>53</v>
      </c>
      <c r="R7" s="215"/>
    </row>
    <row r="8" s="3" customFormat="1" ht="24.95" customHeight="1" spans="1:18">
      <c r="A8" s="11" t="s">
        <v>15</v>
      </c>
      <c r="B8" s="12"/>
      <c r="C8" s="12"/>
      <c r="D8" s="218" t="s">
        <v>16</v>
      </c>
      <c r="E8" s="218"/>
      <c r="F8" s="218"/>
      <c r="G8" s="218"/>
      <c r="H8" s="218"/>
      <c r="I8" s="218"/>
      <c r="J8" s="12" t="s">
        <v>17</v>
      </c>
      <c r="K8" s="12"/>
      <c r="L8" s="230" t="s">
        <v>18</v>
      </c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 t="s">
        <v>20</v>
      </c>
      <c r="E9" s="218"/>
      <c r="F9" s="218"/>
      <c r="G9" s="218"/>
      <c r="H9" s="218"/>
      <c r="I9" s="218"/>
      <c r="J9" s="12" t="s">
        <v>21</v>
      </c>
      <c r="K9" s="12"/>
      <c r="L9" s="255" t="s">
        <v>22</v>
      </c>
      <c r="M9" s="255"/>
      <c r="N9" s="255"/>
      <c r="O9" s="256"/>
      <c r="P9" s="3" t="s">
        <v>23</v>
      </c>
      <c r="R9" s="215"/>
    </row>
    <row r="10" s="3" customFormat="1" ht="35.1" customHeight="1" spans="1:18">
      <c r="A10" s="13" t="s">
        <v>24</v>
      </c>
      <c r="B10" s="14"/>
      <c r="C10" s="14"/>
      <c r="D10" s="219" t="s">
        <v>25</v>
      </c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26</v>
      </c>
      <c r="B11" s="220"/>
      <c r="C11" s="110"/>
      <c r="D11" s="221" t="s">
        <v>27</v>
      </c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5" t="s">
        <v>41</v>
      </c>
      <c r="S13" s="3" t="s">
        <v>42</v>
      </c>
    </row>
    <row r="14" s="3" customFormat="1" ht="27" customHeight="1" spans="1:23">
      <c r="A14" s="11"/>
      <c r="B14" s="226"/>
      <c r="C14" s="220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48">
        <v>960</v>
      </c>
      <c r="S14" s="249" t="s">
        <v>45</v>
      </c>
      <c r="W14" s="215">
        <f>STDEV(T15:Z23)</f>
        <v>40.4427622616809</v>
      </c>
    </row>
    <row r="15" s="3" customFormat="1" ht="29.25" customHeight="1" spans="1:26">
      <c r="A15" s="253" t="str">
        <f>CONCATENATE(LEFT(L$7,P7),"-1")</f>
        <v>YP-2017-SHY-053-1</v>
      </c>
      <c r="B15" s="228" t="s">
        <v>46</v>
      </c>
      <c r="C15" s="229"/>
      <c r="D15" s="254" t="str">
        <f>LEFT(L9,P9)</f>
        <v>2017/12/24</v>
      </c>
      <c r="E15" s="230" t="s">
        <v>47</v>
      </c>
      <c r="F15" s="230" t="s">
        <v>48</v>
      </c>
      <c r="G15" s="230" t="s">
        <v>48</v>
      </c>
      <c r="H15" s="230" t="s">
        <v>48</v>
      </c>
      <c r="I15" s="230" t="s">
        <v>48</v>
      </c>
      <c r="J15" s="230" t="s">
        <v>49</v>
      </c>
      <c r="K15" s="242"/>
      <c r="L15" s="243">
        <v>43.8</v>
      </c>
      <c r="M15" s="244">
        <v>44.2</v>
      </c>
      <c r="N15" s="244">
        <f>M15</f>
        <v>44.2</v>
      </c>
      <c r="O15" s="239" t="s">
        <v>50</v>
      </c>
      <c r="P15" s="215">
        <f t="shared" ref="P15:P23" si="0">ROUND(K15/22.5,3)</f>
        <v>0</v>
      </c>
      <c r="Q15" s="250">
        <f>ROUND(AVERAGE(L15:L17),3)</f>
        <v>44.133</v>
      </c>
      <c r="R15" s="251">
        <f ca="1" t="shared" ref="R15:R23" si="1">ROUND(R$14+RAND()*S$14,2)</f>
        <v>980.97</v>
      </c>
      <c r="T15" s="3">
        <v>990.98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="3" customFormat="1" ht="29.25" customHeight="1" spans="1:26">
      <c r="A16" s="253" t="str">
        <f>CONCATENATE(LEFT(L$7,P7),"-2")</f>
        <v>YP-2017-SHY-053-2</v>
      </c>
      <c r="B16" s="231"/>
      <c r="C16" s="232"/>
      <c r="D16" s="254"/>
      <c r="E16" s="230"/>
      <c r="F16" s="230" t="s">
        <v>48</v>
      </c>
      <c r="G16" s="230" t="s">
        <v>48</v>
      </c>
      <c r="H16" s="230" t="s">
        <v>48</v>
      </c>
      <c r="I16" s="230" t="s">
        <v>48</v>
      </c>
      <c r="J16" s="230" t="s">
        <v>49</v>
      </c>
      <c r="K16" s="242"/>
      <c r="L16" s="243">
        <v>42.8</v>
      </c>
      <c r="M16" s="244"/>
      <c r="N16" s="244"/>
      <c r="O16" s="239"/>
      <c r="P16" s="215">
        <f t="shared" si="0"/>
        <v>0</v>
      </c>
      <c r="Q16" s="250"/>
      <c r="R16" s="251">
        <f ca="1" t="shared" si="1"/>
        <v>1111.55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="3" customFormat="1" ht="29.25" customHeight="1" spans="1:26">
      <c r="A17" s="253" t="str">
        <f>CONCATENATE(LEFT(L$7,P7),"-3")</f>
        <v>YP-2017-SHY-053-3</v>
      </c>
      <c r="B17" s="233"/>
      <c r="C17" s="234"/>
      <c r="D17" s="254"/>
      <c r="E17" s="230"/>
      <c r="F17" s="230" t="s">
        <v>48</v>
      </c>
      <c r="G17" s="230" t="s">
        <v>48</v>
      </c>
      <c r="H17" s="230" t="s">
        <v>48</v>
      </c>
      <c r="I17" s="230" t="s">
        <v>48</v>
      </c>
      <c r="J17" s="230" t="s">
        <v>49</v>
      </c>
      <c r="K17" s="242"/>
      <c r="L17" s="243">
        <v>45.8</v>
      </c>
      <c r="M17" s="244"/>
      <c r="N17" s="244"/>
      <c r="O17" s="239"/>
      <c r="P17" s="215">
        <f t="shared" si="0"/>
        <v>0</v>
      </c>
      <c r="Q17" s="250"/>
      <c r="R17" s="251">
        <f ca="1" t="shared" si="1"/>
        <v>1112.86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="3" customFormat="1" ht="29.25" customHeight="1" spans="1:26">
      <c r="A18" s="253" t="str">
        <f>CONCATENATE(LEFT(L$7,P7),"-4")</f>
        <v>YP-2017-SHY-053-4</v>
      </c>
      <c r="B18" s="228" t="s">
        <v>46</v>
      </c>
      <c r="C18" s="229"/>
      <c r="D18" s="218" t="str">
        <f>D15</f>
        <v>2017/12/24</v>
      </c>
      <c r="E18" s="230" t="s">
        <v>47</v>
      </c>
      <c r="F18" s="230" t="s">
        <v>48</v>
      </c>
      <c r="G18" s="230" t="s">
        <v>48</v>
      </c>
      <c r="H18" s="230" t="s">
        <v>48</v>
      </c>
      <c r="I18" s="230" t="s">
        <v>48</v>
      </c>
      <c r="J18" s="230" t="s">
        <v>49</v>
      </c>
      <c r="K18" s="242"/>
      <c r="L18" s="243">
        <v>43.9</v>
      </c>
      <c r="M18" s="244">
        <v>44.6</v>
      </c>
      <c r="N18" s="244">
        <f>M18</f>
        <v>44.6</v>
      </c>
      <c r="O18" s="239" t="s">
        <v>50</v>
      </c>
      <c r="P18" s="215">
        <f t="shared" si="0"/>
        <v>0</v>
      </c>
      <c r="Q18" s="250">
        <f>ROUND(AVERAGE(L18:L20),3)</f>
        <v>44.533</v>
      </c>
      <c r="R18" s="251">
        <f ca="1" t="shared" si="1"/>
        <v>1012.6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="3" customFormat="1" ht="29.25" customHeight="1" spans="1:26">
      <c r="A19" s="253" t="str">
        <f>CONCATENATE(LEFT(L$7,P7),"-5")</f>
        <v>YP-2017-SHY-053-5</v>
      </c>
      <c r="B19" s="231"/>
      <c r="C19" s="232"/>
      <c r="D19" s="218"/>
      <c r="E19" s="230"/>
      <c r="F19" s="230" t="s">
        <v>48</v>
      </c>
      <c r="G19" s="230" t="s">
        <v>48</v>
      </c>
      <c r="H19" s="230" t="s">
        <v>48</v>
      </c>
      <c r="I19" s="230" t="s">
        <v>48</v>
      </c>
      <c r="J19" s="230" t="s">
        <v>49</v>
      </c>
      <c r="K19" s="242"/>
      <c r="L19" s="243">
        <v>45.9</v>
      </c>
      <c r="M19" s="244"/>
      <c r="N19" s="244"/>
      <c r="O19" s="239"/>
      <c r="P19" s="215">
        <f t="shared" si="0"/>
        <v>0</v>
      </c>
      <c r="Q19" s="250"/>
      <c r="R19" s="251">
        <f ca="1" t="shared" si="1"/>
        <v>970.56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="3" customFormat="1" ht="29.25" customHeight="1" spans="1:26">
      <c r="A20" s="253" t="str">
        <f>CONCATENATE(LEFT(L$7,P7),"-6")</f>
        <v>YP-2017-SHY-053-6</v>
      </c>
      <c r="B20" s="233"/>
      <c r="C20" s="234"/>
      <c r="D20" s="218"/>
      <c r="E20" s="230"/>
      <c r="F20" s="230" t="s">
        <v>48</v>
      </c>
      <c r="G20" s="230" t="s">
        <v>48</v>
      </c>
      <c r="H20" s="230" t="s">
        <v>48</v>
      </c>
      <c r="I20" s="230" t="s">
        <v>48</v>
      </c>
      <c r="J20" s="230" t="s">
        <v>49</v>
      </c>
      <c r="K20" s="242"/>
      <c r="L20" s="243">
        <v>43.8</v>
      </c>
      <c r="M20" s="244"/>
      <c r="N20" s="244"/>
      <c r="O20" s="239"/>
      <c r="P20" s="215">
        <f t="shared" si="0"/>
        <v>0</v>
      </c>
      <c r="Q20" s="250"/>
      <c r="R20" s="251">
        <f ca="1" t="shared" si="1"/>
        <v>984.44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="3" customFormat="1" ht="29.25" customHeight="1" spans="1:26">
      <c r="A21" s="253" t="str">
        <f>CONCATENATE(LEFT(L$7,P7),"-7")</f>
        <v>YP-2017-SHY-053-7</v>
      </c>
      <c r="B21" s="228" t="s">
        <v>46</v>
      </c>
      <c r="C21" s="229"/>
      <c r="D21" s="218" t="str">
        <f>D15</f>
        <v>2017/12/24</v>
      </c>
      <c r="E21" s="230" t="s">
        <v>47</v>
      </c>
      <c r="F21" s="230" t="s">
        <v>48</v>
      </c>
      <c r="G21" s="230" t="s">
        <v>48</v>
      </c>
      <c r="H21" s="230" t="s">
        <v>48</v>
      </c>
      <c r="I21" s="230" t="s">
        <v>48</v>
      </c>
      <c r="J21" s="230" t="s">
        <v>49</v>
      </c>
      <c r="K21" s="242"/>
      <c r="L21" s="243">
        <v>44.7</v>
      </c>
      <c r="M21" s="244">
        <f>ROUND(AVERAGE(L21:L23),1)</f>
        <v>44.1</v>
      </c>
      <c r="N21" s="244">
        <f>M21</f>
        <v>44.1</v>
      </c>
      <c r="O21" s="239" t="s">
        <v>50</v>
      </c>
      <c r="P21" s="215">
        <f t="shared" si="0"/>
        <v>0</v>
      </c>
      <c r="Q21" s="250">
        <f>ROUND(AVERAGE(L21:L23),3)</f>
        <v>44.133</v>
      </c>
      <c r="R21" s="251">
        <f ca="1" t="shared" si="1"/>
        <v>1035.78</v>
      </c>
      <c r="T21" s="3">
        <v>1027.15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="3" customFormat="1" ht="29.25" customHeight="1" spans="1:26">
      <c r="A22" s="253" t="str">
        <f>CONCATENATE(LEFT(L$7,P7),"-8")</f>
        <v>YP-2017-SHY-053-8</v>
      </c>
      <c r="B22" s="231"/>
      <c r="C22" s="232"/>
      <c r="D22" s="218"/>
      <c r="E22" s="230"/>
      <c r="F22" s="230" t="s">
        <v>48</v>
      </c>
      <c r="G22" s="230" t="s">
        <v>48</v>
      </c>
      <c r="H22" s="230" t="s">
        <v>48</v>
      </c>
      <c r="I22" s="230" t="s">
        <v>48</v>
      </c>
      <c r="J22" s="230" t="s">
        <v>49</v>
      </c>
      <c r="K22" s="242"/>
      <c r="L22" s="243">
        <v>45.5</v>
      </c>
      <c r="M22" s="244"/>
      <c r="N22" s="244"/>
      <c r="O22" s="239"/>
      <c r="P22" s="215">
        <f t="shared" si="0"/>
        <v>0</v>
      </c>
      <c r="Q22" s="250"/>
      <c r="R22" s="251">
        <f ca="1" t="shared" si="1"/>
        <v>1019.69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="3" customFormat="1" ht="29.25" customHeight="1" spans="1:26">
      <c r="A23" s="253" t="str">
        <f>CONCATENATE(LEFT(L$7,P7),"-9")</f>
        <v>YP-2017-SHY-053-9</v>
      </c>
      <c r="B23" s="233"/>
      <c r="C23" s="234"/>
      <c r="D23" s="218"/>
      <c r="E23" s="230"/>
      <c r="F23" s="230" t="s">
        <v>48</v>
      </c>
      <c r="G23" s="230" t="s">
        <v>48</v>
      </c>
      <c r="H23" s="230" t="s">
        <v>48</v>
      </c>
      <c r="I23" s="230" t="s">
        <v>48</v>
      </c>
      <c r="J23" s="230" t="s">
        <v>49</v>
      </c>
      <c r="K23" s="242"/>
      <c r="L23" s="243">
        <v>42.2</v>
      </c>
      <c r="M23" s="244"/>
      <c r="N23" s="244"/>
      <c r="O23" s="239"/>
      <c r="P23" s="215">
        <f t="shared" si="0"/>
        <v>0</v>
      </c>
      <c r="Q23" s="250"/>
      <c r="R23" s="251">
        <f ca="1" t="shared" si="1"/>
        <v>1069.35</v>
      </c>
      <c r="T23" s="3">
        <v>947.16</v>
      </c>
      <c r="U23" s="3">
        <v>1003.98</v>
      </c>
      <c r="V23" s="3">
        <v>904.33</v>
      </c>
      <c r="W23" s="3">
        <v>1024.1</v>
      </c>
      <c r="X23" s="3">
        <v>983</v>
      </c>
      <c r="Y23" s="3">
        <v>947.6</v>
      </c>
      <c r="Z23" s="3">
        <v>907.45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51</v>
      </c>
      <c r="Q24" s="245" t="s">
        <v>51</v>
      </c>
      <c r="R24" s="245" t="s">
        <v>52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53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T7" sqref="T7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16384" width="7.91666666666667" style="3"/>
  </cols>
  <sheetData>
    <row r="1" s="3" customFormat="1" ht="14.1" customHeight="1" spans="13:18">
      <c r="M1" s="18" t="s">
        <v>55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/>
      <c r="D4" s="105"/>
      <c r="E4" s="105"/>
      <c r="F4" s="105"/>
      <c r="G4" s="105"/>
      <c r="H4" s="105"/>
      <c r="I4" s="105"/>
      <c r="J4" s="105"/>
      <c r="K4" s="105" t="s">
        <v>56</v>
      </c>
      <c r="L4" s="105"/>
      <c r="M4" s="105"/>
      <c r="N4" s="105"/>
      <c r="O4" s="10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7"/>
    </row>
    <row r="6" s="3" customFormat="1" ht="24.95" customHeight="1" spans="1:18">
      <c r="A6" s="9" t="s">
        <v>6</v>
      </c>
      <c r="B6" s="10"/>
      <c r="C6" s="10"/>
      <c r="D6" s="217"/>
      <c r="E6" s="217"/>
      <c r="F6" s="217"/>
      <c r="G6" s="217"/>
      <c r="H6" s="217"/>
      <c r="I6" s="217"/>
      <c r="J6" s="10" t="s">
        <v>8</v>
      </c>
      <c r="K6" s="10"/>
      <c r="L6" s="237"/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/>
      <c r="E7" s="218"/>
      <c r="F7" s="218"/>
      <c r="G7" s="218"/>
      <c r="H7" s="218"/>
      <c r="I7" s="218"/>
      <c r="J7" s="12" t="s">
        <v>12</v>
      </c>
      <c r="K7" s="12"/>
      <c r="L7" s="230"/>
      <c r="M7" s="230"/>
      <c r="N7" s="230"/>
      <c r="O7" s="239"/>
      <c r="R7" s="215"/>
    </row>
    <row r="8" s="3" customFormat="1" ht="24.95" customHeight="1" spans="1:18">
      <c r="A8" s="11" t="s">
        <v>15</v>
      </c>
      <c r="B8" s="12"/>
      <c r="C8" s="12"/>
      <c r="D8" s="218"/>
      <c r="E8" s="218"/>
      <c r="F8" s="218"/>
      <c r="G8" s="218"/>
      <c r="H8" s="218"/>
      <c r="I8" s="218"/>
      <c r="J8" s="12" t="s">
        <v>17</v>
      </c>
      <c r="K8" s="12"/>
      <c r="L8" s="230"/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/>
      <c r="E9" s="218"/>
      <c r="F9" s="218"/>
      <c r="G9" s="218"/>
      <c r="H9" s="218"/>
      <c r="I9" s="218"/>
      <c r="J9" s="12" t="s">
        <v>21</v>
      </c>
      <c r="K9" s="12"/>
      <c r="L9" s="230"/>
      <c r="M9" s="230"/>
      <c r="N9" s="230"/>
      <c r="O9" s="239"/>
      <c r="R9" s="215"/>
    </row>
    <row r="10" s="3" customFormat="1" ht="35.1" customHeight="1" spans="1:18">
      <c r="A10" s="13" t="s">
        <v>24</v>
      </c>
      <c r="B10" s="14"/>
      <c r="C10" s="14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26</v>
      </c>
      <c r="B11" s="220"/>
      <c r="C11" s="110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5" t="s">
        <v>41</v>
      </c>
      <c r="S13" s="3" t="s">
        <v>42</v>
      </c>
    </row>
    <row r="14" s="3" customFormat="1" ht="27" customHeight="1" spans="1:19">
      <c r="A14" s="11"/>
      <c r="B14" s="226"/>
      <c r="C14" s="220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48">
        <v>950</v>
      </c>
      <c r="S14" s="249" t="s">
        <v>57</v>
      </c>
    </row>
    <row r="15" s="3" customFormat="1" ht="29.25" customHeight="1" spans="1:18">
      <c r="A15" s="227"/>
      <c r="B15" s="228"/>
      <c r="C15" s="229"/>
      <c r="D15" s="230"/>
      <c r="E15" s="230"/>
      <c r="F15" s="230"/>
      <c r="G15" s="230"/>
      <c r="H15" s="230"/>
      <c r="I15" s="230"/>
      <c r="J15" s="230"/>
      <c r="K15" s="242"/>
      <c r="L15" s="243"/>
      <c r="M15" s="244"/>
      <c r="N15" s="244"/>
      <c r="O15" s="239"/>
      <c r="P15" s="215">
        <f t="shared" ref="P15:P23" si="0">ROUND(K15/22.5,3)</f>
        <v>0</v>
      </c>
      <c r="Q15" s="250" t="e">
        <f>ROUND(AVERAGE(L15:L17),3)</f>
        <v>#DIV/0!</v>
      </c>
      <c r="R15" s="251">
        <f ca="1" t="shared" ref="R15:R23" si="1">ROUND(R$14+RAND()*S$14,2)</f>
        <v>1019.91</v>
      </c>
    </row>
    <row r="16" s="3" customFormat="1" ht="29.25" customHeight="1" spans="1:18">
      <c r="A16" s="227"/>
      <c r="B16" s="231"/>
      <c r="C16" s="232"/>
      <c r="D16" s="230"/>
      <c r="E16" s="230"/>
      <c r="F16" s="230"/>
      <c r="G16" s="230"/>
      <c r="H16" s="230"/>
      <c r="I16" s="230"/>
      <c r="J16" s="230"/>
      <c r="K16" s="242"/>
      <c r="L16" s="243"/>
      <c r="M16" s="244"/>
      <c r="N16" s="244"/>
      <c r="O16" s="239"/>
      <c r="P16" s="215">
        <f t="shared" si="0"/>
        <v>0</v>
      </c>
      <c r="Q16" s="250"/>
      <c r="R16" s="251">
        <f ca="1" t="shared" si="1"/>
        <v>1001.69</v>
      </c>
    </row>
    <row r="17" s="3" customFormat="1" ht="29.25" customHeight="1" spans="1:18">
      <c r="A17" s="227"/>
      <c r="B17" s="233"/>
      <c r="C17" s="234"/>
      <c r="D17" s="230"/>
      <c r="E17" s="230"/>
      <c r="F17" s="230"/>
      <c r="G17" s="230"/>
      <c r="H17" s="230"/>
      <c r="I17" s="230"/>
      <c r="J17" s="230"/>
      <c r="K17" s="242"/>
      <c r="L17" s="243"/>
      <c r="M17" s="244"/>
      <c r="N17" s="244"/>
      <c r="O17" s="239"/>
      <c r="P17" s="215">
        <f t="shared" si="0"/>
        <v>0</v>
      </c>
      <c r="Q17" s="250"/>
      <c r="R17" s="251">
        <f ca="1" t="shared" si="1"/>
        <v>1026.71</v>
      </c>
    </row>
    <row r="18" s="3" customFormat="1" ht="29.25" customHeight="1" spans="1:18">
      <c r="A18" s="227"/>
      <c r="B18" s="228"/>
      <c r="C18" s="229"/>
      <c r="D18" s="230"/>
      <c r="E18" s="230"/>
      <c r="F18" s="230"/>
      <c r="G18" s="230"/>
      <c r="H18" s="230"/>
      <c r="I18" s="230"/>
      <c r="J18" s="230"/>
      <c r="K18" s="242"/>
      <c r="L18" s="243"/>
      <c r="M18" s="244"/>
      <c r="N18" s="244"/>
      <c r="O18" s="239"/>
      <c r="P18" s="215">
        <f t="shared" si="0"/>
        <v>0</v>
      </c>
      <c r="Q18" s="250" t="e">
        <f>ROUND(AVERAGE(L18:L20),3)</f>
        <v>#DIV/0!</v>
      </c>
      <c r="R18" s="251">
        <f ca="1" t="shared" si="1"/>
        <v>955</v>
      </c>
    </row>
    <row r="19" s="3" customFormat="1" ht="29.25" customHeight="1" spans="1:18">
      <c r="A19" s="227"/>
      <c r="B19" s="231"/>
      <c r="C19" s="232"/>
      <c r="D19" s="230"/>
      <c r="E19" s="230"/>
      <c r="F19" s="230"/>
      <c r="G19" s="230"/>
      <c r="H19" s="230"/>
      <c r="I19" s="230"/>
      <c r="J19" s="230"/>
      <c r="K19" s="242"/>
      <c r="L19" s="243"/>
      <c r="M19" s="244"/>
      <c r="N19" s="244"/>
      <c r="O19" s="239"/>
      <c r="P19" s="215">
        <f t="shared" si="0"/>
        <v>0</v>
      </c>
      <c r="Q19" s="250"/>
      <c r="R19" s="251">
        <f ca="1" t="shared" si="1"/>
        <v>1026.97</v>
      </c>
    </row>
    <row r="20" s="3" customFormat="1" ht="29.25" customHeight="1" spans="1:18">
      <c r="A20" s="227"/>
      <c r="B20" s="233"/>
      <c r="C20" s="234"/>
      <c r="D20" s="230"/>
      <c r="E20" s="230"/>
      <c r="F20" s="230"/>
      <c r="G20" s="230"/>
      <c r="H20" s="230"/>
      <c r="I20" s="230"/>
      <c r="J20" s="230"/>
      <c r="K20" s="242"/>
      <c r="L20" s="243"/>
      <c r="M20" s="244"/>
      <c r="N20" s="244"/>
      <c r="O20" s="239"/>
      <c r="P20" s="215">
        <f t="shared" si="0"/>
        <v>0</v>
      </c>
      <c r="Q20" s="250"/>
      <c r="R20" s="251">
        <f ca="1" t="shared" si="1"/>
        <v>970.11</v>
      </c>
    </row>
    <row r="21" s="3" customFormat="1" ht="29.25" customHeight="1" spans="1:18">
      <c r="A21" s="227"/>
      <c r="B21" s="228"/>
      <c r="C21" s="229"/>
      <c r="D21" s="230"/>
      <c r="E21" s="230"/>
      <c r="F21" s="230"/>
      <c r="G21" s="230"/>
      <c r="H21" s="230"/>
      <c r="I21" s="230"/>
      <c r="J21" s="230"/>
      <c r="K21" s="242"/>
      <c r="L21" s="243"/>
      <c r="M21" s="244"/>
      <c r="N21" s="244"/>
      <c r="O21" s="239"/>
      <c r="P21" s="215">
        <f t="shared" si="0"/>
        <v>0</v>
      </c>
      <c r="Q21" s="250" t="e">
        <f>ROUND(AVERAGE(L21:L23),3)</f>
        <v>#DIV/0!</v>
      </c>
      <c r="R21" s="251">
        <f ca="1" t="shared" si="1"/>
        <v>1026.33</v>
      </c>
    </row>
    <row r="22" s="3" customFormat="1" ht="29.25" customHeight="1" spans="1:18">
      <c r="A22" s="227"/>
      <c r="B22" s="231"/>
      <c r="C22" s="232"/>
      <c r="D22" s="230"/>
      <c r="E22" s="230"/>
      <c r="F22" s="230"/>
      <c r="G22" s="230"/>
      <c r="H22" s="230"/>
      <c r="I22" s="230"/>
      <c r="J22" s="230"/>
      <c r="K22" s="242"/>
      <c r="L22" s="243"/>
      <c r="M22" s="244"/>
      <c r="N22" s="244"/>
      <c r="O22" s="239"/>
      <c r="P22" s="215">
        <f t="shared" si="0"/>
        <v>0</v>
      </c>
      <c r="Q22" s="250"/>
      <c r="R22" s="251">
        <f ca="1" t="shared" si="1"/>
        <v>1026.96</v>
      </c>
    </row>
    <row r="23" s="3" customFormat="1" ht="29.25" customHeight="1" spans="1:18">
      <c r="A23" s="227"/>
      <c r="B23" s="233"/>
      <c r="C23" s="234"/>
      <c r="D23" s="230"/>
      <c r="E23" s="230"/>
      <c r="F23" s="230"/>
      <c r="G23" s="230"/>
      <c r="H23" s="230"/>
      <c r="I23" s="230"/>
      <c r="J23" s="230"/>
      <c r="K23" s="242"/>
      <c r="L23" s="243"/>
      <c r="M23" s="244"/>
      <c r="N23" s="244"/>
      <c r="O23" s="239"/>
      <c r="P23" s="215">
        <f t="shared" si="0"/>
        <v>0</v>
      </c>
      <c r="Q23" s="250"/>
      <c r="R23" s="251">
        <f ca="1" t="shared" si="1"/>
        <v>994.41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51</v>
      </c>
      <c r="Q24" s="245" t="s">
        <v>51</v>
      </c>
      <c r="R24" s="245" t="s">
        <v>52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53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15:C17"/>
    <mergeCell ref="B18:C20"/>
    <mergeCell ref="B21:C23"/>
    <mergeCell ref="B24:C26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H99"/>
  <sheetViews>
    <sheetView tabSelected="1" topLeftCell="A7" workbookViewId="0">
      <selection activeCell="AP9" sqref="AP9:AZ12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58</v>
      </c>
      <c r="BI1" s="48"/>
      <c r="BJ1" s="48" t="s">
        <v>59</v>
      </c>
      <c r="BK1" s="48"/>
      <c r="BL1" s="48"/>
      <c r="BM1" s="48" t="s">
        <v>60</v>
      </c>
      <c r="BN1" s="48"/>
      <c r="BP1" s="48" t="s">
        <v>61</v>
      </c>
      <c r="BQ1" s="48"/>
      <c r="BR1" s="48" t="s">
        <v>59</v>
      </c>
      <c r="BS1" s="48"/>
      <c r="BT1" s="48"/>
      <c r="BU1" s="48" t="s">
        <v>60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62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64</v>
      </c>
      <c r="E7" s="34"/>
      <c r="F7" s="34"/>
      <c r="G7" s="34"/>
      <c r="H7" s="34"/>
      <c r="I7" s="34"/>
      <c r="J7" s="34"/>
      <c r="K7" s="34"/>
      <c r="L7" s="34"/>
      <c r="M7" s="137" t="s">
        <v>4</v>
      </c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79" t="str">
        <f>CONCATENATE("报告编号：BG-2017-SHY-",RIGHT(强度记录!K4,3))</f>
        <v>报告编号：BG-2017-SHY-053</v>
      </c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93" t="s">
        <v>65</v>
      </c>
      <c r="BX7" s="193"/>
      <c r="BY7" s="193"/>
      <c r="BZ7" s="193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79"/>
      <c r="BJ8" s="179"/>
      <c r="BK8" s="179"/>
      <c r="BL8" s="179"/>
      <c r="BM8" s="179"/>
      <c r="BN8" s="179"/>
      <c r="BO8" s="179"/>
      <c r="BP8" s="179"/>
      <c r="BQ8" s="179"/>
      <c r="BR8" s="179"/>
      <c r="BS8" s="179"/>
      <c r="BT8" s="179"/>
      <c r="BU8" s="179"/>
      <c r="BV8" s="179"/>
      <c r="BW8" s="193"/>
      <c r="BX8" s="193"/>
      <c r="BY8" s="193"/>
      <c r="BZ8" s="193"/>
    </row>
    <row r="9" s="29" customFormat="1" ht="6" customHeight="1" spans="4:74">
      <c r="D9" s="35" t="s">
        <v>66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46" t="s">
        <v>9</v>
      </c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0" t="s">
        <v>9</v>
      </c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180"/>
      <c r="BM9" s="180"/>
      <c r="BN9" s="180"/>
      <c r="BO9" s="180"/>
      <c r="BP9" s="180"/>
      <c r="BQ9" s="180"/>
      <c r="BR9" s="180"/>
      <c r="BS9" s="180"/>
      <c r="BT9" s="180"/>
      <c r="BU9" s="180"/>
      <c r="BV9" s="194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95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  <c r="AM11" s="148"/>
      <c r="AN11" s="148"/>
      <c r="AO11" s="148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96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  <c r="AM12" s="148"/>
      <c r="AN12" s="148"/>
      <c r="AO12" s="148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82"/>
      <c r="BB12" s="182"/>
      <c r="BC12" s="182"/>
      <c r="BD12" s="182"/>
      <c r="BE12" s="182"/>
      <c r="BF12" s="182"/>
      <c r="BG12" s="182"/>
      <c r="BH12" s="182"/>
      <c r="BI12" s="182"/>
      <c r="BJ12" s="182"/>
      <c r="BK12" s="182"/>
      <c r="BL12" s="182"/>
      <c r="BM12" s="182"/>
      <c r="BN12" s="182"/>
      <c r="BO12" s="182"/>
      <c r="BP12" s="182"/>
      <c r="BQ12" s="182"/>
      <c r="BR12" s="182"/>
      <c r="BS12" s="182"/>
      <c r="BT12" s="182"/>
      <c r="BU12" s="182"/>
      <c r="BV12" s="196"/>
    </row>
    <row r="13" s="29" customFormat="1" ht="6" customHeight="1" spans="4:74">
      <c r="D13" s="39" t="s">
        <v>67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48" t="s">
        <v>68</v>
      </c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3" t="str">
        <f>强度记录!L7</f>
        <v>YP-2017-SHY-053</v>
      </c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97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97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97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97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9"/>
      <c r="Q17" s="149" t="str">
        <f>强度记录!D6</f>
        <v>尚义一号水库大桥4-3#桩基</v>
      </c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82" t="s">
        <v>18</v>
      </c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96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39"/>
      <c r="Q18" s="149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96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39"/>
      <c r="Q19" s="149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96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39"/>
      <c r="Q20" s="149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96"/>
    </row>
    <row r="21" s="29" customFormat="1" ht="6" customHeight="1" spans="4:74">
      <c r="D21" s="39" t="s">
        <v>69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48" t="s">
        <v>70</v>
      </c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82" t="s">
        <v>16</v>
      </c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96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96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96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82"/>
      <c r="BB24" s="182"/>
      <c r="BC24" s="182"/>
      <c r="BD24" s="182"/>
      <c r="BE24" s="182"/>
      <c r="BF24" s="182"/>
      <c r="BG24" s="182"/>
      <c r="BH24" s="182"/>
      <c r="BI24" s="182"/>
      <c r="BJ24" s="182"/>
      <c r="BK24" s="182"/>
      <c r="BL24" s="182"/>
      <c r="BM24" s="182"/>
      <c r="BN24" s="182"/>
      <c r="BO24" s="182"/>
      <c r="BP24" s="182"/>
      <c r="BQ24" s="182"/>
      <c r="BR24" s="182"/>
      <c r="BS24" s="182"/>
      <c r="BT24" s="182"/>
      <c r="BU24" s="182"/>
      <c r="BV24" s="196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48" t="s">
        <v>11</v>
      </c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40" t="s">
        <v>71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82" t="s">
        <v>72</v>
      </c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96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82"/>
      <c r="BB26" s="182"/>
      <c r="BC26" s="182"/>
      <c r="BD26" s="182"/>
      <c r="BE26" s="182"/>
      <c r="BF26" s="182"/>
      <c r="BG26" s="182"/>
      <c r="BH26" s="182"/>
      <c r="BI26" s="182"/>
      <c r="BJ26" s="182"/>
      <c r="BK26" s="182"/>
      <c r="BL26" s="182"/>
      <c r="BM26" s="182"/>
      <c r="BN26" s="182"/>
      <c r="BO26" s="182"/>
      <c r="BP26" s="182"/>
      <c r="BQ26" s="182"/>
      <c r="BR26" s="182"/>
      <c r="BS26" s="182"/>
      <c r="BT26" s="182"/>
      <c r="BU26" s="182"/>
      <c r="BV26" s="196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82"/>
      <c r="BB27" s="182"/>
      <c r="BC27" s="182"/>
      <c r="BD27" s="182"/>
      <c r="BE27" s="182"/>
      <c r="BF27" s="182"/>
      <c r="BG27" s="182"/>
      <c r="BH27" s="182"/>
      <c r="BI27" s="182"/>
      <c r="BJ27" s="182"/>
      <c r="BK27" s="182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96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82"/>
      <c r="BB28" s="182"/>
      <c r="BC28" s="182"/>
      <c r="BD28" s="182"/>
      <c r="BE28" s="182"/>
      <c r="BF28" s="182"/>
      <c r="BG28" s="182"/>
      <c r="BH28" s="182"/>
      <c r="BI28" s="182"/>
      <c r="BJ28" s="182"/>
      <c r="BK28" s="182"/>
      <c r="BL28" s="182"/>
      <c r="BM28" s="182"/>
      <c r="BN28" s="182"/>
      <c r="BO28" s="182"/>
      <c r="BP28" s="182"/>
      <c r="BQ28" s="182"/>
      <c r="BR28" s="182"/>
      <c r="BS28" s="182"/>
      <c r="BT28" s="182"/>
      <c r="BU28" s="182"/>
      <c r="BV28" s="196"/>
    </row>
    <row r="29" s="29" customFormat="1" ht="12" customHeight="1" spans="4:86">
      <c r="D29" s="39" t="s">
        <v>24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1" t="s">
        <v>25</v>
      </c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98"/>
      <c r="BW29" s="199" t="str">
        <f>强度记录!B15</f>
        <v>35</v>
      </c>
      <c r="BX29" s="199"/>
      <c r="BY29" s="199"/>
      <c r="BZ29" s="199"/>
      <c r="CA29" s="193" t="s">
        <v>73</v>
      </c>
      <c r="CB29" s="193"/>
      <c r="CC29" s="193"/>
      <c r="CD29" s="193"/>
      <c r="CE29" s="193"/>
      <c r="CF29" s="193"/>
      <c r="CG29" s="193"/>
      <c r="CH29" s="193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53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200"/>
      <c r="BW30" s="199"/>
      <c r="BX30" s="199"/>
      <c r="BY30" s="199"/>
      <c r="BZ30" s="199"/>
      <c r="CA30" s="193"/>
      <c r="CB30" s="193"/>
      <c r="CC30" s="193"/>
      <c r="CD30" s="193"/>
      <c r="CE30" s="193"/>
      <c r="CF30" s="193"/>
      <c r="CG30" s="193"/>
      <c r="CH30" s="193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55"/>
      <c r="R31" s="156"/>
      <c r="S31" s="156"/>
      <c r="T31" s="156"/>
      <c r="U31" s="156"/>
      <c r="V31" s="156"/>
      <c r="W31" s="156"/>
      <c r="X31" s="156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201"/>
      <c r="BW31" s="199"/>
      <c r="BX31" s="199"/>
      <c r="BY31" s="199"/>
      <c r="BZ31" s="199"/>
      <c r="CA31" s="193"/>
      <c r="CB31" s="193"/>
      <c r="CC31" s="193"/>
      <c r="CD31" s="193"/>
      <c r="CE31" s="193"/>
      <c r="CF31" s="193"/>
      <c r="CG31" s="193"/>
      <c r="CH31" s="193"/>
    </row>
    <row r="32" s="29" customFormat="1" ht="7.35" customHeight="1" spans="4:74">
      <c r="D32" s="45" t="s">
        <v>74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28</v>
      </c>
      <c r="E35" s="52"/>
      <c r="F35" s="52"/>
      <c r="G35" s="52"/>
      <c r="H35" s="52"/>
      <c r="I35" s="52"/>
      <c r="J35" s="52"/>
      <c r="K35" s="52"/>
      <c r="L35" s="52"/>
      <c r="M35" s="56" t="s">
        <v>75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76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77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78</v>
      </c>
      <c r="BH35" s="40"/>
      <c r="BI35" s="40"/>
      <c r="BJ35" s="40"/>
      <c r="BK35" s="40"/>
      <c r="BL35" s="40"/>
      <c r="BM35" s="40"/>
      <c r="BN35" s="40"/>
      <c r="BO35" s="56" t="s">
        <v>53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131" t="str">
        <f>强度记录!A15</f>
        <v>YP-2017-SHY-053-1</v>
      </c>
      <c r="E38" s="132"/>
      <c r="F38" s="132"/>
      <c r="G38" s="132"/>
      <c r="H38" s="132"/>
      <c r="I38" s="132"/>
      <c r="J38" s="132"/>
      <c r="K38" s="132"/>
      <c r="L38" s="132"/>
      <c r="M38" s="140" t="str">
        <f>强度记录!L9</f>
        <v>2017/12/24-2018/01/21</v>
      </c>
      <c r="N38" s="141"/>
      <c r="O38" s="141"/>
      <c r="P38" s="141"/>
      <c r="Q38" s="141"/>
      <c r="R38" s="141"/>
      <c r="S38" s="157"/>
      <c r="T38" s="158" t="s">
        <v>47</v>
      </c>
      <c r="U38" s="159"/>
      <c r="V38" s="159"/>
      <c r="W38" s="159"/>
      <c r="X38" s="159"/>
      <c r="Y38" s="166"/>
      <c r="Z38" s="158" t="s">
        <v>50</v>
      </c>
      <c r="AA38" s="159"/>
      <c r="AB38" s="159"/>
      <c r="AC38" s="159"/>
      <c r="AD38" s="159"/>
      <c r="AE38" s="159"/>
      <c r="AF38" s="159"/>
      <c r="AG38" s="166"/>
      <c r="AH38" s="169" t="s">
        <v>79</v>
      </c>
      <c r="AI38" s="170"/>
      <c r="AJ38" s="170"/>
      <c r="AK38" s="170"/>
      <c r="AL38" s="170"/>
      <c r="AM38" s="170"/>
      <c r="AN38" s="170"/>
      <c r="AO38" s="170"/>
      <c r="AP38" s="170"/>
      <c r="AQ38" s="170"/>
      <c r="AR38" s="175"/>
      <c r="AS38" s="176">
        <f>强度记录!L15</f>
        <v>43.8</v>
      </c>
      <c r="AT38" s="176"/>
      <c r="AU38" s="176"/>
      <c r="AV38" s="176"/>
      <c r="AW38" s="176"/>
      <c r="AX38" s="176"/>
      <c r="AY38" s="176"/>
      <c r="AZ38" s="176"/>
      <c r="BA38" s="184">
        <f>强度记录!M15</f>
        <v>44.2</v>
      </c>
      <c r="BB38" s="185"/>
      <c r="BC38" s="185"/>
      <c r="BD38" s="185"/>
      <c r="BE38" s="185"/>
      <c r="BF38" s="190"/>
      <c r="BG38" s="158" t="s">
        <v>80</v>
      </c>
      <c r="BH38" s="159"/>
      <c r="BI38" s="159"/>
      <c r="BJ38" s="159"/>
      <c r="BK38" s="159"/>
      <c r="BL38" s="159"/>
      <c r="BM38" s="159"/>
      <c r="BN38" s="166"/>
      <c r="BO38" s="184">
        <f>ROUND(BA38/BW$29*100,1)</f>
        <v>126.3</v>
      </c>
      <c r="BP38" s="185"/>
      <c r="BQ38" s="185"/>
      <c r="BR38" s="185"/>
      <c r="BS38" s="185"/>
      <c r="BT38" s="185"/>
      <c r="BU38" s="185"/>
      <c r="BV38" s="202"/>
    </row>
    <row r="39" s="29" customFormat="1" ht="7.35" customHeight="1" spans="4:74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43"/>
      <c r="O39" s="143"/>
      <c r="P39" s="143"/>
      <c r="Q39" s="143"/>
      <c r="R39" s="143"/>
      <c r="S39" s="160"/>
      <c r="T39" s="161"/>
      <c r="U39" s="162"/>
      <c r="V39" s="162"/>
      <c r="W39" s="162"/>
      <c r="X39" s="162"/>
      <c r="Y39" s="167"/>
      <c r="Z39" s="161"/>
      <c r="AA39" s="162"/>
      <c r="AB39" s="162"/>
      <c r="AC39" s="162"/>
      <c r="AD39" s="162"/>
      <c r="AE39" s="162"/>
      <c r="AF39" s="162"/>
      <c r="AG39" s="167"/>
      <c r="AH39" s="171"/>
      <c r="AI39" s="172"/>
      <c r="AJ39" s="172"/>
      <c r="AK39" s="172"/>
      <c r="AL39" s="172"/>
      <c r="AM39" s="172"/>
      <c r="AN39" s="172"/>
      <c r="AO39" s="172"/>
      <c r="AP39" s="172"/>
      <c r="AQ39" s="172"/>
      <c r="AR39" s="177"/>
      <c r="AS39" s="176"/>
      <c r="AT39" s="176"/>
      <c r="AU39" s="176"/>
      <c r="AV39" s="176"/>
      <c r="AW39" s="176"/>
      <c r="AX39" s="176"/>
      <c r="AY39" s="176"/>
      <c r="AZ39" s="176"/>
      <c r="BA39" s="186"/>
      <c r="BB39" s="187"/>
      <c r="BC39" s="187"/>
      <c r="BD39" s="187"/>
      <c r="BE39" s="187"/>
      <c r="BF39" s="191"/>
      <c r="BG39" s="161"/>
      <c r="BH39" s="162"/>
      <c r="BI39" s="162"/>
      <c r="BJ39" s="162"/>
      <c r="BK39" s="162"/>
      <c r="BL39" s="162"/>
      <c r="BM39" s="162"/>
      <c r="BN39" s="167"/>
      <c r="BO39" s="186"/>
      <c r="BP39" s="187"/>
      <c r="BQ39" s="187"/>
      <c r="BR39" s="187"/>
      <c r="BS39" s="187"/>
      <c r="BT39" s="187"/>
      <c r="BU39" s="187"/>
      <c r="BV39" s="203"/>
    </row>
    <row r="40" s="29" customFormat="1" ht="7.35" customHeight="1" spans="4:74">
      <c r="D40" s="135"/>
      <c r="E40" s="136"/>
      <c r="F40" s="136"/>
      <c r="G40" s="136"/>
      <c r="H40" s="136"/>
      <c r="I40" s="136"/>
      <c r="J40" s="136"/>
      <c r="K40" s="136"/>
      <c r="L40" s="136"/>
      <c r="M40" s="142"/>
      <c r="N40" s="143"/>
      <c r="O40" s="143"/>
      <c r="P40" s="143"/>
      <c r="Q40" s="143"/>
      <c r="R40" s="143"/>
      <c r="S40" s="160"/>
      <c r="T40" s="161"/>
      <c r="U40" s="162"/>
      <c r="V40" s="162"/>
      <c r="W40" s="162"/>
      <c r="X40" s="162"/>
      <c r="Y40" s="167"/>
      <c r="Z40" s="161"/>
      <c r="AA40" s="162"/>
      <c r="AB40" s="162"/>
      <c r="AC40" s="162"/>
      <c r="AD40" s="162"/>
      <c r="AE40" s="162"/>
      <c r="AF40" s="162"/>
      <c r="AG40" s="167"/>
      <c r="AH40" s="171"/>
      <c r="AI40" s="172"/>
      <c r="AJ40" s="172"/>
      <c r="AK40" s="172"/>
      <c r="AL40" s="172"/>
      <c r="AM40" s="172"/>
      <c r="AN40" s="172"/>
      <c r="AO40" s="172"/>
      <c r="AP40" s="172"/>
      <c r="AQ40" s="172"/>
      <c r="AR40" s="177"/>
      <c r="AS40" s="176"/>
      <c r="AT40" s="176"/>
      <c r="AU40" s="176"/>
      <c r="AV40" s="176"/>
      <c r="AW40" s="176"/>
      <c r="AX40" s="176"/>
      <c r="AY40" s="176"/>
      <c r="AZ40" s="176"/>
      <c r="BA40" s="186"/>
      <c r="BB40" s="187"/>
      <c r="BC40" s="187"/>
      <c r="BD40" s="187"/>
      <c r="BE40" s="187"/>
      <c r="BF40" s="191"/>
      <c r="BG40" s="161"/>
      <c r="BH40" s="162"/>
      <c r="BI40" s="162"/>
      <c r="BJ40" s="162"/>
      <c r="BK40" s="162"/>
      <c r="BL40" s="162"/>
      <c r="BM40" s="162"/>
      <c r="BN40" s="167"/>
      <c r="BO40" s="186"/>
      <c r="BP40" s="187"/>
      <c r="BQ40" s="187"/>
      <c r="BR40" s="187"/>
      <c r="BS40" s="187"/>
      <c r="BT40" s="187"/>
      <c r="BU40" s="187"/>
      <c r="BV40" s="203"/>
    </row>
    <row r="41" s="29" customFormat="1" ht="7.35" customHeight="1" spans="4:74">
      <c r="D41" s="131" t="str">
        <f>强度记录!A16</f>
        <v>YP-2017-SHY-053-2</v>
      </c>
      <c r="E41" s="132"/>
      <c r="F41" s="132"/>
      <c r="G41" s="132"/>
      <c r="H41" s="132"/>
      <c r="I41" s="132"/>
      <c r="J41" s="132"/>
      <c r="K41" s="132"/>
      <c r="L41" s="132"/>
      <c r="M41" s="142"/>
      <c r="N41" s="143"/>
      <c r="O41" s="143"/>
      <c r="P41" s="143"/>
      <c r="Q41" s="143"/>
      <c r="R41" s="143"/>
      <c r="S41" s="160"/>
      <c r="T41" s="161"/>
      <c r="U41" s="162"/>
      <c r="V41" s="162"/>
      <c r="W41" s="162"/>
      <c r="X41" s="162"/>
      <c r="Y41" s="167"/>
      <c r="Z41" s="161"/>
      <c r="AA41" s="162"/>
      <c r="AB41" s="162"/>
      <c r="AC41" s="162"/>
      <c r="AD41" s="162"/>
      <c r="AE41" s="162"/>
      <c r="AF41" s="162"/>
      <c r="AG41" s="167"/>
      <c r="AH41" s="171"/>
      <c r="AI41" s="172"/>
      <c r="AJ41" s="172"/>
      <c r="AK41" s="172"/>
      <c r="AL41" s="172"/>
      <c r="AM41" s="172"/>
      <c r="AN41" s="172"/>
      <c r="AO41" s="172"/>
      <c r="AP41" s="172"/>
      <c r="AQ41" s="172"/>
      <c r="AR41" s="177"/>
      <c r="AS41" s="176">
        <f>强度记录!L16</f>
        <v>42.8</v>
      </c>
      <c r="AT41" s="176"/>
      <c r="AU41" s="176"/>
      <c r="AV41" s="176"/>
      <c r="AW41" s="176"/>
      <c r="AX41" s="176"/>
      <c r="AY41" s="176"/>
      <c r="AZ41" s="176"/>
      <c r="BA41" s="186"/>
      <c r="BB41" s="187"/>
      <c r="BC41" s="187"/>
      <c r="BD41" s="187"/>
      <c r="BE41" s="187"/>
      <c r="BF41" s="191"/>
      <c r="BG41" s="161"/>
      <c r="BH41" s="162"/>
      <c r="BI41" s="162"/>
      <c r="BJ41" s="162"/>
      <c r="BK41" s="162"/>
      <c r="BL41" s="162"/>
      <c r="BM41" s="162"/>
      <c r="BN41" s="167"/>
      <c r="BO41" s="186"/>
      <c r="BP41" s="187"/>
      <c r="BQ41" s="187"/>
      <c r="BR41" s="187"/>
      <c r="BS41" s="187"/>
      <c r="BT41" s="187"/>
      <c r="BU41" s="187"/>
      <c r="BV41" s="203"/>
    </row>
    <row r="42" s="29" customFormat="1" ht="7.35" customHeight="1" spans="4:74">
      <c r="D42" s="133"/>
      <c r="E42" s="134"/>
      <c r="F42" s="134"/>
      <c r="G42" s="134"/>
      <c r="H42" s="134"/>
      <c r="I42" s="134"/>
      <c r="J42" s="134"/>
      <c r="K42" s="134"/>
      <c r="L42" s="134"/>
      <c r="M42" s="142"/>
      <c r="N42" s="143"/>
      <c r="O42" s="143"/>
      <c r="P42" s="143"/>
      <c r="Q42" s="143"/>
      <c r="R42" s="143"/>
      <c r="S42" s="160"/>
      <c r="T42" s="161"/>
      <c r="U42" s="162"/>
      <c r="V42" s="162"/>
      <c r="W42" s="162"/>
      <c r="X42" s="162"/>
      <c r="Y42" s="167"/>
      <c r="Z42" s="161"/>
      <c r="AA42" s="162"/>
      <c r="AB42" s="162"/>
      <c r="AC42" s="162"/>
      <c r="AD42" s="162"/>
      <c r="AE42" s="162"/>
      <c r="AF42" s="162"/>
      <c r="AG42" s="167"/>
      <c r="AH42" s="171"/>
      <c r="AI42" s="172"/>
      <c r="AJ42" s="172"/>
      <c r="AK42" s="172"/>
      <c r="AL42" s="172"/>
      <c r="AM42" s="172"/>
      <c r="AN42" s="172"/>
      <c r="AO42" s="172"/>
      <c r="AP42" s="172"/>
      <c r="AQ42" s="172"/>
      <c r="AR42" s="177"/>
      <c r="AS42" s="176"/>
      <c r="AT42" s="176"/>
      <c r="AU42" s="176"/>
      <c r="AV42" s="176"/>
      <c r="AW42" s="176"/>
      <c r="AX42" s="176"/>
      <c r="AY42" s="176"/>
      <c r="AZ42" s="176"/>
      <c r="BA42" s="186"/>
      <c r="BB42" s="187"/>
      <c r="BC42" s="187"/>
      <c r="BD42" s="187"/>
      <c r="BE42" s="187"/>
      <c r="BF42" s="191"/>
      <c r="BG42" s="161"/>
      <c r="BH42" s="162"/>
      <c r="BI42" s="162"/>
      <c r="BJ42" s="162"/>
      <c r="BK42" s="162"/>
      <c r="BL42" s="162"/>
      <c r="BM42" s="162"/>
      <c r="BN42" s="167"/>
      <c r="BO42" s="186"/>
      <c r="BP42" s="187"/>
      <c r="BQ42" s="187"/>
      <c r="BR42" s="187"/>
      <c r="BS42" s="187"/>
      <c r="BT42" s="187"/>
      <c r="BU42" s="187"/>
      <c r="BV42" s="203"/>
    </row>
    <row r="43" s="29" customFormat="1" ht="7.35" customHeight="1" spans="4:74">
      <c r="D43" s="135"/>
      <c r="E43" s="136"/>
      <c r="F43" s="136"/>
      <c r="G43" s="136"/>
      <c r="H43" s="136"/>
      <c r="I43" s="136"/>
      <c r="J43" s="136"/>
      <c r="K43" s="136"/>
      <c r="L43" s="136"/>
      <c r="M43" s="142"/>
      <c r="N43" s="143"/>
      <c r="O43" s="143"/>
      <c r="P43" s="143"/>
      <c r="Q43" s="143"/>
      <c r="R43" s="143"/>
      <c r="S43" s="160"/>
      <c r="T43" s="161"/>
      <c r="U43" s="162"/>
      <c r="V43" s="162"/>
      <c r="W43" s="162"/>
      <c r="X43" s="162"/>
      <c r="Y43" s="167"/>
      <c r="Z43" s="161"/>
      <c r="AA43" s="162"/>
      <c r="AB43" s="162"/>
      <c r="AC43" s="162"/>
      <c r="AD43" s="162"/>
      <c r="AE43" s="162"/>
      <c r="AF43" s="162"/>
      <c r="AG43" s="167"/>
      <c r="AH43" s="171"/>
      <c r="AI43" s="172"/>
      <c r="AJ43" s="172"/>
      <c r="AK43" s="172"/>
      <c r="AL43" s="172"/>
      <c r="AM43" s="172"/>
      <c r="AN43" s="172"/>
      <c r="AO43" s="172"/>
      <c r="AP43" s="172"/>
      <c r="AQ43" s="172"/>
      <c r="AR43" s="177"/>
      <c r="AS43" s="176"/>
      <c r="AT43" s="176"/>
      <c r="AU43" s="176"/>
      <c r="AV43" s="176"/>
      <c r="AW43" s="176"/>
      <c r="AX43" s="176"/>
      <c r="AY43" s="176"/>
      <c r="AZ43" s="176"/>
      <c r="BA43" s="186"/>
      <c r="BB43" s="187"/>
      <c r="BC43" s="187"/>
      <c r="BD43" s="187"/>
      <c r="BE43" s="187"/>
      <c r="BF43" s="191"/>
      <c r="BG43" s="161"/>
      <c r="BH43" s="162"/>
      <c r="BI43" s="162"/>
      <c r="BJ43" s="162"/>
      <c r="BK43" s="162"/>
      <c r="BL43" s="162"/>
      <c r="BM43" s="162"/>
      <c r="BN43" s="167"/>
      <c r="BO43" s="186"/>
      <c r="BP43" s="187"/>
      <c r="BQ43" s="187"/>
      <c r="BR43" s="187"/>
      <c r="BS43" s="187"/>
      <c r="BT43" s="187"/>
      <c r="BU43" s="187"/>
      <c r="BV43" s="203"/>
    </row>
    <row r="44" s="29" customFormat="1" ht="7.35" customHeight="1" spans="4:74">
      <c r="D44" s="131" t="str">
        <f>强度记录!A17</f>
        <v>YP-2017-SHY-053-3</v>
      </c>
      <c r="E44" s="132"/>
      <c r="F44" s="132"/>
      <c r="G44" s="132"/>
      <c r="H44" s="132"/>
      <c r="I44" s="132"/>
      <c r="J44" s="132"/>
      <c r="K44" s="132"/>
      <c r="L44" s="132"/>
      <c r="M44" s="142"/>
      <c r="N44" s="143"/>
      <c r="O44" s="143"/>
      <c r="P44" s="143"/>
      <c r="Q44" s="143"/>
      <c r="R44" s="143"/>
      <c r="S44" s="160"/>
      <c r="T44" s="161"/>
      <c r="U44" s="162"/>
      <c r="V44" s="162"/>
      <c r="W44" s="162"/>
      <c r="X44" s="162"/>
      <c r="Y44" s="167"/>
      <c r="Z44" s="161"/>
      <c r="AA44" s="162"/>
      <c r="AB44" s="162"/>
      <c r="AC44" s="162"/>
      <c r="AD44" s="162"/>
      <c r="AE44" s="162"/>
      <c r="AF44" s="162"/>
      <c r="AG44" s="167"/>
      <c r="AH44" s="171"/>
      <c r="AI44" s="172"/>
      <c r="AJ44" s="172"/>
      <c r="AK44" s="172"/>
      <c r="AL44" s="172"/>
      <c r="AM44" s="172"/>
      <c r="AN44" s="172"/>
      <c r="AO44" s="172"/>
      <c r="AP44" s="172"/>
      <c r="AQ44" s="172"/>
      <c r="AR44" s="177"/>
      <c r="AS44" s="176">
        <f>强度记录!L17</f>
        <v>45.8</v>
      </c>
      <c r="AT44" s="176"/>
      <c r="AU44" s="176"/>
      <c r="AV44" s="176"/>
      <c r="AW44" s="176"/>
      <c r="AX44" s="176"/>
      <c r="AY44" s="176"/>
      <c r="AZ44" s="176"/>
      <c r="BA44" s="186"/>
      <c r="BB44" s="187"/>
      <c r="BC44" s="187"/>
      <c r="BD44" s="187"/>
      <c r="BE44" s="187"/>
      <c r="BF44" s="191"/>
      <c r="BG44" s="161"/>
      <c r="BH44" s="162"/>
      <c r="BI44" s="162"/>
      <c r="BJ44" s="162"/>
      <c r="BK44" s="162"/>
      <c r="BL44" s="162"/>
      <c r="BM44" s="162"/>
      <c r="BN44" s="167"/>
      <c r="BO44" s="186"/>
      <c r="BP44" s="187"/>
      <c r="BQ44" s="187"/>
      <c r="BR44" s="187"/>
      <c r="BS44" s="187"/>
      <c r="BT44" s="187"/>
      <c r="BU44" s="187"/>
      <c r="BV44" s="203"/>
    </row>
    <row r="45" s="29" customFormat="1" ht="7.35" customHeight="1" spans="4:74">
      <c r="D45" s="133"/>
      <c r="E45" s="134"/>
      <c r="F45" s="134"/>
      <c r="G45" s="134"/>
      <c r="H45" s="134"/>
      <c r="I45" s="134"/>
      <c r="J45" s="134"/>
      <c r="K45" s="134"/>
      <c r="L45" s="134"/>
      <c r="M45" s="142"/>
      <c r="N45" s="143"/>
      <c r="O45" s="143"/>
      <c r="P45" s="143"/>
      <c r="Q45" s="143"/>
      <c r="R45" s="143"/>
      <c r="S45" s="160"/>
      <c r="T45" s="161"/>
      <c r="U45" s="162"/>
      <c r="V45" s="162"/>
      <c r="W45" s="162"/>
      <c r="X45" s="162"/>
      <c r="Y45" s="167"/>
      <c r="Z45" s="161"/>
      <c r="AA45" s="162"/>
      <c r="AB45" s="162"/>
      <c r="AC45" s="162"/>
      <c r="AD45" s="162"/>
      <c r="AE45" s="162"/>
      <c r="AF45" s="162"/>
      <c r="AG45" s="167"/>
      <c r="AH45" s="171"/>
      <c r="AI45" s="172"/>
      <c r="AJ45" s="172"/>
      <c r="AK45" s="172"/>
      <c r="AL45" s="172"/>
      <c r="AM45" s="172"/>
      <c r="AN45" s="172"/>
      <c r="AO45" s="172"/>
      <c r="AP45" s="172"/>
      <c r="AQ45" s="172"/>
      <c r="AR45" s="177"/>
      <c r="AS45" s="176"/>
      <c r="AT45" s="176"/>
      <c r="AU45" s="176"/>
      <c r="AV45" s="176"/>
      <c r="AW45" s="176"/>
      <c r="AX45" s="176"/>
      <c r="AY45" s="176"/>
      <c r="AZ45" s="176"/>
      <c r="BA45" s="186"/>
      <c r="BB45" s="187"/>
      <c r="BC45" s="187"/>
      <c r="BD45" s="187"/>
      <c r="BE45" s="187"/>
      <c r="BF45" s="191"/>
      <c r="BG45" s="161"/>
      <c r="BH45" s="162"/>
      <c r="BI45" s="162"/>
      <c r="BJ45" s="162"/>
      <c r="BK45" s="162"/>
      <c r="BL45" s="162"/>
      <c r="BM45" s="162"/>
      <c r="BN45" s="167"/>
      <c r="BO45" s="186"/>
      <c r="BP45" s="187"/>
      <c r="BQ45" s="187"/>
      <c r="BR45" s="187"/>
      <c r="BS45" s="187"/>
      <c r="BT45" s="187"/>
      <c r="BU45" s="187"/>
      <c r="BV45" s="203"/>
    </row>
    <row r="46" s="29" customFormat="1" ht="7.35" customHeight="1" spans="4:74">
      <c r="D46" s="135"/>
      <c r="E46" s="136"/>
      <c r="F46" s="136"/>
      <c r="G46" s="136"/>
      <c r="H46" s="136"/>
      <c r="I46" s="136"/>
      <c r="J46" s="136"/>
      <c r="K46" s="136"/>
      <c r="L46" s="136"/>
      <c r="M46" s="144"/>
      <c r="N46" s="145"/>
      <c r="O46" s="145"/>
      <c r="P46" s="145"/>
      <c r="Q46" s="145"/>
      <c r="R46" s="145"/>
      <c r="S46" s="163"/>
      <c r="T46" s="164"/>
      <c r="U46" s="165"/>
      <c r="V46" s="165"/>
      <c r="W46" s="165"/>
      <c r="X46" s="165"/>
      <c r="Y46" s="168"/>
      <c r="Z46" s="164"/>
      <c r="AA46" s="165"/>
      <c r="AB46" s="165"/>
      <c r="AC46" s="165"/>
      <c r="AD46" s="165"/>
      <c r="AE46" s="165"/>
      <c r="AF46" s="165"/>
      <c r="AG46" s="168"/>
      <c r="AH46" s="173"/>
      <c r="AI46" s="174"/>
      <c r="AJ46" s="174"/>
      <c r="AK46" s="174"/>
      <c r="AL46" s="174"/>
      <c r="AM46" s="174"/>
      <c r="AN46" s="174"/>
      <c r="AO46" s="174"/>
      <c r="AP46" s="174"/>
      <c r="AQ46" s="174"/>
      <c r="AR46" s="178"/>
      <c r="AS46" s="176"/>
      <c r="AT46" s="176"/>
      <c r="AU46" s="176"/>
      <c r="AV46" s="176"/>
      <c r="AW46" s="176"/>
      <c r="AX46" s="176"/>
      <c r="AY46" s="176"/>
      <c r="AZ46" s="176"/>
      <c r="BA46" s="188"/>
      <c r="BB46" s="189"/>
      <c r="BC46" s="189"/>
      <c r="BD46" s="189"/>
      <c r="BE46" s="189"/>
      <c r="BF46" s="192"/>
      <c r="BG46" s="164"/>
      <c r="BH46" s="165"/>
      <c r="BI46" s="165"/>
      <c r="BJ46" s="165"/>
      <c r="BK46" s="165"/>
      <c r="BL46" s="165"/>
      <c r="BM46" s="165"/>
      <c r="BN46" s="168"/>
      <c r="BO46" s="188"/>
      <c r="BP46" s="189"/>
      <c r="BQ46" s="189"/>
      <c r="BR46" s="189"/>
      <c r="BS46" s="189"/>
      <c r="BT46" s="189"/>
      <c r="BU46" s="189"/>
      <c r="BV46" s="204"/>
    </row>
    <row r="47" s="29" customFormat="1" ht="7.35" customHeight="1" spans="4:74">
      <c r="D47" s="131" t="str">
        <f>强度记录!A18</f>
        <v>YP-2017-SHY-053-4</v>
      </c>
      <c r="E47" s="132"/>
      <c r="F47" s="132"/>
      <c r="G47" s="132"/>
      <c r="H47" s="132"/>
      <c r="I47" s="132"/>
      <c r="J47" s="132"/>
      <c r="K47" s="132"/>
      <c r="L47" s="132"/>
      <c r="M47" s="140" t="str">
        <f>M38</f>
        <v>2017/12/24-2018/01/21</v>
      </c>
      <c r="N47" s="141"/>
      <c r="O47" s="141"/>
      <c r="P47" s="141"/>
      <c r="Q47" s="141"/>
      <c r="R47" s="141"/>
      <c r="S47" s="157"/>
      <c r="T47" s="158" t="s">
        <v>47</v>
      </c>
      <c r="U47" s="159"/>
      <c r="V47" s="159"/>
      <c r="W47" s="159"/>
      <c r="X47" s="159"/>
      <c r="Y47" s="166"/>
      <c r="Z47" s="158" t="s">
        <v>50</v>
      </c>
      <c r="AA47" s="159"/>
      <c r="AB47" s="159"/>
      <c r="AC47" s="159"/>
      <c r="AD47" s="159"/>
      <c r="AE47" s="159"/>
      <c r="AF47" s="159"/>
      <c r="AG47" s="166"/>
      <c r="AH47" s="169" t="s">
        <v>79</v>
      </c>
      <c r="AI47" s="170"/>
      <c r="AJ47" s="170"/>
      <c r="AK47" s="170"/>
      <c r="AL47" s="170"/>
      <c r="AM47" s="170"/>
      <c r="AN47" s="170"/>
      <c r="AO47" s="170"/>
      <c r="AP47" s="170"/>
      <c r="AQ47" s="170"/>
      <c r="AR47" s="175"/>
      <c r="AS47" s="176">
        <f>强度记录!L18</f>
        <v>43.9</v>
      </c>
      <c r="AT47" s="176"/>
      <c r="AU47" s="176"/>
      <c r="AV47" s="176"/>
      <c r="AW47" s="176"/>
      <c r="AX47" s="176"/>
      <c r="AY47" s="176"/>
      <c r="AZ47" s="176"/>
      <c r="BA47" s="184">
        <f>强度记录!M18</f>
        <v>44.6</v>
      </c>
      <c r="BB47" s="185"/>
      <c r="BC47" s="185"/>
      <c r="BD47" s="185"/>
      <c r="BE47" s="185"/>
      <c r="BF47" s="190"/>
      <c r="BG47" s="158" t="s">
        <v>80</v>
      </c>
      <c r="BH47" s="159"/>
      <c r="BI47" s="159"/>
      <c r="BJ47" s="159"/>
      <c r="BK47" s="159"/>
      <c r="BL47" s="159"/>
      <c r="BM47" s="159"/>
      <c r="BN47" s="166"/>
      <c r="BO47" s="184">
        <f>ROUND(BA47/BW$29*100,1)</f>
        <v>127.4</v>
      </c>
      <c r="BP47" s="185"/>
      <c r="BQ47" s="185"/>
      <c r="BR47" s="185"/>
      <c r="BS47" s="185"/>
      <c r="BT47" s="185"/>
      <c r="BU47" s="185"/>
      <c r="BV47" s="202"/>
    </row>
    <row r="48" s="29" customFormat="1" ht="7.35" customHeight="1" spans="4:74">
      <c r="D48" s="133"/>
      <c r="E48" s="134"/>
      <c r="F48" s="134"/>
      <c r="G48" s="134"/>
      <c r="H48" s="134"/>
      <c r="I48" s="134"/>
      <c r="J48" s="134"/>
      <c r="K48" s="134"/>
      <c r="L48" s="134"/>
      <c r="M48" s="142"/>
      <c r="N48" s="143"/>
      <c r="O48" s="143"/>
      <c r="P48" s="143"/>
      <c r="Q48" s="143"/>
      <c r="R48" s="143"/>
      <c r="S48" s="160"/>
      <c r="T48" s="161"/>
      <c r="U48" s="162"/>
      <c r="V48" s="162"/>
      <c r="W48" s="162"/>
      <c r="X48" s="162"/>
      <c r="Y48" s="167"/>
      <c r="Z48" s="161"/>
      <c r="AA48" s="162"/>
      <c r="AB48" s="162"/>
      <c r="AC48" s="162"/>
      <c r="AD48" s="162"/>
      <c r="AE48" s="162"/>
      <c r="AF48" s="162"/>
      <c r="AG48" s="167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7"/>
      <c r="AS48" s="176"/>
      <c r="AT48" s="176"/>
      <c r="AU48" s="176"/>
      <c r="AV48" s="176"/>
      <c r="AW48" s="176"/>
      <c r="AX48" s="176"/>
      <c r="AY48" s="176"/>
      <c r="AZ48" s="176"/>
      <c r="BA48" s="186"/>
      <c r="BB48" s="187"/>
      <c r="BC48" s="187"/>
      <c r="BD48" s="187"/>
      <c r="BE48" s="187"/>
      <c r="BF48" s="191"/>
      <c r="BG48" s="161"/>
      <c r="BH48" s="162"/>
      <c r="BI48" s="162"/>
      <c r="BJ48" s="162"/>
      <c r="BK48" s="162"/>
      <c r="BL48" s="162"/>
      <c r="BM48" s="162"/>
      <c r="BN48" s="167"/>
      <c r="BO48" s="186"/>
      <c r="BP48" s="187"/>
      <c r="BQ48" s="187"/>
      <c r="BR48" s="187"/>
      <c r="BS48" s="187"/>
      <c r="BT48" s="187"/>
      <c r="BU48" s="187"/>
      <c r="BV48" s="203"/>
    </row>
    <row r="49" s="29" customFormat="1" ht="7.35" customHeight="1" spans="4:74">
      <c r="D49" s="135"/>
      <c r="E49" s="136"/>
      <c r="F49" s="136"/>
      <c r="G49" s="136"/>
      <c r="H49" s="136"/>
      <c r="I49" s="136"/>
      <c r="J49" s="136"/>
      <c r="K49" s="136"/>
      <c r="L49" s="136"/>
      <c r="M49" s="142"/>
      <c r="N49" s="143"/>
      <c r="O49" s="143"/>
      <c r="P49" s="143"/>
      <c r="Q49" s="143"/>
      <c r="R49" s="143"/>
      <c r="S49" s="160"/>
      <c r="T49" s="161"/>
      <c r="U49" s="162"/>
      <c r="V49" s="162"/>
      <c r="W49" s="162"/>
      <c r="X49" s="162"/>
      <c r="Y49" s="167"/>
      <c r="Z49" s="161"/>
      <c r="AA49" s="162"/>
      <c r="AB49" s="162"/>
      <c r="AC49" s="162"/>
      <c r="AD49" s="162"/>
      <c r="AE49" s="162"/>
      <c r="AF49" s="162"/>
      <c r="AG49" s="167"/>
      <c r="AH49" s="171"/>
      <c r="AI49" s="172"/>
      <c r="AJ49" s="172"/>
      <c r="AK49" s="172"/>
      <c r="AL49" s="172"/>
      <c r="AM49" s="172"/>
      <c r="AN49" s="172"/>
      <c r="AO49" s="172"/>
      <c r="AP49" s="172"/>
      <c r="AQ49" s="172"/>
      <c r="AR49" s="177"/>
      <c r="AS49" s="176"/>
      <c r="AT49" s="176"/>
      <c r="AU49" s="176"/>
      <c r="AV49" s="176"/>
      <c r="AW49" s="176"/>
      <c r="AX49" s="176"/>
      <c r="AY49" s="176"/>
      <c r="AZ49" s="176"/>
      <c r="BA49" s="186"/>
      <c r="BB49" s="187"/>
      <c r="BC49" s="187"/>
      <c r="BD49" s="187"/>
      <c r="BE49" s="187"/>
      <c r="BF49" s="191"/>
      <c r="BG49" s="161"/>
      <c r="BH49" s="162"/>
      <c r="BI49" s="162"/>
      <c r="BJ49" s="162"/>
      <c r="BK49" s="162"/>
      <c r="BL49" s="162"/>
      <c r="BM49" s="162"/>
      <c r="BN49" s="167"/>
      <c r="BO49" s="186"/>
      <c r="BP49" s="187"/>
      <c r="BQ49" s="187"/>
      <c r="BR49" s="187"/>
      <c r="BS49" s="187"/>
      <c r="BT49" s="187"/>
      <c r="BU49" s="187"/>
      <c r="BV49" s="203"/>
    </row>
    <row r="50" s="29" customFormat="1" ht="7.35" customHeight="1" spans="4:74">
      <c r="D50" s="131" t="str">
        <f>强度记录!A19</f>
        <v>YP-2017-SHY-053-5</v>
      </c>
      <c r="E50" s="132"/>
      <c r="F50" s="132"/>
      <c r="G50" s="132"/>
      <c r="H50" s="132"/>
      <c r="I50" s="132"/>
      <c r="J50" s="132"/>
      <c r="K50" s="132"/>
      <c r="L50" s="132"/>
      <c r="M50" s="142"/>
      <c r="N50" s="143"/>
      <c r="O50" s="143"/>
      <c r="P50" s="143"/>
      <c r="Q50" s="143"/>
      <c r="R50" s="143"/>
      <c r="S50" s="160"/>
      <c r="T50" s="161"/>
      <c r="U50" s="162"/>
      <c r="V50" s="162"/>
      <c r="W50" s="162"/>
      <c r="X50" s="162"/>
      <c r="Y50" s="167"/>
      <c r="Z50" s="161"/>
      <c r="AA50" s="162"/>
      <c r="AB50" s="162"/>
      <c r="AC50" s="162"/>
      <c r="AD50" s="162"/>
      <c r="AE50" s="162"/>
      <c r="AF50" s="162"/>
      <c r="AG50" s="167"/>
      <c r="AH50" s="171"/>
      <c r="AI50" s="172"/>
      <c r="AJ50" s="172"/>
      <c r="AK50" s="172"/>
      <c r="AL50" s="172"/>
      <c r="AM50" s="172"/>
      <c r="AN50" s="172"/>
      <c r="AO50" s="172"/>
      <c r="AP50" s="172"/>
      <c r="AQ50" s="172"/>
      <c r="AR50" s="177"/>
      <c r="AS50" s="176">
        <f>强度记录!L19</f>
        <v>45.9</v>
      </c>
      <c r="AT50" s="176"/>
      <c r="AU50" s="176"/>
      <c r="AV50" s="176"/>
      <c r="AW50" s="176"/>
      <c r="AX50" s="176"/>
      <c r="AY50" s="176"/>
      <c r="AZ50" s="176"/>
      <c r="BA50" s="186"/>
      <c r="BB50" s="187"/>
      <c r="BC50" s="187"/>
      <c r="BD50" s="187"/>
      <c r="BE50" s="187"/>
      <c r="BF50" s="191"/>
      <c r="BG50" s="161"/>
      <c r="BH50" s="162"/>
      <c r="BI50" s="162"/>
      <c r="BJ50" s="162"/>
      <c r="BK50" s="162"/>
      <c r="BL50" s="162"/>
      <c r="BM50" s="162"/>
      <c r="BN50" s="167"/>
      <c r="BO50" s="186"/>
      <c r="BP50" s="187"/>
      <c r="BQ50" s="187"/>
      <c r="BR50" s="187"/>
      <c r="BS50" s="187"/>
      <c r="BT50" s="187"/>
      <c r="BU50" s="187"/>
      <c r="BV50" s="203"/>
    </row>
    <row r="51" s="29" customFormat="1" ht="7.35" customHeight="1" spans="4:74">
      <c r="D51" s="133"/>
      <c r="E51" s="134"/>
      <c r="F51" s="134"/>
      <c r="G51" s="134"/>
      <c r="H51" s="134"/>
      <c r="I51" s="134"/>
      <c r="J51" s="134"/>
      <c r="K51" s="134"/>
      <c r="L51" s="134"/>
      <c r="M51" s="142"/>
      <c r="N51" s="143"/>
      <c r="O51" s="143"/>
      <c r="P51" s="143"/>
      <c r="Q51" s="143"/>
      <c r="R51" s="143"/>
      <c r="S51" s="160"/>
      <c r="T51" s="161"/>
      <c r="U51" s="162"/>
      <c r="V51" s="162"/>
      <c r="W51" s="162"/>
      <c r="X51" s="162"/>
      <c r="Y51" s="167"/>
      <c r="Z51" s="161"/>
      <c r="AA51" s="162"/>
      <c r="AB51" s="162"/>
      <c r="AC51" s="162"/>
      <c r="AD51" s="162"/>
      <c r="AE51" s="162"/>
      <c r="AF51" s="162"/>
      <c r="AG51" s="167"/>
      <c r="AH51" s="171"/>
      <c r="AI51" s="172"/>
      <c r="AJ51" s="172"/>
      <c r="AK51" s="172"/>
      <c r="AL51" s="172"/>
      <c r="AM51" s="172"/>
      <c r="AN51" s="172"/>
      <c r="AO51" s="172"/>
      <c r="AP51" s="172"/>
      <c r="AQ51" s="172"/>
      <c r="AR51" s="177"/>
      <c r="AS51" s="176"/>
      <c r="AT51" s="176"/>
      <c r="AU51" s="176"/>
      <c r="AV51" s="176"/>
      <c r="AW51" s="176"/>
      <c r="AX51" s="176"/>
      <c r="AY51" s="176"/>
      <c r="AZ51" s="176"/>
      <c r="BA51" s="186"/>
      <c r="BB51" s="187"/>
      <c r="BC51" s="187"/>
      <c r="BD51" s="187"/>
      <c r="BE51" s="187"/>
      <c r="BF51" s="191"/>
      <c r="BG51" s="161"/>
      <c r="BH51" s="162"/>
      <c r="BI51" s="162"/>
      <c r="BJ51" s="162"/>
      <c r="BK51" s="162"/>
      <c r="BL51" s="162"/>
      <c r="BM51" s="162"/>
      <c r="BN51" s="167"/>
      <c r="BO51" s="186"/>
      <c r="BP51" s="187"/>
      <c r="BQ51" s="187"/>
      <c r="BR51" s="187"/>
      <c r="BS51" s="187"/>
      <c r="BT51" s="187"/>
      <c r="BU51" s="187"/>
      <c r="BV51" s="203"/>
    </row>
    <row r="52" s="29" customFormat="1" ht="7.35" customHeight="1" spans="4:74">
      <c r="D52" s="135"/>
      <c r="E52" s="136"/>
      <c r="F52" s="136"/>
      <c r="G52" s="136"/>
      <c r="H52" s="136"/>
      <c r="I52" s="136"/>
      <c r="J52" s="136"/>
      <c r="K52" s="136"/>
      <c r="L52" s="136"/>
      <c r="M52" s="142"/>
      <c r="N52" s="143"/>
      <c r="O52" s="143"/>
      <c r="P52" s="143"/>
      <c r="Q52" s="143"/>
      <c r="R52" s="143"/>
      <c r="S52" s="160"/>
      <c r="T52" s="161"/>
      <c r="U52" s="162"/>
      <c r="V52" s="162"/>
      <c r="W52" s="162"/>
      <c r="X52" s="162"/>
      <c r="Y52" s="167"/>
      <c r="Z52" s="161"/>
      <c r="AA52" s="162"/>
      <c r="AB52" s="162"/>
      <c r="AC52" s="162"/>
      <c r="AD52" s="162"/>
      <c r="AE52" s="162"/>
      <c r="AF52" s="162"/>
      <c r="AG52" s="167"/>
      <c r="AH52" s="171"/>
      <c r="AI52" s="172"/>
      <c r="AJ52" s="172"/>
      <c r="AK52" s="172"/>
      <c r="AL52" s="172"/>
      <c r="AM52" s="172"/>
      <c r="AN52" s="172"/>
      <c r="AO52" s="172"/>
      <c r="AP52" s="172"/>
      <c r="AQ52" s="172"/>
      <c r="AR52" s="177"/>
      <c r="AS52" s="176"/>
      <c r="AT52" s="176"/>
      <c r="AU52" s="176"/>
      <c r="AV52" s="176"/>
      <c r="AW52" s="176"/>
      <c r="AX52" s="176"/>
      <c r="AY52" s="176"/>
      <c r="AZ52" s="176"/>
      <c r="BA52" s="186"/>
      <c r="BB52" s="187"/>
      <c r="BC52" s="187"/>
      <c r="BD52" s="187"/>
      <c r="BE52" s="187"/>
      <c r="BF52" s="191"/>
      <c r="BG52" s="161"/>
      <c r="BH52" s="162"/>
      <c r="BI52" s="162"/>
      <c r="BJ52" s="162"/>
      <c r="BK52" s="162"/>
      <c r="BL52" s="162"/>
      <c r="BM52" s="162"/>
      <c r="BN52" s="167"/>
      <c r="BO52" s="186"/>
      <c r="BP52" s="187"/>
      <c r="BQ52" s="187"/>
      <c r="BR52" s="187"/>
      <c r="BS52" s="187"/>
      <c r="BT52" s="187"/>
      <c r="BU52" s="187"/>
      <c r="BV52" s="203"/>
    </row>
    <row r="53" s="29" customFormat="1" ht="7.35" customHeight="1" spans="4:74">
      <c r="D53" s="131" t="str">
        <f>强度记录!A20</f>
        <v>YP-2017-SHY-053-6</v>
      </c>
      <c r="E53" s="132"/>
      <c r="F53" s="132"/>
      <c r="G53" s="132"/>
      <c r="H53" s="132"/>
      <c r="I53" s="132"/>
      <c r="J53" s="132"/>
      <c r="K53" s="132"/>
      <c r="L53" s="132"/>
      <c r="M53" s="142"/>
      <c r="N53" s="143"/>
      <c r="O53" s="143"/>
      <c r="P53" s="143"/>
      <c r="Q53" s="143"/>
      <c r="R53" s="143"/>
      <c r="S53" s="160"/>
      <c r="T53" s="161"/>
      <c r="U53" s="162"/>
      <c r="V53" s="162"/>
      <c r="W53" s="162"/>
      <c r="X53" s="162"/>
      <c r="Y53" s="167"/>
      <c r="Z53" s="161"/>
      <c r="AA53" s="162"/>
      <c r="AB53" s="162"/>
      <c r="AC53" s="162"/>
      <c r="AD53" s="162"/>
      <c r="AE53" s="162"/>
      <c r="AF53" s="162"/>
      <c r="AG53" s="167"/>
      <c r="AH53" s="171"/>
      <c r="AI53" s="172"/>
      <c r="AJ53" s="172"/>
      <c r="AK53" s="172"/>
      <c r="AL53" s="172"/>
      <c r="AM53" s="172"/>
      <c r="AN53" s="172"/>
      <c r="AO53" s="172"/>
      <c r="AP53" s="172"/>
      <c r="AQ53" s="172"/>
      <c r="AR53" s="177"/>
      <c r="AS53" s="176">
        <f>强度记录!L20</f>
        <v>43.8</v>
      </c>
      <c r="AT53" s="176"/>
      <c r="AU53" s="176"/>
      <c r="AV53" s="176"/>
      <c r="AW53" s="176"/>
      <c r="AX53" s="176"/>
      <c r="AY53" s="176"/>
      <c r="AZ53" s="176"/>
      <c r="BA53" s="186"/>
      <c r="BB53" s="187"/>
      <c r="BC53" s="187"/>
      <c r="BD53" s="187"/>
      <c r="BE53" s="187"/>
      <c r="BF53" s="191"/>
      <c r="BG53" s="161"/>
      <c r="BH53" s="162"/>
      <c r="BI53" s="162"/>
      <c r="BJ53" s="162"/>
      <c r="BK53" s="162"/>
      <c r="BL53" s="162"/>
      <c r="BM53" s="162"/>
      <c r="BN53" s="167"/>
      <c r="BO53" s="186"/>
      <c r="BP53" s="187"/>
      <c r="BQ53" s="187"/>
      <c r="BR53" s="187"/>
      <c r="BS53" s="187"/>
      <c r="BT53" s="187"/>
      <c r="BU53" s="187"/>
      <c r="BV53" s="203"/>
    </row>
    <row r="54" s="29" customFormat="1" ht="7.35" customHeight="1" spans="4:74">
      <c r="D54" s="133"/>
      <c r="E54" s="134"/>
      <c r="F54" s="134"/>
      <c r="G54" s="134"/>
      <c r="H54" s="134"/>
      <c r="I54" s="134"/>
      <c r="J54" s="134"/>
      <c r="K54" s="134"/>
      <c r="L54" s="134"/>
      <c r="M54" s="142"/>
      <c r="N54" s="143"/>
      <c r="O54" s="143"/>
      <c r="P54" s="143"/>
      <c r="Q54" s="143"/>
      <c r="R54" s="143"/>
      <c r="S54" s="160"/>
      <c r="T54" s="161"/>
      <c r="U54" s="162"/>
      <c r="V54" s="162"/>
      <c r="W54" s="162"/>
      <c r="X54" s="162"/>
      <c r="Y54" s="167"/>
      <c r="Z54" s="161"/>
      <c r="AA54" s="162"/>
      <c r="AB54" s="162"/>
      <c r="AC54" s="162"/>
      <c r="AD54" s="162"/>
      <c r="AE54" s="162"/>
      <c r="AF54" s="162"/>
      <c r="AG54" s="167"/>
      <c r="AH54" s="171"/>
      <c r="AI54" s="172"/>
      <c r="AJ54" s="172"/>
      <c r="AK54" s="172"/>
      <c r="AL54" s="172"/>
      <c r="AM54" s="172"/>
      <c r="AN54" s="172"/>
      <c r="AO54" s="172"/>
      <c r="AP54" s="172"/>
      <c r="AQ54" s="172"/>
      <c r="AR54" s="177"/>
      <c r="AS54" s="176"/>
      <c r="AT54" s="176"/>
      <c r="AU54" s="176"/>
      <c r="AV54" s="176"/>
      <c r="AW54" s="176"/>
      <c r="AX54" s="176"/>
      <c r="AY54" s="176"/>
      <c r="AZ54" s="176"/>
      <c r="BA54" s="186"/>
      <c r="BB54" s="187"/>
      <c r="BC54" s="187"/>
      <c r="BD54" s="187"/>
      <c r="BE54" s="187"/>
      <c r="BF54" s="191"/>
      <c r="BG54" s="161"/>
      <c r="BH54" s="162"/>
      <c r="BI54" s="162"/>
      <c r="BJ54" s="162"/>
      <c r="BK54" s="162"/>
      <c r="BL54" s="162"/>
      <c r="BM54" s="162"/>
      <c r="BN54" s="167"/>
      <c r="BO54" s="186"/>
      <c r="BP54" s="187"/>
      <c r="BQ54" s="187"/>
      <c r="BR54" s="187"/>
      <c r="BS54" s="187"/>
      <c r="BT54" s="187"/>
      <c r="BU54" s="187"/>
      <c r="BV54" s="203"/>
    </row>
    <row r="55" s="29" customFormat="1" ht="7.35" customHeight="1" spans="4:74">
      <c r="D55" s="135"/>
      <c r="E55" s="136"/>
      <c r="F55" s="136"/>
      <c r="G55" s="136"/>
      <c r="H55" s="136"/>
      <c r="I55" s="136"/>
      <c r="J55" s="136"/>
      <c r="K55" s="136"/>
      <c r="L55" s="136"/>
      <c r="M55" s="144"/>
      <c r="N55" s="145"/>
      <c r="O55" s="145"/>
      <c r="P55" s="145"/>
      <c r="Q55" s="145"/>
      <c r="R55" s="145"/>
      <c r="S55" s="163"/>
      <c r="T55" s="164"/>
      <c r="U55" s="165"/>
      <c r="V55" s="165"/>
      <c r="W55" s="165"/>
      <c r="X55" s="165"/>
      <c r="Y55" s="168"/>
      <c r="Z55" s="164"/>
      <c r="AA55" s="165"/>
      <c r="AB55" s="165"/>
      <c r="AC55" s="165"/>
      <c r="AD55" s="165"/>
      <c r="AE55" s="165"/>
      <c r="AF55" s="165"/>
      <c r="AG55" s="168"/>
      <c r="AH55" s="173"/>
      <c r="AI55" s="174"/>
      <c r="AJ55" s="174"/>
      <c r="AK55" s="174"/>
      <c r="AL55" s="174"/>
      <c r="AM55" s="174"/>
      <c r="AN55" s="174"/>
      <c r="AO55" s="174"/>
      <c r="AP55" s="174"/>
      <c r="AQ55" s="174"/>
      <c r="AR55" s="178"/>
      <c r="AS55" s="176"/>
      <c r="AT55" s="176"/>
      <c r="AU55" s="176"/>
      <c r="AV55" s="176"/>
      <c r="AW55" s="176"/>
      <c r="AX55" s="176"/>
      <c r="AY55" s="176"/>
      <c r="AZ55" s="176"/>
      <c r="BA55" s="188"/>
      <c r="BB55" s="189"/>
      <c r="BC55" s="189"/>
      <c r="BD55" s="189"/>
      <c r="BE55" s="189"/>
      <c r="BF55" s="192"/>
      <c r="BG55" s="164"/>
      <c r="BH55" s="165"/>
      <c r="BI55" s="165"/>
      <c r="BJ55" s="165"/>
      <c r="BK55" s="165"/>
      <c r="BL55" s="165"/>
      <c r="BM55" s="165"/>
      <c r="BN55" s="168"/>
      <c r="BO55" s="188"/>
      <c r="BP55" s="189"/>
      <c r="BQ55" s="189"/>
      <c r="BR55" s="189"/>
      <c r="BS55" s="189"/>
      <c r="BT55" s="189"/>
      <c r="BU55" s="189"/>
      <c r="BV55" s="204"/>
    </row>
    <row r="56" s="29" customFormat="1" ht="7.35" customHeight="1" spans="4:74">
      <c r="D56" s="131" t="str">
        <f>强度记录!A21</f>
        <v>YP-2017-SHY-053-7</v>
      </c>
      <c r="E56" s="132"/>
      <c r="F56" s="132"/>
      <c r="G56" s="132"/>
      <c r="H56" s="132"/>
      <c r="I56" s="132"/>
      <c r="J56" s="132"/>
      <c r="K56" s="132"/>
      <c r="L56" s="132"/>
      <c r="M56" s="140" t="str">
        <f>M38</f>
        <v>2017/12/24-2018/01/21</v>
      </c>
      <c r="N56" s="141"/>
      <c r="O56" s="141"/>
      <c r="P56" s="141"/>
      <c r="Q56" s="141"/>
      <c r="R56" s="141"/>
      <c r="S56" s="157"/>
      <c r="T56" s="158" t="s">
        <v>47</v>
      </c>
      <c r="U56" s="159"/>
      <c r="V56" s="159"/>
      <c r="W56" s="159"/>
      <c r="X56" s="159"/>
      <c r="Y56" s="166"/>
      <c r="Z56" s="158" t="s">
        <v>50</v>
      </c>
      <c r="AA56" s="159"/>
      <c r="AB56" s="159"/>
      <c r="AC56" s="159"/>
      <c r="AD56" s="159"/>
      <c r="AE56" s="159"/>
      <c r="AF56" s="159"/>
      <c r="AG56" s="166"/>
      <c r="AH56" s="169" t="s">
        <v>79</v>
      </c>
      <c r="AI56" s="170"/>
      <c r="AJ56" s="170"/>
      <c r="AK56" s="170"/>
      <c r="AL56" s="170"/>
      <c r="AM56" s="170"/>
      <c r="AN56" s="170"/>
      <c r="AO56" s="170"/>
      <c r="AP56" s="170"/>
      <c r="AQ56" s="170"/>
      <c r="AR56" s="175"/>
      <c r="AS56" s="176">
        <f>强度记录!L21</f>
        <v>44.7</v>
      </c>
      <c r="AT56" s="176"/>
      <c r="AU56" s="176"/>
      <c r="AV56" s="176"/>
      <c r="AW56" s="176"/>
      <c r="AX56" s="176"/>
      <c r="AY56" s="176"/>
      <c r="AZ56" s="176"/>
      <c r="BA56" s="184">
        <f>强度记录!M21</f>
        <v>44.1</v>
      </c>
      <c r="BB56" s="185"/>
      <c r="BC56" s="185"/>
      <c r="BD56" s="185"/>
      <c r="BE56" s="185"/>
      <c r="BF56" s="190"/>
      <c r="BG56" s="158" t="s">
        <v>80</v>
      </c>
      <c r="BH56" s="159"/>
      <c r="BI56" s="159"/>
      <c r="BJ56" s="159"/>
      <c r="BK56" s="159"/>
      <c r="BL56" s="159"/>
      <c r="BM56" s="159"/>
      <c r="BN56" s="166"/>
      <c r="BO56" s="184">
        <f>ROUND(BA56/BW$29*100,1)</f>
        <v>126</v>
      </c>
      <c r="BP56" s="185"/>
      <c r="BQ56" s="185"/>
      <c r="BR56" s="185"/>
      <c r="BS56" s="185"/>
      <c r="BT56" s="185"/>
      <c r="BU56" s="185"/>
      <c r="BV56" s="202"/>
    </row>
    <row r="57" s="29" customFormat="1" ht="7.35" customHeight="1" spans="4:74">
      <c r="D57" s="133"/>
      <c r="E57" s="134"/>
      <c r="F57" s="134"/>
      <c r="G57" s="134"/>
      <c r="H57" s="134"/>
      <c r="I57" s="134"/>
      <c r="J57" s="134"/>
      <c r="K57" s="134"/>
      <c r="L57" s="134"/>
      <c r="M57" s="142"/>
      <c r="N57" s="143"/>
      <c r="O57" s="143"/>
      <c r="P57" s="143"/>
      <c r="Q57" s="143"/>
      <c r="R57" s="143"/>
      <c r="S57" s="160"/>
      <c r="T57" s="161"/>
      <c r="U57" s="162"/>
      <c r="V57" s="162"/>
      <c r="W57" s="162"/>
      <c r="X57" s="162"/>
      <c r="Y57" s="167"/>
      <c r="Z57" s="161"/>
      <c r="AA57" s="162"/>
      <c r="AB57" s="162"/>
      <c r="AC57" s="162"/>
      <c r="AD57" s="162"/>
      <c r="AE57" s="162"/>
      <c r="AF57" s="162"/>
      <c r="AG57" s="167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7"/>
      <c r="AS57" s="176"/>
      <c r="AT57" s="176"/>
      <c r="AU57" s="176"/>
      <c r="AV57" s="176"/>
      <c r="AW57" s="176"/>
      <c r="AX57" s="176"/>
      <c r="AY57" s="176"/>
      <c r="AZ57" s="176"/>
      <c r="BA57" s="186"/>
      <c r="BB57" s="187"/>
      <c r="BC57" s="187"/>
      <c r="BD57" s="187"/>
      <c r="BE57" s="187"/>
      <c r="BF57" s="191"/>
      <c r="BG57" s="161"/>
      <c r="BH57" s="162"/>
      <c r="BI57" s="162"/>
      <c r="BJ57" s="162"/>
      <c r="BK57" s="162"/>
      <c r="BL57" s="162"/>
      <c r="BM57" s="162"/>
      <c r="BN57" s="167"/>
      <c r="BO57" s="186"/>
      <c r="BP57" s="187"/>
      <c r="BQ57" s="187"/>
      <c r="BR57" s="187"/>
      <c r="BS57" s="187"/>
      <c r="BT57" s="187"/>
      <c r="BU57" s="187"/>
      <c r="BV57" s="203"/>
    </row>
    <row r="58" s="29" customFormat="1" ht="7.35" customHeight="1" spans="4:74">
      <c r="D58" s="135"/>
      <c r="E58" s="136"/>
      <c r="F58" s="136"/>
      <c r="G58" s="136"/>
      <c r="H58" s="136"/>
      <c r="I58" s="136"/>
      <c r="J58" s="136"/>
      <c r="K58" s="136"/>
      <c r="L58" s="136"/>
      <c r="M58" s="142"/>
      <c r="N58" s="143"/>
      <c r="O58" s="143"/>
      <c r="P58" s="143"/>
      <c r="Q58" s="143"/>
      <c r="R58" s="143"/>
      <c r="S58" s="160"/>
      <c r="T58" s="161"/>
      <c r="U58" s="162"/>
      <c r="V58" s="162"/>
      <c r="W58" s="162"/>
      <c r="X58" s="162"/>
      <c r="Y58" s="167"/>
      <c r="Z58" s="161"/>
      <c r="AA58" s="162"/>
      <c r="AB58" s="162"/>
      <c r="AC58" s="162"/>
      <c r="AD58" s="162"/>
      <c r="AE58" s="162"/>
      <c r="AF58" s="162"/>
      <c r="AG58" s="167"/>
      <c r="AH58" s="171"/>
      <c r="AI58" s="172"/>
      <c r="AJ58" s="172"/>
      <c r="AK58" s="172"/>
      <c r="AL58" s="172"/>
      <c r="AM58" s="172"/>
      <c r="AN58" s="172"/>
      <c r="AO58" s="172"/>
      <c r="AP58" s="172"/>
      <c r="AQ58" s="172"/>
      <c r="AR58" s="177"/>
      <c r="AS58" s="176"/>
      <c r="AT58" s="176"/>
      <c r="AU58" s="176"/>
      <c r="AV58" s="176"/>
      <c r="AW58" s="176"/>
      <c r="AX58" s="176"/>
      <c r="AY58" s="176"/>
      <c r="AZ58" s="176"/>
      <c r="BA58" s="186"/>
      <c r="BB58" s="187"/>
      <c r="BC58" s="187"/>
      <c r="BD58" s="187"/>
      <c r="BE58" s="187"/>
      <c r="BF58" s="191"/>
      <c r="BG58" s="161"/>
      <c r="BH58" s="162"/>
      <c r="BI58" s="162"/>
      <c r="BJ58" s="162"/>
      <c r="BK58" s="162"/>
      <c r="BL58" s="162"/>
      <c r="BM58" s="162"/>
      <c r="BN58" s="167"/>
      <c r="BO58" s="186"/>
      <c r="BP58" s="187"/>
      <c r="BQ58" s="187"/>
      <c r="BR58" s="187"/>
      <c r="BS58" s="187"/>
      <c r="BT58" s="187"/>
      <c r="BU58" s="187"/>
      <c r="BV58" s="203"/>
    </row>
    <row r="59" s="29" customFormat="1" ht="7.35" customHeight="1" spans="4:74">
      <c r="D59" s="131" t="str">
        <f>强度记录!A22</f>
        <v>YP-2017-SHY-053-8</v>
      </c>
      <c r="E59" s="132"/>
      <c r="F59" s="132"/>
      <c r="G59" s="132"/>
      <c r="H59" s="132"/>
      <c r="I59" s="132"/>
      <c r="J59" s="132"/>
      <c r="K59" s="132"/>
      <c r="L59" s="132"/>
      <c r="M59" s="142"/>
      <c r="N59" s="143"/>
      <c r="O59" s="143"/>
      <c r="P59" s="143"/>
      <c r="Q59" s="143"/>
      <c r="R59" s="143"/>
      <c r="S59" s="160"/>
      <c r="T59" s="161"/>
      <c r="U59" s="162"/>
      <c r="V59" s="162"/>
      <c r="W59" s="162"/>
      <c r="X59" s="162"/>
      <c r="Y59" s="167"/>
      <c r="Z59" s="161"/>
      <c r="AA59" s="162"/>
      <c r="AB59" s="162"/>
      <c r="AC59" s="162"/>
      <c r="AD59" s="162"/>
      <c r="AE59" s="162"/>
      <c r="AF59" s="162"/>
      <c r="AG59" s="167"/>
      <c r="AH59" s="171"/>
      <c r="AI59" s="172"/>
      <c r="AJ59" s="172"/>
      <c r="AK59" s="172"/>
      <c r="AL59" s="172"/>
      <c r="AM59" s="172"/>
      <c r="AN59" s="172"/>
      <c r="AO59" s="172"/>
      <c r="AP59" s="172"/>
      <c r="AQ59" s="172"/>
      <c r="AR59" s="177"/>
      <c r="AS59" s="176">
        <f>强度记录!L22</f>
        <v>45.5</v>
      </c>
      <c r="AT59" s="176"/>
      <c r="AU59" s="176"/>
      <c r="AV59" s="176"/>
      <c r="AW59" s="176"/>
      <c r="AX59" s="176"/>
      <c r="AY59" s="176"/>
      <c r="AZ59" s="176"/>
      <c r="BA59" s="186"/>
      <c r="BB59" s="187"/>
      <c r="BC59" s="187"/>
      <c r="BD59" s="187"/>
      <c r="BE59" s="187"/>
      <c r="BF59" s="191"/>
      <c r="BG59" s="161"/>
      <c r="BH59" s="162"/>
      <c r="BI59" s="162"/>
      <c r="BJ59" s="162"/>
      <c r="BK59" s="162"/>
      <c r="BL59" s="162"/>
      <c r="BM59" s="162"/>
      <c r="BN59" s="167"/>
      <c r="BO59" s="186"/>
      <c r="BP59" s="187"/>
      <c r="BQ59" s="187"/>
      <c r="BR59" s="187"/>
      <c r="BS59" s="187"/>
      <c r="BT59" s="187"/>
      <c r="BU59" s="187"/>
      <c r="BV59" s="203"/>
    </row>
    <row r="60" s="29" customFormat="1" ht="7.35" customHeight="1" spans="4:74">
      <c r="D60" s="133"/>
      <c r="E60" s="134"/>
      <c r="F60" s="134"/>
      <c r="G60" s="134"/>
      <c r="H60" s="134"/>
      <c r="I60" s="134"/>
      <c r="J60" s="134"/>
      <c r="K60" s="134"/>
      <c r="L60" s="134"/>
      <c r="M60" s="142"/>
      <c r="N60" s="143"/>
      <c r="O60" s="143"/>
      <c r="P60" s="143"/>
      <c r="Q60" s="143"/>
      <c r="R60" s="143"/>
      <c r="S60" s="160"/>
      <c r="T60" s="161"/>
      <c r="U60" s="162"/>
      <c r="V60" s="162"/>
      <c r="W60" s="162"/>
      <c r="X60" s="162"/>
      <c r="Y60" s="167"/>
      <c r="Z60" s="161"/>
      <c r="AA60" s="162"/>
      <c r="AB60" s="162"/>
      <c r="AC60" s="162"/>
      <c r="AD60" s="162"/>
      <c r="AE60" s="162"/>
      <c r="AF60" s="162"/>
      <c r="AG60" s="167"/>
      <c r="AH60" s="171"/>
      <c r="AI60" s="172"/>
      <c r="AJ60" s="172"/>
      <c r="AK60" s="172"/>
      <c r="AL60" s="172"/>
      <c r="AM60" s="172"/>
      <c r="AN60" s="172"/>
      <c r="AO60" s="172"/>
      <c r="AP60" s="172"/>
      <c r="AQ60" s="172"/>
      <c r="AR60" s="177"/>
      <c r="AS60" s="176"/>
      <c r="AT60" s="176"/>
      <c r="AU60" s="176"/>
      <c r="AV60" s="176"/>
      <c r="AW60" s="176"/>
      <c r="AX60" s="176"/>
      <c r="AY60" s="176"/>
      <c r="AZ60" s="176"/>
      <c r="BA60" s="186"/>
      <c r="BB60" s="187"/>
      <c r="BC60" s="187"/>
      <c r="BD60" s="187"/>
      <c r="BE60" s="187"/>
      <c r="BF60" s="191"/>
      <c r="BG60" s="161"/>
      <c r="BH60" s="162"/>
      <c r="BI60" s="162"/>
      <c r="BJ60" s="162"/>
      <c r="BK60" s="162"/>
      <c r="BL60" s="162"/>
      <c r="BM60" s="162"/>
      <c r="BN60" s="167"/>
      <c r="BO60" s="186"/>
      <c r="BP60" s="187"/>
      <c r="BQ60" s="187"/>
      <c r="BR60" s="187"/>
      <c r="BS60" s="187"/>
      <c r="BT60" s="187"/>
      <c r="BU60" s="187"/>
      <c r="BV60" s="203"/>
    </row>
    <row r="61" s="29" customFormat="1" ht="7.35" customHeight="1" spans="4:74">
      <c r="D61" s="135"/>
      <c r="E61" s="136"/>
      <c r="F61" s="136"/>
      <c r="G61" s="136"/>
      <c r="H61" s="136"/>
      <c r="I61" s="136"/>
      <c r="J61" s="136"/>
      <c r="K61" s="136"/>
      <c r="L61" s="136"/>
      <c r="M61" s="142"/>
      <c r="N61" s="143"/>
      <c r="O61" s="143"/>
      <c r="P61" s="143"/>
      <c r="Q61" s="143"/>
      <c r="R61" s="143"/>
      <c r="S61" s="160"/>
      <c r="T61" s="161"/>
      <c r="U61" s="162"/>
      <c r="V61" s="162"/>
      <c r="W61" s="162"/>
      <c r="X61" s="162"/>
      <c r="Y61" s="167"/>
      <c r="Z61" s="161"/>
      <c r="AA61" s="162"/>
      <c r="AB61" s="162"/>
      <c r="AC61" s="162"/>
      <c r="AD61" s="162"/>
      <c r="AE61" s="162"/>
      <c r="AF61" s="162"/>
      <c r="AG61" s="167"/>
      <c r="AH61" s="171"/>
      <c r="AI61" s="172"/>
      <c r="AJ61" s="172"/>
      <c r="AK61" s="172"/>
      <c r="AL61" s="172"/>
      <c r="AM61" s="172"/>
      <c r="AN61" s="172"/>
      <c r="AO61" s="172"/>
      <c r="AP61" s="172"/>
      <c r="AQ61" s="172"/>
      <c r="AR61" s="177"/>
      <c r="AS61" s="176"/>
      <c r="AT61" s="176"/>
      <c r="AU61" s="176"/>
      <c r="AV61" s="176"/>
      <c r="AW61" s="176"/>
      <c r="AX61" s="176"/>
      <c r="AY61" s="176"/>
      <c r="AZ61" s="176"/>
      <c r="BA61" s="186"/>
      <c r="BB61" s="187"/>
      <c r="BC61" s="187"/>
      <c r="BD61" s="187"/>
      <c r="BE61" s="187"/>
      <c r="BF61" s="191"/>
      <c r="BG61" s="161"/>
      <c r="BH61" s="162"/>
      <c r="BI61" s="162"/>
      <c r="BJ61" s="162"/>
      <c r="BK61" s="162"/>
      <c r="BL61" s="162"/>
      <c r="BM61" s="162"/>
      <c r="BN61" s="167"/>
      <c r="BO61" s="186"/>
      <c r="BP61" s="187"/>
      <c r="BQ61" s="187"/>
      <c r="BR61" s="187"/>
      <c r="BS61" s="187"/>
      <c r="BT61" s="187"/>
      <c r="BU61" s="187"/>
      <c r="BV61" s="203"/>
    </row>
    <row r="62" s="29" customFormat="1" ht="7.35" customHeight="1" spans="4:74">
      <c r="D62" s="131" t="str">
        <f>强度记录!A23</f>
        <v>YP-2017-SHY-053-9</v>
      </c>
      <c r="E62" s="132"/>
      <c r="F62" s="132"/>
      <c r="G62" s="132"/>
      <c r="H62" s="132"/>
      <c r="I62" s="132"/>
      <c r="J62" s="132"/>
      <c r="K62" s="132"/>
      <c r="L62" s="132"/>
      <c r="M62" s="142"/>
      <c r="N62" s="143"/>
      <c r="O62" s="143"/>
      <c r="P62" s="143"/>
      <c r="Q62" s="143"/>
      <c r="R62" s="143"/>
      <c r="S62" s="160"/>
      <c r="T62" s="161"/>
      <c r="U62" s="162"/>
      <c r="V62" s="162"/>
      <c r="W62" s="162"/>
      <c r="X62" s="162"/>
      <c r="Y62" s="167"/>
      <c r="Z62" s="161"/>
      <c r="AA62" s="162"/>
      <c r="AB62" s="162"/>
      <c r="AC62" s="162"/>
      <c r="AD62" s="162"/>
      <c r="AE62" s="162"/>
      <c r="AF62" s="162"/>
      <c r="AG62" s="167"/>
      <c r="AH62" s="171"/>
      <c r="AI62" s="172"/>
      <c r="AJ62" s="172"/>
      <c r="AK62" s="172"/>
      <c r="AL62" s="172"/>
      <c r="AM62" s="172"/>
      <c r="AN62" s="172"/>
      <c r="AO62" s="172"/>
      <c r="AP62" s="172"/>
      <c r="AQ62" s="172"/>
      <c r="AR62" s="177"/>
      <c r="AS62" s="176">
        <f>强度记录!L23</f>
        <v>42.2</v>
      </c>
      <c r="AT62" s="176"/>
      <c r="AU62" s="176"/>
      <c r="AV62" s="176"/>
      <c r="AW62" s="176"/>
      <c r="AX62" s="176"/>
      <c r="AY62" s="176"/>
      <c r="AZ62" s="176"/>
      <c r="BA62" s="186"/>
      <c r="BB62" s="187"/>
      <c r="BC62" s="187"/>
      <c r="BD62" s="187"/>
      <c r="BE62" s="187"/>
      <c r="BF62" s="191"/>
      <c r="BG62" s="161"/>
      <c r="BH62" s="162"/>
      <c r="BI62" s="162"/>
      <c r="BJ62" s="162"/>
      <c r="BK62" s="162"/>
      <c r="BL62" s="162"/>
      <c r="BM62" s="162"/>
      <c r="BN62" s="167"/>
      <c r="BO62" s="186"/>
      <c r="BP62" s="187"/>
      <c r="BQ62" s="187"/>
      <c r="BR62" s="187"/>
      <c r="BS62" s="187"/>
      <c r="BT62" s="187"/>
      <c r="BU62" s="187"/>
      <c r="BV62" s="203"/>
    </row>
    <row r="63" s="29" customFormat="1" ht="7.35" customHeight="1" spans="4:74">
      <c r="D63" s="133"/>
      <c r="E63" s="134"/>
      <c r="F63" s="134"/>
      <c r="G63" s="134"/>
      <c r="H63" s="134"/>
      <c r="I63" s="134"/>
      <c r="J63" s="134"/>
      <c r="K63" s="134"/>
      <c r="L63" s="134"/>
      <c r="M63" s="142"/>
      <c r="N63" s="143"/>
      <c r="O63" s="143"/>
      <c r="P63" s="143"/>
      <c r="Q63" s="143"/>
      <c r="R63" s="143"/>
      <c r="S63" s="160"/>
      <c r="T63" s="161"/>
      <c r="U63" s="162"/>
      <c r="V63" s="162"/>
      <c r="W63" s="162"/>
      <c r="X63" s="162"/>
      <c r="Y63" s="167"/>
      <c r="Z63" s="161"/>
      <c r="AA63" s="162"/>
      <c r="AB63" s="162"/>
      <c r="AC63" s="162"/>
      <c r="AD63" s="162"/>
      <c r="AE63" s="162"/>
      <c r="AF63" s="162"/>
      <c r="AG63" s="167"/>
      <c r="AH63" s="171"/>
      <c r="AI63" s="172"/>
      <c r="AJ63" s="172"/>
      <c r="AK63" s="172"/>
      <c r="AL63" s="172"/>
      <c r="AM63" s="172"/>
      <c r="AN63" s="172"/>
      <c r="AO63" s="172"/>
      <c r="AP63" s="172"/>
      <c r="AQ63" s="172"/>
      <c r="AR63" s="177"/>
      <c r="AS63" s="176"/>
      <c r="AT63" s="176"/>
      <c r="AU63" s="176"/>
      <c r="AV63" s="176"/>
      <c r="AW63" s="176"/>
      <c r="AX63" s="176"/>
      <c r="AY63" s="176"/>
      <c r="AZ63" s="176"/>
      <c r="BA63" s="186"/>
      <c r="BB63" s="187"/>
      <c r="BC63" s="187"/>
      <c r="BD63" s="187"/>
      <c r="BE63" s="187"/>
      <c r="BF63" s="191"/>
      <c r="BG63" s="161"/>
      <c r="BH63" s="162"/>
      <c r="BI63" s="162"/>
      <c r="BJ63" s="162"/>
      <c r="BK63" s="162"/>
      <c r="BL63" s="162"/>
      <c r="BM63" s="162"/>
      <c r="BN63" s="167"/>
      <c r="BO63" s="186"/>
      <c r="BP63" s="187"/>
      <c r="BQ63" s="187"/>
      <c r="BR63" s="187"/>
      <c r="BS63" s="187"/>
      <c r="BT63" s="187"/>
      <c r="BU63" s="187"/>
      <c r="BV63" s="203"/>
    </row>
    <row r="64" s="29" customFormat="1" ht="7.35" customHeight="1" spans="4:74">
      <c r="D64" s="135"/>
      <c r="E64" s="136"/>
      <c r="F64" s="136"/>
      <c r="G64" s="136"/>
      <c r="H64" s="136"/>
      <c r="I64" s="136"/>
      <c r="J64" s="136"/>
      <c r="K64" s="136"/>
      <c r="L64" s="136"/>
      <c r="M64" s="144"/>
      <c r="N64" s="145"/>
      <c r="O64" s="145"/>
      <c r="P64" s="145"/>
      <c r="Q64" s="145"/>
      <c r="R64" s="145"/>
      <c r="S64" s="163"/>
      <c r="T64" s="164"/>
      <c r="U64" s="165"/>
      <c r="V64" s="165"/>
      <c r="W64" s="165"/>
      <c r="X64" s="165"/>
      <c r="Y64" s="168"/>
      <c r="Z64" s="164"/>
      <c r="AA64" s="165"/>
      <c r="AB64" s="165"/>
      <c r="AC64" s="165"/>
      <c r="AD64" s="165"/>
      <c r="AE64" s="165"/>
      <c r="AF64" s="165"/>
      <c r="AG64" s="168"/>
      <c r="AH64" s="173"/>
      <c r="AI64" s="174"/>
      <c r="AJ64" s="174"/>
      <c r="AK64" s="174"/>
      <c r="AL64" s="174"/>
      <c r="AM64" s="174"/>
      <c r="AN64" s="174"/>
      <c r="AO64" s="174"/>
      <c r="AP64" s="174"/>
      <c r="AQ64" s="174"/>
      <c r="AR64" s="178"/>
      <c r="AS64" s="176"/>
      <c r="AT64" s="176"/>
      <c r="AU64" s="176"/>
      <c r="AV64" s="176"/>
      <c r="AW64" s="176"/>
      <c r="AX64" s="176"/>
      <c r="AY64" s="176"/>
      <c r="AZ64" s="176"/>
      <c r="BA64" s="188"/>
      <c r="BB64" s="189"/>
      <c r="BC64" s="189"/>
      <c r="BD64" s="189"/>
      <c r="BE64" s="189"/>
      <c r="BF64" s="192"/>
      <c r="BG64" s="164"/>
      <c r="BH64" s="165"/>
      <c r="BI64" s="165"/>
      <c r="BJ64" s="165"/>
      <c r="BK64" s="165"/>
      <c r="BL64" s="165"/>
      <c r="BM64" s="165"/>
      <c r="BN64" s="168"/>
      <c r="BO64" s="188"/>
      <c r="BP64" s="189"/>
      <c r="BQ64" s="189"/>
      <c r="BR64" s="189"/>
      <c r="BS64" s="189"/>
      <c r="BT64" s="189"/>
      <c r="BU64" s="189"/>
      <c r="BV64" s="204"/>
    </row>
    <row r="65" s="29" customFormat="1" ht="7.35" customHeight="1" spans="4:74">
      <c r="D65" s="205" t="s">
        <v>9</v>
      </c>
      <c r="E65" s="159"/>
      <c r="F65" s="159"/>
      <c r="G65" s="159"/>
      <c r="H65" s="159"/>
      <c r="I65" s="159"/>
      <c r="J65" s="159"/>
      <c r="K65" s="159"/>
      <c r="L65" s="159"/>
      <c r="M65" s="158" t="s">
        <v>9</v>
      </c>
      <c r="N65" s="159"/>
      <c r="O65" s="159"/>
      <c r="P65" s="159"/>
      <c r="Q65" s="159"/>
      <c r="R65" s="159"/>
      <c r="S65" s="166"/>
      <c r="T65" s="158" t="s">
        <v>9</v>
      </c>
      <c r="U65" s="159"/>
      <c r="V65" s="159"/>
      <c r="W65" s="159"/>
      <c r="X65" s="159"/>
      <c r="Y65" s="166"/>
      <c r="Z65" s="158" t="s">
        <v>9</v>
      </c>
      <c r="AA65" s="159"/>
      <c r="AB65" s="159"/>
      <c r="AC65" s="159"/>
      <c r="AD65" s="159"/>
      <c r="AE65" s="159"/>
      <c r="AF65" s="159"/>
      <c r="AG65" s="166"/>
      <c r="AH65" s="169" t="s">
        <v>9</v>
      </c>
      <c r="AI65" s="170"/>
      <c r="AJ65" s="170"/>
      <c r="AK65" s="170"/>
      <c r="AL65" s="170"/>
      <c r="AM65" s="170"/>
      <c r="AN65" s="170"/>
      <c r="AO65" s="170"/>
      <c r="AP65" s="170"/>
      <c r="AQ65" s="170"/>
      <c r="AR65" s="175"/>
      <c r="AS65" s="182" t="s">
        <v>9</v>
      </c>
      <c r="AT65" s="182"/>
      <c r="AU65" s="182"/>
      <c r="AV65" s="182"/>
      <c r="AW65" s="182"/>
      <c r="AX65" s="182"/>
      <c r="AY65" s="182"/>
      <c r="AZ65" s="182"/>
      <c r="BA65" s="158" t="s">
        <v>9</v>
      </c>
      <c r="BB65" s="159"/>
      <c r="BC65" s="159"/>
      <c r="BD65" s="159"/>
      <c r="BE65" s="159"/>
      <c r="BF65" s="166"/>
      <c r="BG65" s="158" t="s">
        <v>9</v>
      </c>
      <c r="BH65" s="159"/>
      <c r="BI65" s="159"/>
      <c r="BJ65" s="159"/>
      <c r="BK65" s="159"/>
      <c r="BL65" s="159"/>
      <c r="BM65" s="159"/>
      <c r="BN65" s="166"/>
      <c r="BO65" s="158" t="s">
        <v>9</v>
      </c>
      <c r="BP65" s="159"/>
      <c r="BQ65" s="159"/>
      <c r="BR65" s="159"/>
      <c r="BS65" s="159"/>
      <c r="BT65" s="159"/>
      <c r="BU65" s="159"/>
      <c r="BV65" s="210"/>
    </row>
    <row r="66" s="29" customFormat="1" ht="7.35" customHeight="1" spans="4:74">
      <c r="D66" s="206"/>
      <c r="E66" s="162"/>
      <c r="F66" s="162"/>
      <c r="G66" s="162"/>
      <c r="H66" s="162"/>
      <c r="I66" s="162"/>
      <c r="J66" s="162"/>
      <c r="K66" s="162"/>
      <c r="L66" s="162"/>
      <c r="M66" s="161"/>
      <c r="N66" s="162"/>
      <c r="O66" s="162"/>
      <c r="P66" s="162"/>
      <c r="Q66" s="162"/>
      <c r="R66" s="162"/>
      <c r="S66" s="167"/>
      <c r="T66" s="161"/>
      <c r="U66" s="162"/>
      <c r="V66" s="162"/>
      <c r="W66" s="162"/>
      <c r="X66" s="162"/>
      <c r="Y66" s="167"/>
      <c r="Z66" s="161"/>
      <c r="AA66" s="162"/>
      <c r="AB66" s="162"/>
      <c r="AC66" s="162"/>
      <c r="AD66" s="162"/>
      <c r="AE66" s="162"/>
      <c r="AF66" s="162"/>
      <c r="AG66" s="167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7"/>
      <c r="AS66" s="182"/>
      <c r="AT66" s="182"/>
      <c r="AU66" s="182"/>
      <c r="AV66" s="182"/>
      <c r="AW66" s="182"/>
      <c r="AX66" s="182"/>
      <c r="AY66" s="182"/>
      <c r="AZ66" s="182"/>
      <c r="BA66" s="161"/>
      <c r="BB66" s="162"/>
      <c r="BC66" s="162"/>
      <c r="BD66" s="162"/>
      <c r="BE66" s="162"/>
      <c r="BF66" s="167"/>
      <c r="BG66" s="161"/>
      <c r="BH66" s="162"/>
      <c r="BI66" s="162"/>
      <c r="BJ66" s="162"/>
      <c r="BK66" s="162"/>
      <c r="BL66" s="162"/>
      <c r="BM66" s="162"/>
      <c r="BN66" s="167"/>
      <c r="BO66" s="161"/>
      <c r="BP66" s="162"/>
      <c r="BQ66" s="162"/>
      <c r="BR66" s="162"/>
      <c r="BS66" s="162"/>
      <c r="BT66" s="162"/>
      <c r="BU66" s="162"/>
      <c r="BV66" s="211"/>
    </row>
    <row r="67" s="29" customFormat="1" ht="7.35" customHeight="1" spans="4:74">
      <c r="D67" s="207"/>
      <c r="E67" s="165"/>
      <c r="F67" s="165"/>
      <c r="G67" s="165"/>
      <c r="H67" s="165"/>
      <c r="I67" s="165"/>
      <c r="J67" s="165"/>
      <c r="K67" s="165"/>
      <c r="L67" s="165"/>
      <c r="M67" s="161"/>
      <c r="N67" s="162"/>
      <c r="O67" s="162"/>
      <c r="P67" s="162"/>
      <c r="Q67" s="162"/>
      <c r="R67" s="162"/>
      <c r="S67" s="167"/>
      <c r="T67" s="161"/>
      <c r="U67" s="162"/>
      <c r="V67" s="162"/>
      <c r="W67" s="162"/>
      <c r="X67" s="162"/>
      <c r="Y67" s="167"/>
      <c r="Z67" s="161"/>
      <c r="AA67" s="162"/>
      <c r="AB67" s="162"/>
      <c r="AC67" s="162"/>
      <c r="AD67" s="162"/>
      <c r="AE67" s="162"/>
      <c r="AF67" s="162"/>
      <c r="AG67" s="167"/>
      <c r="AH67" s="171"/>
      <c r="AI67" s="172"/>
      <c r="AJ67" s="172"/>
      <c r="AK67" s="172"/>
      <c r="AL67" s="172"/>
      <c r="AM67" s="172"/>
      <c r="AN67" s="172"/>
      <c r="AO67" s="172"/>
      <c r="AP67" s="172"/>
      <c r="AQ67" s="172"/>
      <c r="AR67" s="177"/>
      <c r="AS67" s="182"/>
      <c r="AT67" s="182"/>
      <c r="AU67" s="182"/>
      <c r="AV67" s="182"/>
      <c r="AW67" s="182"/>
      <c r="AX67" s="182"/>
      <c r="AY67" s="182"/>
      <c r="AZ67" s="182"/>
      <c r="BA67" s="161"/>
      <c r="BB67" s="162"/>
      <c r="BC67" s="162"/>
      <c r="BD67" s="162"/>
      <c r="BE67" s="162"/>
      <c r="BF67" s="167"/>
      <c r="BG67" s="161"/>
      <c r="BH67" s="162"/>
      <c r="BI67" s="162"/>
      <c r="BJ67" s="162"/>
      <c r="BK67" s="162"/>
      <c r="BL67" s="162"/>
      <c r="BM67" s="162"/>
      <c r="BN67" s="167"/>
      <c r="BO67" s="161"/>
      <c r="BP67" s="162"/>
      <c r="BQ67" s="162"/>
      <c r="BR67" s="162"/>
      <c r="BS67" s="162"/>
      <c r="BT67" s="162"/>
      <c r="BU67" s="162"/>
      <c r="BV67" s="211"/>
    </row>
    <row r="68" s="29" customFormat="1" ht="7.35" customHeight="1" spans="4:74">
      <c r="D68" s="205" t="s">
        <v>9</v>
      </c>
      <c r="E68" s="159"/>
      <c r="F68" s="159"/>
      <c r="G68" s="159"/>
      <c r="H68" s="159"/>
      <c r="I68" s="159"/>
      <c r="J68" s="159"/>
      <c r="K68" s="159"/>
      <c r="L68" s="159"/>
      <c r="M68" s="161"/>
      <c r="N68" s="162"/>
      <c r="O68" s="162"/>
      <c r="P68" s="162"/>
      <c r="Q68" s="162"/>
      <c r="R68" s="162"/>
      <c r="S68" s="167"/>
      <c r="T68" s="161"/>
      <c r="U68" s="162"/>
      <c r="V68" s="162"/>
      <c r="W68" s="162"/>
      <c r="X68" s="162"/>
      <c r="Y68" s="167"/>
      <c r="Z68" s="161"/>
      <c r="AA68" s="162"/>
      <c r="AB68" s="162"/>
      <c r="AC68" s="162"/>
      <c r="AD68" s="162"/>
      <c r="AE68" s="162"/>
      <c r="AF68" s="162"/>
      <c r="AG68" s="167"/>
      <c r="AH68" s="171"/>
      <c r="AI68" s="172"/>
      <c r="AJ68" s="172"/>
      <c r="AK68" s="172"/>
      <c r="AL68" s="172"/>
      <c r="AM68" s="172"/>
      <c r="AN68" s="172"/>
      <c r="AO68" s="172"/>
      <c r="AP68" s="172"/>
      <c r="AQ68" s="172"/>
      <c r="AR68" s="177"/>
      <c r="AS68" s="182" t="s">
        <v>9</v>
      </c>
      <c r="AT68" s="182"/>
      <c r="AU68" s="182"/>
      <c r="AV68" s="182"/>
      <c r="AW68" s="182"/>
      <c r="AX68" s="182"/>
      <c r="AY68" s="182"/>
      <c r="AZ68" s="182"/>
      <c r="BA68" s="161"/>
      <c r="BB68" s="162"/>
      <c r="BC68" s="162"/>
      <c r="BD68" s="162"/>
      <c r="BE68" s="162"/>
      <c r="BF68" s="167"/>
      <c r="BG68" s="161"/>
      <c r="BH68" s="162"/>
      <c r="BI68" s="162"/>
      <c r="BJ68" s="162"/>
      <c r="BK68" s="162"/>
      <c r="BL68" s="162"/>
      <c r="BM68" s="162"/>
      <c r="BN68" s="167"/>
      <c r="BO68" s="161"/>
      <c r="BP68" s="162"/>
      <c r="BQ68" s="162"/>
      <c r="BR68" s="162"/>
      <c r="BS68" s="162"/>
      <c r="BT68" s="162"/>
      <c r="BU68" s="162"/>
      <c r="BV68" s="211"/>
    </row>
    <row r="69" s="29" customFormat="1" ht="7.35" customHeight="1" spans="4:74">
      <c r="D69" s="206"/>
      <c r="E69" s="162"/>
      <c r="F69" s="162"/>
      <c r="G69" s="162"/>
      <c r="H69" s="162"/>
      <c r="I69" s="162"/>
      <c r="J69" s="162"/>
      <c r="K69" s="162"/>
      <c r="L69" s="162"/>
      <c r="M69" s="161"/>
      <c r="N69" s="162"/>
      <c r="O69" s="162"/>
      <c r="P69" s="162"/>
      <c r="Q69" s="162"/>
      <c r="R69" s="162"/>
      <c r="S69" s="167"/>
      <c r="T69" s="161"/>
      <c r="U69" s="162"/>
      <c r="V69" s="162"/>
      <c r="W69" s="162"/>
      <c r="X69" s="162"/>
      <c r="Y69" s="167"/>
      <c r="Z69" s="161"/>
      <c r="AA69" s="162"/>
      <c r="AB69" s="162"/>
      <c r="AC69" s="162"/>
      <c r="AD69" s="162"/>
      <c r="AE69" s="162"/>
      <c r="AF69" s="162"/>
      <c r="AG69" s="167"/>
      <c r="AH69" s="171"/>
      <c r="AI69" s="172"/>
      <c r="AJ69" s="172"/>
      <c r="AK69" s="172"/>
      <c r="AL69" s="172"/>
      <c r="AM69" s="172"/>
      <c r="AN69" s="172"/>
      <c r="AO69" s="172"/>
      <c r="AP69" s="172"/>
      <c r="AQ69" s="172"/>
      <c r="AR69" s="177"/>
      <c r="AS69" s="182"/>
      <c r="AT69" s="182"/>
      <c r="AU69" s="182"/>
      <c r="AV69" s="182"/>
      <c r="AW69" s="182"/>
      <c r="AX69" s="182"/>
      <c r="AY69" s="182"/>
      <c r="AZ69" s="182"/>
      <c r="BA69" s="161"/>
      <c r="BB69" s="162"/>
      <c r="BC69" s="162"/>
      <c r="BD69" s="162"/>
      <c r="BE69" s="162"/>
      <c r="BF69" s="167"/>
      <c r="BG69" s="161"/>
      <c r="BH69" s="162"/>
      <c r="BI69" s="162"/>
      <c r="BJ69" s="162"/>
      <c r="BK69" s="162"/>
      <c r="BL69" s="162"/>
      <c r="BM69" s="162"/>
      <c r="BN69" s="167"/>
      <c r="BO69" s="161"/>
      <c r="BP69" s="162"/>
      <c r="BQ69" s="162"/>
      <c r="BR69" s="162"/>
      <c r="BS69" s="162"/>
      <c r="BT69" s="162"/>
      <c r="BU69" s="162"/>
      <c r="BV69" s="211"/>
    </row>
    <row r="70" s="29" customFormat="1" ht="7.35" customHeight="1" spans="4:74">
      <c r="D70" s="207"/>
      <c r="E70" s="165"/>
      <c r="F70" s="165"/>
      <c r="G70" s="165"/>
      <c r="H70" s="165"/>
      <c r="I70" s="165"/>
      <c r="J70" s="165"/>
      <c r="K70" s="165"/>
      <c r="L70" s="165"/>
      <c r="M70" s="161"/>
      <c r="N70" s="162"/>
      <c r="O70" s="162"/>
      <c r="P70" s="162"/>
      <c r="Q70" s="162"/>
      <c r="R70" s="162"/>
      <c r="S70" s="167"/>
      <c r="T70" s="161"/>
      <c r="U70" s="162"/>
      <c r="V70" s="162"/>
      <c r="W70" s="162"/>
      <c r="X70" s="162"/>
      <c r="Y70" s="167"/>
      <c r="Z70" s="161"/>
      <c r="AA70" s="162"/>
      <c r="AB70" s="162"/>
      <c r="AC70" s="162"/>
      <c r="AD70" s="162"/>
      <c r="AE70" s="162"/>
      <c r="AF70" s="162"/>
      <c r="AG70" s="167"/>
      <c r="AH70" s="171"/>
      <c r="AI70" s="172"/>
      <c r="AJ70" s="172"/>
      <c r="AK70" s="172"/>
      <c r="AL70" s="172"/>
      <c r="AM70" s="172"/>
      <c r="AN70" s="172"/>
      <c r="AO70" s="172"/>
      <c r="AP70" s="172"/>
      <c r="AQ70" s="172"/>
      <c r="AR70" s="177"/>
      <c r="AS70" s="182"/>
      <c r="AT70" s="182"/>
      <c r="AU70" s="182"/>
      <c r="AV70" s="182"/>
      <c r="AW70" s="182"/>
      <c r="AX70" s="182"/>
      <c r="AY70" s="182"/>
      <c r="AZ70" s="182"/>
      <c r="BA70" s="161"/>
      <c r="BB70" s="162"/>
      <c r="BC70" s="162"/>
      <c r="BD70" s="162"/>
      <c r="BE70" s="162"/>
      <c r="BF70" s="167"/>
      <c r="BG70" s="161"/>
      <c r="BH70" s="162"/>
      <c r="BI70" s="162"/>
      <c r="BJ70" s="162"/>
      <c r="BK70" s="162"/>
      <c r="BL70" s="162"/>
      <c r="BM70" s="162"/>
      <c r="BN70" s="167"/>
      <c r="BO70" s="161"/>
      <c r="BP70" s="162"/>
      <c r="BQ70" s="162"/>
      <c r="BR70" s="162"/>
      <c r="BS70" s="162"/>
      <c r="BT70" s="162"/>
      <c r="BU70" s="162"/>
      <c r="BV70" s="211"/>
    </row>
    <row r="71" s="29" customFormat="1" ht="7.35" customHeight="1" spans="4:74">
      <c r="D71" s="205" t="s">
        <v>9</v>
      </c>
      <c r="E71" s="159"/>
      <c r="F71" s="159"/>
      <c r="G71" s="159"/>
      <c r="H71" s="159"/>
      <c r="I71" s="159"/>
      <c r="J71" s="159"/>
      <c r="K71" s="159"/>
      <c r="L71" s="159"/>
      <c r="M71" s="161"/>
      <c r="N71" s="162"/>
      <c r="O71" s="162"/>
      <c r="P71" s="162"/>
      <c r="Q71" s="162"/>
      <c r="R71" s="162"/>
      <c r="S71" s="167"/>
      <c r="T71" s="161"/>
      <c r="U71" s="162"/>
      <c r="V71" s="162"/>
      <c r="W71" s="162"/>
      <c r="X71" s="162"/>
      <c r="Y71" s="167"/>
      <c r="Z71" s="161"/>
      <c r="AA71" s="162"/>
      <c r="AB71" s="162"/>
      <c r="AC71" s="162"/>
      <c r="AD71" s="162"/>
      <c r="AE71" s="162"/>
      <c r="AF71" s="162"/>
      <c r="AG71" s="167"/>
      <c r="AH71" s="171"/>
      <c r="AI71" s="172"/>
      <c r="AJ71" s="172"/>
      <c r="AK71" s="172"/>
      <c r="AL71" s="172"/>
      <c r="AM71" s="172"/>
      <c r="AN71" s="172"/>
      <c r="AO71" s="172"/>
      <c r="AP71" s="172"/>
      <c r="AQ71" s="172"/>
      <c r="AR71" s="177"/>
      <c r="AS71" s="182" t="s">
        <v>9</v>
      </c>
      <c r="AT71" s="182"/>
      <c r="AU71" s="182"/>
      <c r="AV71" s="182"/>
      <c r="AW71" s="182"/>
      <c r="AX71" s="182"/>
      <c r="AY71" s="182"/>
      <c r="AZ71" s="182"/>
      <c r="BA71" s="161"/>
      <c r="BB71" s="162"/>
      <c r="BC71" s="162"/>
      <c r="BD71" s="162"/>
      <c r="BE71" s="162"/>
      <c r="BF71" s="167"/>
      <c r="BG71" s="161"/>
      <c r="BH71" s="162"/>
      <c r="BI71" s="162"/>
      <c r="BJ71" s="162"/>
      <c r="BK71" s="162"/>
      <c r="BL71" s="162"/>
      <c r="BM71" s="162"/>
      <c r="BN71" s="167"/>
      <c r="BO71" s="161"/>
      <c r="BP71" s="162"/>
      <c r="BQ71" s="162"/>
      <c r="BR71" s="162"/>
      <c r="BS71" s="162"/>
      <c r="BT71" s="162"/>
      <c r="BU71" s="162"/>
      <c r="BV71" s="211"/>
    </row>
    <row r="72" s="29" customFormat="1" ht="7.35" customHeight="1" spans="4:74">
      <c r="D72" s="206"/>
      <c r="E72" s="162"/>
      <c r="F72" s="162"/>
      <c r="G72" s="162"/>
      <c r="H72" s="162"/>
      <c r="I72" s="162"/>
      <c r="J72" s="162"/>
      <c r="K72" s="162"/>
      <c r="L72" s="162"/>
      <c r="M72" s="161"/>
      <c r="N72" s="162"/>
      <c r="O72" s="162"/>
      <c r="P72" s="162"/>
      <c r="Q72" s="162"/>
      <c r="R72" s="162"/>
      <c r="S72" s="167"/>
      <c r="T72" s="161"/>
      <c r="U72" s="162"/>
      <c r="V72" s="162"/>
      <c r="W72" s="162"/>
      <c r="X72" s="162"/>
      <c r="Y72" s="167"/>
      <c r="Z72" s="161"/>
      <c r="AA72" s="162"/>
      <c r="AB72" s="162"/>
      <c r="AC72" s="162"/>
      <c r="AD72" s="162"/>
      <c r="AE72" s="162"/>
      <c r="AF72" s="162"/>
      <c r="AG72" s="167"/>
      <c r="AH72" s="171"/>
      <c r="AI72" s="172"/>
      <c r="AJ72" s="172"/>
      <c r="AK72" s="172"/>
      <c r="AL72" s="172"/>
      <c r="AM72" s="172"/>
      <c r="AN72" s="172"/>
      <c r="AO72" s="172"/>
      <c r="AP72" s="172"/>
      <c r="AQ72" s="172"/>
      <c r="AR72" s="177"/>
      <c r="AS72" s="182"/>
      <c r="AT72" s="182"/>
      <c r="AU72" s="182"/>
      <c r="AV72" s="182"/>
      <c r="AW72" s="182"/>
      <c r="AX72" s="182"/>
      <c r="AY72" s="182"/>
      <c r="AZ72" s="182"/>
      <c r="BA72" s="161"/>
      <c r="BB72" s="162"/>
      <c r="BC72" s="162"/>
      <c r="BD72" s="162"/>
      <c r="BE72" s="162"/>
      <c r="BF72" s="167"/>
      <c r="BG72" s="161"/>
      <c r="BH72" s="162"/>
      <c r="BI72" s="162"/>
      <c r="BJ72" s="162"/>
      <c r="BK72" s="162"/>
      <c r="BL72" s="162"/>
      <c r="BM72" s="162"/>
      <c r="BN72" s="167"/>
      <c r="BO72" s="161"/>
      <c r="BP72" s="162"/>
      <c r="BQ72" s="162"/>
      <c r="BR72" s="162"/>
      <c r="BS72" s="162"/>
      <c r="BT72" s="162"/>
      <c r="BU72" s="162"/>
      <c r="BV72" s="211"/>
    </row>
    <row r="73" s="29" customFormat="1" ht="7.35" customHeight="1" spans="4:74">
      <c r="D73" s="207"/>
      <c r="E73" s="165"/>
      <c r="F73" s="165"/>
      <c r="G73" s="165"/>
      <c r="H73" s="165"/>
      <c r="I73" s="165"/>
      <c r="J73" s="165"/>
      <c r="K73" s="165"/>
      <c r="L73" s="165"/>
      <c r="M73" s="164"/>
      <c r="N73" s="165"/>
      <c r="O73" s="165"/>
      <c r="P73" s="165"/>
      <c r="Q73" s="165"/>
      <c r="R73" s="165"/>
      <c r="S73" s="168"/>
      <c r="T73" s="164"/>
      <c r="U73" s="165"/>
      <c r="V73" s="165"/>
      <c r="W73" s="165"/>
      <c r="X73" s="165"/>
      <c r="Y73" s="168"/>
      <c r="Z73" s="164"/>
      <c r="AA73" s="165"/>
      <c r="AB73" s="165"/>
      <c r="AC73" s="165"/>
      <c r="AD73" s="165"/>
      <c r="AE73" s="165"/>
      <c r="AF73" s="165"/>
      <c r="AG73" s="168"/>
      <c r="AH73" s="173"/>
      <c r="AI73" s="174"/>
      <c r="AJ73" s="174"/>
      <c r="AK73" s="174"/>
      <c r="AL73" s="174"/>
      <c r="AM73" s="174"/>
      <c r="AN73" s="174"/>
      <c r="AO73" s="174"/>
      <c r="AP73" s="174"/>
      <c r="AQ73" s="174"/>
      <c r="AR73" s="178"/>
      <c r="AS73" s="182"/>
      <c r="AT73" s="182"/>
      <c r="AU73" s="182"/>
      <c r="AV73" s="182"/>
      <c r="AW73" s="182"/>
      <c r="AX73" s="182"/>
      <c r="AY73" s="182"/>
      <c r="AZ73" s="182"/>
      <c r="BA73" s="164"/>
      <c r="BB73" s="165"/>
      <c r="BC73" s="165"/>
      <c r="BD73" s="165"/>
      <c r="BE73" s="165"/>
      <c r="BF73" s="168"/>
      <c r="BG73" s="164"/>
      <c r="BH73" s="165"/>
      <c r="BI73" s="165"/>
      <c r="BJ73" s="165"/>
      <c r="BK73" s="165"/>
      <c r="BL73" s="165"/>
      <c r="BM73" s="165"/>
      <c r="BN73" s="168"/>
      <c r="BO73" s="164"/>
      <c r="BP73" s="165"/>
      <c r="BQ73" s="165"/>
      <c r="BR73" s="165"/>
      <c r="BS73" s="165"/>
      <c r="BT73" s="165"/>
      <c r="BU73" s="165"/>
      <c r="BV73" s="212"/>
    </row>
    <row r="74" s="29" customFormat="1" ht="7.35" customHeight="1" spans="4:74">
      <c r="D74" s="39" t="s">
        <v>81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08" t="s">
        <v>82</v>
      </c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  <c r="AN74" s="208"/>
      <c r="AO74" s="208"/>
      <c r="AP74" s="208"/>
      <c r="AQ74" s="208"/>
      <c r="AR74" s="208"/>
      <c r="AS74" s="208"/>
      <c r="AT74" s="208"/>
      <c r="AU74" s="208"/>
      <c r="AV74" s="208"/>
      <c r="AW74" s="208"/>
      <c r="AX74" s="208"/>
      <c r="AY74" s="208"/>
      <c r="AZ74" s="208"/>
      <c r="BA74" s="208"/>
      <c r="BB74" s="208"/>
      <c r="BC74" s="208"/>
      <c r="BD74" s="208"/>
      <c r="BE74" s="208"/>
      <c r="BF74" s="208"/>
      <c r="BG74" s="208"/>
      <c r="BH74" s="208"/>
      <c r="BI74" s="208"/>
      <c r="BJ74" s="208"/>
      <c r="BK74" s="208"/>
      <c r="BL74" s="208"/>
      <c r="BM74" s="208"/>
      <c r="BN74" s="208"/>
      <c r="BO74" s="208"/>
      <c r="BP74" s="208"/>
      <c r="BQ74" s="208"/>
      <c r="BR74" s="208"/>
      <c r="BS74" s="208"/>
      <c r="BT74" s="208"/>
      <c r="BU74" s="208"/>
      <c r="BV74" s="213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  <c r="AN75" s="208"/>
      <c r="AO75" s="208"/>
      <c r="AP75" s="208"/>
      <c r="AQ75" s="208"/>
      <c r="AR75" s="208"/>
      <c r="AS75" s="208"/>
      <c r="AT75" s="208"/>
      <c r="AU75" s="208"/>
      <c r="AV75" s="208"/>
      <c r="AW75" s="208"/>
      <c r="AX75" s="208"/>
      <c r="AY75" s="208"/>
      <c r="AZ75" s="208"/>
      <c r="BA75" s="208"/>
      <c r="BB75" s="208"/>
      <c r="BC75" s="208"/>
      <c r="BD75" s="208"/>
      <c r="BE75" s="208"/>
      <c r="BF75" s="208"/>
      <c r="BG75" s="208"/>
      <c r="BH75" s="208"/>
      <c r="BI75" s="208"/>
      <c r="BJ75" s="208"/>
      <c r="BK75" s="208"/>
      <c r="BL75" s="208"/>
      <c r="BM75" s="208"/>
      <c r="BN75" s="208"/>
      <c r="BO75" s="208"/>
      <c r="BP75" s="208"/>
      <c r="BQ75" s="208"/>
      <c r="BR75" s="208"/>
      <c r="BS75" s="208"/>
      <c r="BT75" s="208"/>
      <c r="BU75" s="208"/>
      <c r="BV75" s="213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  <c r="AN76" s="208"/>
      <c r="AO76" s="208"/>
      <c r="AP76" s="208"/>
      <c r="AQ76" s="208"/>
      <c r="AR76" s="208"/>
      <c r="AS76" s="208"/>
      <c r="AT76" s="208"/>
      <c r="AU76" s="208"/>
      <c r="AV76" s="208"/>
      <c r="AW76" s="208"/>
      <c r="AX76" s="208"/>
      <c r="AY76" s="208"/>
      <c r="AZ76" s="208"/>
      <c r="BA76" s="208"/>
      <c r="BB76" s="208"/>
      <c r="BC76" s="208"/>
      <c r="BD76" s="208"/>
      <c r="BE76" s="208"/>
      <c r="BF76" s="208"/>
      <c r="BG76" s="208"/>
      <c r="BH76" s="208"/>
      <c r="BI76" s="208"/>
      <c r="BJ76" s="208"/>
      <c r="BK76" s="208"/>
      <c r="BL76" s="208"/>
      <c r="BM76" s="208"/>
      <c r="BN76" s="208"/>
      <c r="BO76" s="208"/>
      <c r="BP76" s="208"/>
      <c r="BQ76" s="208"/>
      <c r="BR76" s="208"/>
      <c r="BS76" s="208"/>
      <c r="BT76" s="208"/>
      <c r="BU76" s="208"/>
      <c r="BV76" s="213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  <c r="AN77" s="208"/>
      <c r="AO77" s="208"/>
      <c r="AP77" s="208"/>
      <c r="AQ77" s="208"/>
      <c r="AR77" s="208"/>
      <c r="AS77" s="208"/>
      <c r="AT77" s="208"/>
      <c r="AU77" s="208"/>
      <c r="AV77" s="208"/>
      <c r="AW77" s="208"/>
      <c r="AX77" s="208"/>
      <c r="AY77" s="208"/>
      <c r="AZ77" s="208"/>
      <c r="BA77" s="208"/>
      <c r="BB77" s="208"/>
      <c r="BC77" s="208"/>
      <c r="BD77" s="208"/>
      <c r="BE77" s="208"/>
      <c r="BF77" s="208"/>
      <c r="BG77" s="208"/>
      <c r="BH77" s="208"/>
      <c r="BI77" s="208"/>
      <c r="BJ77" s="208"/>
      <c r="BK77" s="208"/>
      <c r="BL77" s="208"/>
      <c r="BM77" s="208"/>
      <c r="BN77" s="208"/>
      <c r="BO77" s="208"/>
      <c r="BP77" s="208"/>
      <c r="BQ77" s="208"/>
      <c r="BR77" s="208"/>
      <c r="BS77" s="208"/>
      <c r="BT77" s="208"/>
      <c r="BU77" s="208"/>
      <c r="BV77" s="213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208"/>
      <c r="AW78" s="208"/>
      <c r="AX78" s="208"/>
      <c r="AY78" s="208"/>
      <c r="AZ78" s="208"/>
      <c r="BA78" s="208"/>
      <c r="BB78" s="208"/>
      <c r="BC78" s="208"/>
      <c r="BD78" s="208"/>
      <c r="BE78" s="208"/>
      <c r="BF78" s="208"/>
      <c r="BG78" s="208"/>
      <c r="BH78" s="208"/>
      <c r="BI78" s="208"/>
      <c r="BJ78" s="208"/>
      <c r="BK78" s="208"/>
      <c r="BL78" s="208"/>
      <c r="BM78" s="208"/>
      <c r="BN78" s="208"/>
      <c r="BO78" s="208"/>
      <c r="BP78" s="208"/>
      <c r="BQ78" s="208"/>
      <c r="BR78" s="208"/>
      <c r="BS78" s="208"/>
      <c r="BT78" s="208"/>
      <c r="BU78" s="208"/>
      <c r="BV78" s="213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  <c r="AN79" s="208"/>
      <c r="AO79" s="208"/>
      <c r="AP79" s="208"/>
      <c r="AQ79" s="208"/>
      <c r="AR79" s="208"/>
      <c r="AS79" s="208"/>
      <c r="AT79" s="208"/>
      <c r="AU79" s="208"/>
      <c r="AV79" s="208"/>
      <c r="AW79" s="208"/>
      <c r="AX79" s="208"/>
      <c r="AY79" s="208"/>
      <c r="AZ79" s="208"/>
      <c r="BA79" s="208"/>
      <c r="BB79" s="208"/>
      <c r="BC79" s="208"/>
      <c r="BD79" s="208"/>
      <c r="BE79" s="208"/>
      <c r="BF79" s="208"/>
      <c r="BG79" s="208"/>
      <c r="BH79" s="208"/>
      <c r="BI79" s="208"/>
      <c r="BJ79" s="208"/>
      <c r="BK79" s="208"/>
      <c r="BL79" s="208"/>
      <c r="BM79" s="208"/>
      <c r="BN79" s="208"/>
      <c r="BO79" s="208"/>
      <c r="BP79" s="208"/>
      <c r="BQ79" s="208"/>
      <c r="BR79" s="208"/>
      <c r="BS79" s="208"/>
      <c r="BT79" s="208"/>
      <c r="BU79" s="208"/>
      <c r="BV79" s="213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  <c r="AY80" s="208"/>
      <c r="AZ80" s="208"/>
      <c r="BA80" s="208"/>
      <c r="BB80" s="208"/>
      <c r="BC80" s="208"/>
      <c r="BD80" s="208"/>
      <c r="BE80" s="208"/>
      <c r="BF80" s="208"/>
      <c r="BG80" s="208"/>
      <c r="BH80" s="208"/>
      <c r="BI80" s="208"/>
      <c r="BJ80" s="208"/>
      <c r="BK80" s="208"/>
      <c r="BL80" s="208"/>
      <c r="BM80" s="208"/>
      <c r="BN80" s="208"/>
      <c r="BO80" s="208"/>
      <c r="BP80" s="208"/>
      <c r="BQ80" s="208"/>
      <c r="BR80" s="208"/>
      <c r="BS80" s="208"/>
      <c r="BT80" s="208"/>
      <c r="BU80" s="208"/>
      <c r="BV80" s="213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  <c r="AN81" s="208"/>
      <c r="AO81" s="208"/>
      <c r="AP81" s="208"/>
      <c r="AQ81" s="208"/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  <c r="BG81" s="208"/>
      <c r="BH81" s="208"/>
      <c r="BI81" s="208"/>
      <c r="BJ81" s="208"/>
      <c r="BK81" s="208"/>
      <c r="BL81" s="208"/>
      <c r="BM81" s="208"/>
      <c r="BN81" s="208"/>
      <c r="BO81" s="208"/>
      <c r="BP81" s="208"/>
      <c r="BQ81" s="208"/>
      <c r="BR81" s="208"/>
      <c r="BS81" s="208"/>
      <c r="BT81" s="208"/>
      <c r="BU81" s="208"/>
      <c r="BV81" s="213"/>
    </row>
    <row r="82" s="29" customFormat="1" ht="7.35" customHeight="1" spans="4:74">
      <c r="D82" s="39" t="s">
        <v>83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58" t="s">
        <v>9</v>
      </c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59"/>
      <c r="AF82" s="159"/>
      <c r="AG82" s="159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/>
      <c r="AV82" s="159"/>
      <c r="AW82" s="159"/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210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61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/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2"/>
      <c r="BH83" s="162"/>
      <c r="BI83" s="162"/>
      <c r="BJ83" s="162"/>
      <c r="BK83" s="162"/>
      <c r="BL83" s="162"/>
      <c r="BM83" s="162"/>
      <c r="BN83" s="162"/>
      <c r="BO83" s="162"/>
      <c r="BP83" s="162"/>
      <c r="BQ83" s="162"/>
      <c r="BR83" s="162"/>
      <c r="BS83" s="162"/>
      <c r="BT83" s="162"/>
      <c r="BU83" s="162"/>
      <c r="BV83" s="211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61"/>
      <c r="S84" s="162"/>
      <c r="T84" s="162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  <c r="AY84" s="162"/>
      <c r="AZ84" s="162"/>
      <c r="BA84" s="162"/>
      <c r="BB84" s="162"/>
      <c r="BC84" s="162"/>
      <c r="BD84" s="162"/>
      <c r="BE84" s="162"/>
      <c r="BF84" s="162"/>
      <c r="BG84" s="162"/>
      <c r="BH84" s="162"/>
      <c r="BI84" s="162"/>
      <c r="BJ84" s="162"/>
      <c r="BK84" s="162"/>
      <c r="BL84" s="162"/>
      <c r="BM84" s="162"/>
      <c r="BN84" s="162"/>
      <c r="BO84" s="162"/>
      <c r="BP84" s="162"/>
      <c r="BQ84" s="162"/>
      <c r="BR84" s="162"/>
      <c r="BS84" s="162"/>
      <c r="BT84" s="162"/>
      <c r="BU84" s="162"/>
      <c r="BV84" s="211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61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  <c r="AY85" s="162"/>
      <c r="AZ85" s="162"/>
      <c r="BA85" s="162"/>
      <c r="BB85" s="162"/>
      <c r="BC85" s="162"/>
      <c r="BD85" s="162"/>
      <c r="BE85" s="162"/>
      <c r="BF85" s="162"/>
      <c r="BG85" s="162"/>
      <c r="BH85" s="162"/>
      <c r="BI85" s="162"/>
      <c r="BJ85" s="162"/>
      <c r="BK85" s="162"/>
      <c r="BL85" s="162"/>
      <c r="BM85" s="162"/>
      <c r="BN85" s="162"/>
      <c r="BO85" s="162"/>
      <c r="BP85" s="162"/>
      <c r="BQ85" s="162"/>
      <c r="BR85" s="162"/>
      <c r="BS85" s="162"/>
      <c r="BT85" s="162"/>
      <c r="BU85" s="162"/>
      <c r="BV85" s="211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61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  <c r="BJ86" s="162"/>
      <c r="BK86" s="162"/>
      <c r="BL86" s="162"/>
      <c r="BM86" s="162"/>
      <c r="BN86" s="162"/>
      <c r="BO86" s="162"/>
      <c r="BP86" s="162"/>
      <c r="BQ86" s="162"/>
      <c r="BR86" s="162"/>
      <c r="BS86" s="162"/>
      <c r="BT86" s="162"/>
      <c r="BU86" s="162"/>
      <c r="BV86" s="211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61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2"/>
      <c r="BV87" s="211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64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5"/>
      <c r="AT88" s="165"/>
      <c r="AU88" s="165"/>
      <c r="AV88" s="165"/>
      <c r="AW88" s="165"/>
      <c r="AX88" s="165"/>
      <c r="AY88" s="165"/>
      <c r="AZ88" s="165"/>
      <c r="BA88" s="165"/>
      <c r="BB88" s="165"/>
      <c r="BC88" s="165"/>
      <c r="BD88" s="165"/>
      <c r="BE88" s="165"/>
      <c r="BF88" s="165"/>
      <c r="BG88" s="165"/>
      <c r="BH88" s="165"/>
      <c r="BI88" s="165"/>
      <c r="BJ88" s="165"/>
      <c r="BK88" s="165"/>
      <c r="BL88" s="165"/>
      <c r="BM88" s="165"/>
      <c r="BN88" s="165"/>
      <c r="BO88" s="165"/>
      <c r="BP88" s="165"/>
      <c r="BQ88" s="165"/>
      <c r="BR88" s="165"/>
      <c r="BS88" s="165"/>
      <c r="BT88" s="165"/>
      <c r="BU88" s="165"/>
      <c r="BV88" s="212"/>
    </row>
    <row r="89" s="29" customFormat="1" ht="7.35" customHeight="1" spans="4:74">
      <c r="D89" s="39" t="s">
        <v>84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08" t="s">
        <v>85</v>
      </c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  <c r="AN89" s="208"/>
      <c r="AO89" s="208"/>
      <c r="AP89" s="208"/>
      <c r="AQ89" s="208"/>
      <c r="AR89" s="208"/>
      <c r="AS89" s="208"/>
      <c r="AT89" s="208"/>
      <c r="AU89" s="208"/>
      <c r="AV89" s="208"/>
      <c r="AW89" s="208"/>
      <c r="AX89" s="208"/>
      <c r="AY89" s="208"/>
      <c r="AZ89" s="208"/>
      <c r="BA89" s="208"/>
      <c r="BB89" s="208"/>
      <c r="BC89" s="208"/>
      <c r="BD89" s="208"/>
      <c r="BE89" s="208"/>
      <c r="BF89" s="208"/>
      <c r="BG89" s="208"/>
      <c r="BH89" s="208"/>
      <c r="BI89" s="208"/>
      <c r="BJ89" s="208"/>
      <c r="BK89" s="208"/>
      <c r="BL89" s="208"/>
      <c r="BM89" s="208"/>
      <c r="BN89" s="208"/>
      <c r="BO89" s="208"/>
      <c r="BP89" s="208"/>
      <c r="BQ89" s="208"/>
      <c r="BR89" s="208"/>
      <c r="BS89" s="208"/>
      <c r="BT89" s="208"/>
      <c r="BU89" s="208"/>
      <c r="BV89" s="213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  <c r="AN90" s="208"/>
      <c r="AO90" s="208"/>
      <c r="AP90" s="208"/>
      <c r="AQ90" s="208"/>
      <c r="AR90" s="208"/>
      <c r="AS90" s="208"/>
      <c r="AT90" s="208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208"/>
      <c r="BH90" s="208"/>
      <c r="BI90" s="208"/>
      <c r="BJ90" s="208"/>
      <c r="BK90" s="208"/>
      <c r="BL90" s="208"/>
      <c r="BM90" s="208"/>
      <c r="BN90" s="208"/>
      <c r="BO90" s="208"/>
      <c r="BP90" s="208"/>
      <c r="BQ90" s="208"/>
      <c r="BR90" s="208"/>
      <c r="BS90" s="208"/>
      <c r="BT90" s="208"/>
      <c r="BU90" s="208"/>
      <c r="BV90" s="213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  <c r="AN91" s="208"/>
      <c r="AO91" s="208"/>
      <c r="AP91" s="208"/>
      <c r="AQ91" s="208"/>
      <c r="AR91" s="208"/>
      <c r="AS91" s="208"/>
      <c r="AT91" s="208"/>
      <c r="AU91" s="208"/>
      <c r="AV91" s="208"/>
      <c r="AW91" s="208"/>
      <c r="AX91" s="208"/>
      <c r="AY91" s="208"/>
      <c r="AZ91" s="208"/>
      <c r="BA91" s="208"/>
      <c r="BB91" s="208"/>
      <c r="BC91" s="208"/>
      <c r="BD91" s="208"/>
      <c r="BE91" s="208"/>
      <c r="BF91" s="208"/>
      <c r="BG91" s="208"/>
      <c r="BH91" s="208"/>
      <c r="BI91" s="208"/>
      <c r="BJ91" s="208"/>
      <c r="BK91" s="208"/>
      <c r="BL91" s="208"/>
      <c r="BM91" s="208"/>
      <c r="BN91" s="208"/>
      <c r="BO91" s="208"/>
      <c r="BP91" s="208"/>
      <c r="BQ91" s="208"/>
      <c r="BR91" s="208"/>
      <c r="BS91" s="208"/>
      <c r="BT91" s="208"/>
      <c r="BU91" s="208"/>
      <c r="BV91" s="213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  <c r="AN92" s="208"/>
      <c r="AO92" s="208"/>
      <c r="AP92" s="208"/>
      <c r="AQ92" s="208"/>
      <c r="AR92" s="208"/>
      <c r="AS92" s="208"/>
      <c r="AT92" s="208"/>
      <c r="AU92" s="208"/>
      <c r="AV92" s="208"/>
      <c r="AW92" s="208"/>
      <c r="AX92" s="208"/>
      <c r="AY92" s="208"/>
      <c r="AZ92" s="208"/>
      <c r="BA92" s="208"/>
      <c r="BB92" s="208"/>
      <c r="BC92" s="208"/>
      <c r="BD92" s="208"/>
      <c r="BE92" s="208"/>
      <c r="BF92" s="208"/>
      <c r="BG92" s="208"/>
      <c r="BH92" s="208"/>
      <c r="BI92" s="208"/>
      <c r="BJ92" s="208"/>
      <c r="BK92" s="208"/>
      <c r="BL92" s="208"/>
      <c r="BM92" s="208"/>
      <c r="BN92" s="208"/>
      <c r="BO92" s="208"/>
      <c r="BP92" s="208"/>
      <c r="BQ92" s="208"/>
      <c r="BR92" s="208"/>
      <c r="BS92" s="208"/>
      <c r="BT92" s="208"/>
      <c r="BU92" s="208"/>
      <c r="BV92" s="213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  <c r="AN93" s="208"/>
      <c r="AO93" s="208"/>
      <c r="AP93" s="208"/>
      <c r="AQ93" s="208"/>
      <c r="AR93" s="208"/>
      <c r="AS93" s="208"/>
      <c r="AT93" s="208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208"/>
      <c r="BH93" s="208"/>
      <c r="BI93" s="208"/>
      <c r="BJ93" s="208"/>
      <c r="BK93" s="208"/>
      <c r="BL93" s="208"/>
      <c r="BM93" s="208"/>
      <c r="BN93" s="208"/>
      <c r="BO93" s="208"/>
      <c r="BP93" s="208"/>
      <c r="BQ93" s="208"/>
      <c r="BR93" s="208"/>
      <c r="BS93" s="208"/>
      <c r="BT93" s="208"/>
      <c r="BU93" s="208"/>
      <c r="BV93" s="213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8"/>
      <c r="BH94" s="208"/>
      <c r="BI94" s="208"/>
      <c r="BJ94" s="208"/>
      <c r="BK94" s="208"/>
      <c r="BL94" s="208"/>
      <c r="BM94" s="208"/>
      <c r="BN94" s="208"/>
      <c r="BO94" s="208"/>
      <c r="BP94" s="208"/>
      <c r="BQ94" s="208"/>
      <c r="BR94" s="208"/>
      <c r="BS94" s="208"/>
      <c r="BT94" s="208"/>
      <c r="BU94" s="208"/>
      <c r="BV94" s="213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  <c r="AN95" s="208"/>
      <c r="AO95" s="208"/>
      <c r="AP95" s="208"/>
      <c r="AQ95" s="208"/>
      <c r="AR95" s="208"/>
      <c r="AS95" s="208"/>
      <c r="AT95" s="208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208"/>
      <c r="BH95" s="208"/>
      <c r="BI95" s="208"/>
      <c r="BJ95" s="208"/>
      <c r="BK95" s="208"/>
      <c r="BL95" s="208"/>
      <c r="BM95" s="208"/>
      <c r="BN95" s="208"/>
      <c r="BO95" s="208"/>
      <c r="BP95" s="208"/>
      <c r="BQ95" s="208"/>
      <c r="BR95" s="208"/>
      <c r="BS95" s="208"/>
      <c r="BT95" s="208"/>
      <c r="BU95" s="208"/>
      <c r="BV95" s="213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  <c r="AH96" s="209"/>
      <c r="AI96" s="209"/>
      <c r="AJ96" s="209"/>
      <c r="AK96" s="209"/>
      <c r="AL96" s="209"/>
      <c r="AM96" s="209"/>
      <c r="AN96" s="209"/>
      <c r="AO96" s="209"/>
      <c r="AP96" s="209"/>
      <c r="AQ96" s="209"/>
      <c r="AR96" s="209"/>
      <c r="AS96" s="209"/>
      <c r="AT96" s="209"/>
      <c r="AU96" s="209"/>
      <c r="AV96" s="209"/>
      <c r="AW96" s="209"/>
      <c r="AX96" s="209"/>
      <c r="AY96" s="209"/>
      <c r="AZ96" s="209"/>
      <c r="BA96" s="209"/>
      <c r="BB96" s="209"/>
      <c r="BC96" s="209"/>
      <c r="BD96" s="209"/>
      <c r="BE96" s="209"/>
      <c r="BF96" s="209"/>
      <c r="BG96" s="209"/>
      <c r="BH96" s="209"/>
      <c r="BI96" s="209"/>
      <c r="BJ96" s="209"/>
      <c r="BK96" s="209"/>
      <c r="BL96" s="209"/>
      <c r="BM96" s="209"/>
      <c r="BN96" s="209"/>
      <c r="BO96" s="209"/>
      <c r="BP96" s="209"/>
      <c r="BQ96" s="209"/>
      <c r="BR96" s="209"/>
      <c r="BS96" s="209"/>
      <c r="BT96" s="209"/>
      <c r="BU96" s="209"/>
      <c r="BV96" s="21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86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87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88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89</v>
      </c>
      <c r="AQ98" s="48"/>
      <c r="AR98" s="48"/>
      <c r="AS98" s="48"/>
      <c r="AT98" s="48"/>
      <c r="AU98" s="48"/>
      <c r="AV98" s="48"/>
      <c r="AW98" s="48"/>
      <c r="AX98" s="48"/>
      <c r="AY98" s="48" t="s">
        <v>90</v>
      </c>
      <c r="AZ98" s="48"/>
      <c r="BA98" s="48"/>
      <c r="BB98" s="48"/>
      <c r="BC98" s="48"/>
      <c r="BD98" s="48"/>
      <c r="BE98" s="48" t="s">
        <v>91</v>
      </c>
      <c r="BF98" s="48"/>
      <c r="BG98" s="48"/>
      <c r="BH98" s="48"/>
      <c r="BI98" s="48"/>
      <c r="BJ98" s="48"/>
      <c r="BK98" s="48" t="s">
        <v>92</v>
      </c>
      <c r="BL98" s="48"/>
      <c r="BM98" s="48"/>
      <c r="BN98" s="85"/>
      <c r="BO98" s="48" t="s">
        <v>93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AW7:BV8"/>
    <mergeCell ref="BW29:BZ31"/>
    <mergeCell ref="CA29:CH31"/>
    <mergeCell ref="BW7:BZ8"/>
  </mergeCells>
  <pageMargins left="0.747916666666667" right="0.629166666666667" top="0.786805555555556" bottom="0.668055555555556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CH8" sqref="CG8:CH8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58</v>
      </c>
      <c r="BI1" s="48"/>
      <c r="BJ1" s="86"/>
      <c r="BK1" s="86"/>
      <c r="BL1" s="86"/>
      <c r="BM1" s="48" t="s">
        <v>60</v>
      </c>
      <c r="BN1" s="48"/>
      <c r="BP1" s="48" t="s">
        <v>61</v>
      </c>
      <c r="BQ1" s="48"/>
      <c r="BR1" s="48"/>
      <c r="BS1" s="48"/>
      <c r="BT1" s="48"/>
      <c r="BU1" s="48" t="s">
        <v>60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94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95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64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96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66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67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69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71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97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74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98</v>
      </c>
      <c r="E35" s="52"/>
      <c r="F35" s="52"/>
      <c r="G35" s="52"/>
      <c r="H35" s="52"/>
      <c r="I35" s="52"/>
      <c r="J35" s="52"/>
      <c r="K35" s="52"/>
      <c r="L35" s="52"/>
      <c r="M35" s="56" t="s">
        <v>75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76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77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78</v>
      </c>
      <c r="BH35" s="40"/>
      <c r="BI35" s="40"/>
      <c r="BJ35" s="40"/>
      <c r="BK35" s="40"/>
      <c r="BL35" s="40"/>
      <c r="BM35" s="40"/>
      <c r="BN35" s="40"/>
      <c r="BO35" s="56" t="s">
        <v>53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35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35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35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35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35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35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35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35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35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35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35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35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35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35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35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35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35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35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35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35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35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35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35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35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35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35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35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35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35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35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35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35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35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35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35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35" customHeight="1" spans="4:74">
      <c r="D74" s="39" t="s">
        <v>81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26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26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26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26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26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26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26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26"/>
    </row>
    <row r="82" s="29" customFormat="1" ht="7.35" customHeight="1" spans="4:74">
      <c r="D82" s="39" t="s">
        <v>83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19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7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1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8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1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8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1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8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1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8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1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8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3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9"/>
    </row>
    <row r="89" s="29" customFormat="1" ht="7.35" customHeight="1" spans="4:74">
      <c r="D89" s="39" t="s">
        <v>84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26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26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26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26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26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26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26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30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86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87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88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89</v>
      </c>
      <c r="AQ98" s="48"/>
      <c r="AR98" s="48"/>
      <c r="AS98" s="48"/>
      <c r="AT98" s="48"/>
      <c r="AU98" s="48"/>
      <c r="AV98" s="48"/>
      <c r="AW98" s="48"/>
      <c r="AX98" s="48"/>
      <c r="AY98" s="48" t="s">
        <v>90</v>
      </c>
      <c r="AZ98" s="48"/>
      <c r="BA98" s="48"/>
      <c r="BB98" s="48"/>
      <c r="BC98" s="48"/>
      <c r="BD98" s="48"/>
      <c r="BE98" s="48" t="s">
        <v>91</v>
      </c>
      <c r="BF98" s="48"/>
      <c r="BG98" s="48"/>
      <c r="BH98" s="48"/>
      <c r="BI98" s="48"/>
      <c r="BJ98" s="48"/>
      <c r="BK98" s="48" t="s">
        <v>92</v>
      </c>
      <c r="BL98" s="48"/>
      <c r="BM98" s="48"/>
      <c r="BN98" s="85"/>
      <c r="BO98" s="48" t="s">
        <v>93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1666666666667" defaultRowHeight="18" customHeight="1"/>
  <cols>
    <col min="1" max="1" width="4.30833333333333" style="3" customWidth="1"/>
    <col min="2" max="2" width="8.19166666666667" style="3" customWidth="1"/>
    <col min="3" max="3" width="5" style="3" customWidth="1"/>
    <col min="4" max="4" width="5.275" style="3" customWidth="1"/>
    <col min="5" max="6" width="4.44166666666667" style="3" customWidth="1"/>
    <col min="7" max="7" width="6.10833333333333" style="3" customWidth="1"/>
    <col min="8" max="8" width="7.91666666666667" style="3" customWidth="1"/>
    <col min="9" max="9" width="8.19166666666667" style="3" customWidth="1"/>
    <col min="10" max="10" width="6.39166666666667" style="3" customWidth="1"/>
    <col min="11" max="11" width="6.525" style="3" customWidth="1"/>
    <col min="12" max="12" width="8.05833333333333" style="3" customWidth="1"/>
    <col min="13" max="13" width="7.775" style="3" customWidth="1"/>
    <col min="14" max="14" width="5.975" style="3" customWidth="1"/>
    <col min="15" max="16384" width="7.91666666666667" style="3"/>
  </cols>
  <sheetData>
    <row r="1" s="3" customFormat="1" ht="14.1" customHeight="1" spans="12:14">
      <c r="L1" s="18" t="s">
        <v>99</v>
      </c>
      <c r="M1" s="18"/>
      <c r="N1" s="18"/>
    </row>
    <row r="2" s="3" customFormat="1" ht="14.1" customHeight="1" spans="12:14">
      <c r="L2" s="19"/>
      <c r="M2" s="19" t="s">
        <v>100</v>
      </c>
      <c r="N2" s="19"/>
    </row>
    <row r="3" s="3" customFormat="1" ht="24.95" customHeight="1" spans="1:15">
      <c r="A3" s="104" t="s">
        <v>101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s="3" customFormat="1" ht="9.95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3" t="s">
        <v>102</v>
      </c>
      <c r="O4" s="104"/>
    </row>
    <row r="5" s="2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3"/>
      <c r="K5" s="3"/>
      <c r="L5" s="3"/>
      <c r="M5" s="3"/>
      <c r="N5" s="3"/>
      <c r="O5" s="113"/>
    </row>
    <row r="6" s="3" customFormat="1" ht="24.9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8</v>
      </c>
      <c r="J6" s="10"/>
      <c r="K6" s="10"/>
      <c r="L6" s="10"/>
      <c r="M6" s="10"/>
      <c r="N6" s="27"/>
    </row>
    <row r="7" s="3" customFormat="1" ht="24.9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s="3" customFormat="1" ht="24.9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s="3" customFormat="1" ht="24.9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s="3" customFormat="1" ht="35.1" customHeight="1" spans="1:14">
      <c r="A10" s="13" t="s">
        <v>97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s="3" customFormat="1" ht="20.25" customHeight="1" spans="1:14">
      <c r="A11" s="109" t="s">
        <v>28</v>
      </c>
      <c r="B11" s="110" t="s">
        <v>29</v>
      </c>
      <c r="C11" s="110" t="s">
        <v>30</v>
      </c>
      <c r="D11" s="110" t="s">
        <v>31</v>
      </c>
      <c r="E11" s="12" t="s">
        <v>32</v>
      </c>
      <c r="F11" s="12"/>
      <c r="G11" s="12"/>
      <c r="H11" s="12"/>
      <c r="I11" s="110" t="s">
        <v>103</v>
      </c>
      <c r="J11" s="110" t="s">
        <v>104</v>
      </c>
      <c r="K11" s="110" t="s">
        <v>105</v>
      </c>
      <c r="L11" s="110" t="s">
        <v>106</v>
      </c>
      <c r="M11" s="110" t="s">
        <v>107</v>
      </c>
      <c r="N11" s="115" t="s">
        <v>108</v>
      </c>
    </row>
    <row r="12" s="3" customFormat="1" ht="20.25" customHeight="1" spans="1:14">
      <c r="A12" s="109"/>
      <c r="B12" s="110"/>
      <c r="C12" s="110"/>
      <c r="D12" s="110"/>
      <c r="E12" s="12" t="s">
        <v>39</v>
      </c>
      <c r="F12" s="12"/>
      <c r="G12" s="12" t="s">
        <v>40</v>
      </c>
      <c r="H12" s="12"/>
      <c r="I12" s="110"/>
      <c r="J12" s="110"/>
      <c r="K12" s="110"/>
      <c r="L12" s="110"/>
      <c r="M12" s="110"/>
      <c r="N12" s="115"/>
    </row>
    <row r="13" s="3" customFormat="1" ht="20.25" customHeight="1" spans="1:14">
      <c r="A13" s="11"/>
      <c r="B13" s="12"/>
      <c r="C13" s="12"/>
      <c r="D13" s="12"/>
      <c r="E13" s="12" t="s">
        <v>43</v>
      </c>
      <c r="F13" s="12" t="s">
        <v>44</v>
      </c>
      <c r="G13" s="12" t="s">
        <v>43</v>
      </c>
      <c r="H13" s="12" t="s">
        <v>44</v>
      </c>
      <c r="I13" s="12"/>
      <c r="J13" s="12"/>
      <c r="K13" s="12"/>
      <c r="L13" s="12"/>
      <c r="M13" s="12"/>
      <c r="N13" s="28"/>
    </row>
    <row r="14" s="3" customFormat="1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s="3" customFormat="1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s="3" customFormat="1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="3" customFormat="1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s="3" customFormat="1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s="3" customFormat="1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s="3" customFormat="1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s="3" customFormat="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s="3" customFormat="1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s="3" customFormat="1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s="3" customFormat="1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s="3" customFormat="1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4" customFormat="1" ht="42.75" customHeight="1" spans="1:14">
      <c r="A26" s="13" t="s">
        <v>53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4" customFormat="1" ht="5.1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4" customFormat="1" customHeight="1" spans="1:14">
      <c r="A28" s="17" t="s">
        <v>109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3" customFormat="1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3" customFormat="1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3" customFormat="1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3" customFormat="1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3" customFormat="1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5" defaultRowHeight="14.25"/>
  <cols>
    <col min="1" max="3" width="6.39166666666667" style="30" customWidth="1"/>
    <col min="4" max="4" width="1.81666666666667" style="30" customWidth="1"/>
    <col min="5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58</v>
      </c>
      <c r="BI1" s="48"/>
      <c r="BJ1" s="86"/>
      <c r="BK1" s="86"/>
      <c r="BL1" s="86"/>
      <c r="BM1" s="48" t="s">
        <v>60</v>
      </c>
      <c r="BN1" s="48"/>
      <c r="BP1" s="48" t="s">
        <v>61</v>
      </c>
      <c r="BQ1" s="48"/>
      <c r="BR1" s="48"/>
      <c r="BS1" s="48"/>
      <c r="BT1" s="48"/>
      <c r="BU1" s="48" t="s">
        <v>60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110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111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64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112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66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9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9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67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69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71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97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74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98</v>
      </c>
      <c r="E35" s="52"/>
      <c r="F35" s="52"/>
      <c r="G35" s="52"/>
      <c r="H35" s="52"/>
      <c r="I35" s="52"/>
      <c r="J35" s="52"/>
      <c r="K35" s="52"/>
      <c r="L35" s="52"/>
      <c r="M35" s="56" t="s">
        <v>75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113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114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78</v>
      </c>
      <c r="BH35" s="40"/>
      <c r="BI35" s="40"/>
      <c r="BJ35" s="40"/>
      <c r="BK35" s="40"/>
      <c r="BL35" s="40"/>
      <c r="BM35" s="40"/>
      <c r="BN35" s="40"/>
      <c r="BO35" s="56" t="s">
        <v>53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35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35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6.95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6.95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6.95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6.95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6.95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6.95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6.95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6.95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6.95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6.95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6.95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6.95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6.95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6.95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6.95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6.95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6.95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6.95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6.95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6.95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6.95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6.95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6.95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6.95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6.95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6.95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6.95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6.95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6.95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6.95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6.95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6.95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6.95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6.95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6.95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6.95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35" customHeight="1" spans="4:74">
      <c r="D76" s="51" t="s">
        <v>81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35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35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35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35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35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35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35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35" customHeight="1" spans="4:74">
      <c r="D84" s="51" t="s">
        <v>83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35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35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35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35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35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35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35" customHeight="1" spans="4:74">
      <c r="D91" s="51" t="s">
        <v>84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35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35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35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35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35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35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35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86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87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88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89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90</v>
      </c>
      <c r="AZ100" s="48"/>
      <c r="BA100" s="48"/>
      <c r="BB100" s="48"/>
      <c r="BC100" s="48"/>
      <c r="BD100" s="48"/>
      <c r="BE100" s="48" t="s">
        <v>91</v>
      </c>
      <c r="BF100" s="48"/>
      <c r="BG100" s="48"/>
      <c r="BH100" s="48"/>
      <c r="BI100" s="48"/>
      <c r="BJ100" s="48"/>
      <c r="BK100" s="48" t="s">
        <v>92</v>
      </c>
      <c r="BL100" s="48"/>
      <c r="BM100" s="48"/>
      <c r="BN100" s="85"/>
      <c r="BO100" s="48" t="s">
        <v>93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40:L48"/>
    <mergeCell ref="M40:S48"/>
    <mergeCell ref="T40:Y48"/>
    <mergeCell ref="Z40:AG48"/>
    <mergeCell ref="AH40:AR48"/>
    <mergeCell ref="AS40:BF48"/>
    <mergeCell ref="BG40:BN48"/>
    <mergeCell ref="BO40:BV48"/>
    <mergeCell ref="D49:L57"/>
    <mergeCell ref="M49:S57"/>
    <mergeCell ref="T49:Y57"/>
    <mergeCell ref="Z49:AG57"/>
    <mergeCell ref="AH49:AR57"/>
    <mergeCell ref="AS49:BF57"/>
    <mergeCell ref="BG49:BN57"/>
    <mergeCell ref="BO49:BV57"/>
    <mergeCell ref="D58:L66"/>
    <mergeCell ref="M58:S66"/>
    <mergeCell ref="T58:Y66"/>
    <mergeCell ref="Z58:AG66"/>
    <mergeCell ref="AH58:AR66"/>
    <mergeCell ref="AS58:BF66"/>
    <mergeCell ref="BG58:BN66"/>
    <mergeCell ref="BO58:BV66"/>
    <mergeCell ref="D67:L75"/>
    <mergeCell ref="M67:S75"/>
    <mergeCell ref="T67:Y75"/>
    <mergeCell ref="Z67:AG75"/>
    <mergeCell ref="AH67:AR75"/>
    <mergeCell ref="AS67:BF75"/>
    <mergeCell ref="BG67:BN75"/>
    <mergeCell ref="BO67:BV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4166666666667" style="1" customWidth="1"/>
    <col min="2" max="2" width="7.66666666666667" style="1" customWidth="1"/>
    <col min="3" max="3" width="6.94166666666667" style="1" customWidth="1"/>
    <col min="4" max="9" width="5.69166666666667" style="1" customWidth="1"/>
    <col min="10" max="10" width="7.5" style="1" customWidth="1"/>
    <col min="11" max="15" width="5.69166666666667" style="1" customWidth="1"/>
    <col min="16" max="16384" width="10" style="1"/>
  </cols>
  <sheetData>
    <row r="1" s="1" customFormat="1" ht="14.1" customHeight="1" spans="12:15">
      <c r="L1" s="18" t="s">
        <v>99</v>
      </c>
      <c r="M1" s="18"/>
      <c r="N1" s="18"/>
      <c r="O1" s="18"/>
    </row>
    <row r="2" s="1" customFormat="1" ht="14.1" customHeight="1" spans="13:15">
      <c r="M2" s="19"/>
      <c r="N2" s="19" t="s">
        <v>115</v>
      </c>
      <c r="O2" s="19"/>
    </row>
    <row r="3" s="1" customFormat="1" ht="24.95" customHeight="1" spans="1:15">
      <c r="A3" s="5" t="s">
        <v>116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9.95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3" t="s">
        <v>117</v>
      </c>
      <c r="K4" s="3"/>
      <c r="L4" s="3"/>
      <c r="M4" s="3"/>
      <c r="N4" s="3"/>
      <c r="O4" s="3"/>
    </row>
    <row r="5" s="2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="3" customFormat="1" ht="24.9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8</v>
      </c>
      <c r="J6" s="21"/>
      <c r="K6" s="22"/>
      <c r="L6" s="22"/>
      <c r="M6" s="22"/>
      <c r="N6" s="22"/>
      <c r="O6" s="23"/>
    </row>
    <row r="7" s="3" customFormat="1" ht="24.9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3" customFormat="1" ht="24.9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3" customFormat="1" ht="24.9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3" customFormat="1" ht="35.1" customHeight="1" spans="1:15">
      <c r="A10" s="13" t="s">
        <v>97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3" customFormat="1" ht="21" customHeight="1" spans="1:15">
      <c r="A11" s="9" t="s">
        <v>30</v>
      </c>
      <c r="B11" s="10"/>
      <c r="C11" s="10"/>
      <c r="D11" s="10"/>
      <c r="E11" s="10"/>
      <c r="F11" s="10"/>
      <c r="G11" s="10"/>
      <c r="H11" s="10" t="s">
        <v>118</v>
      </c>
      <c r="I11" s="10"/>
      <c r="J11" s="10"/>
      <c r="K11" s="10"/>
      <c r="L11" s="10"/>
      <c r="M11" s="10"/>
      <c r="N11" s="10"/>
      <c r="O11" s="27"/>
    </row>
    <row r="12" s="3" customFormat="1" ht="21" customHeight="1" spans="1:15">
      <c r="A12" s="11" t="s">
        <v>31</v>
      </c>
      <c r="B12" s="12"/>
      <c r="C12" s="12"/>
      <c r="D12" s="12"/>
      <c r="E12" s="12"/>
      <c r="F12" s="12"/>
      <c r="G12" s="12"/>
      <c r="H12" s="12" t="s">
        <v>38</v>
      </c>
      <c r="I12" s="12"/>
      <c r="J12" s="12"/>
      <c r="K12" s="12"/>
      <c r="L12" s="12"/>
      <c r="M12" s="12"/>
      <c r="N12" s="12"/>
      <c r="O12" s="28"/>
    </row>
    <row r="13" s="3" customFormat="1" ht="21" customHeight="1" spans="1:15">
      <c r="A13" s="11" t="s">
        <v>119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3" customFormat="1" ht="21" customHeight="1" spans="1:15">
      <c r="A14" s="11" t="s">
        <v>120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3" customFormat="1" ht="21" customHeight="1" spans="1:15">
      <c r="A15" s="11" t="s">
        <v>121</v>
      </c>
      <c r="B15" s="12"/>
      <c r="C15" s="12"/>
      <c r="D15" s="12"/>
      <c r="E15" s="12"/>
      <c r="F15" s="12"/>
      <c r="G15" s="12"/>
      <c r="H15" s="12" t="s">
        <v>122</v>
      </c>
      <c r="I15" s="12"/>
      <c r="J15" s="12"/>
      <c r="K15" s="12"/>
      <c r="L15" s="12"/>
      <c r="M15" s="12"/>
      <c r="N15" s="12"/>
      <c r="O15" s="28"/>
    </row>
    <row r="16" s="3" customFormat="1" ht="21" customHeight="1" spans="1:15">
      <c r="A16" s="11" t="s">
        <v>123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3" customFormat="1" ht="21" customHeight="1" spans="1:15">
      <c r="A17" s="11" t="s">
        <v>124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3" customFormat="1" ht="21" customHeight="1" spans="1:15">
      <c r="A18" s="11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3" customFormat="1" ht="21" customHeight="1" spans="1:15">
      <c r="A19" s="11" t="s">
        <v>125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3" customFormat="1" ht="21" customHeight="1" spans="1:15">
      <c r="A20" s="11" t="s">
        <v>126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3" customFormat="1" ht="21" customHeight="1" spans="1:15">
      <c r="A21" s="11" t="s">
        <v>127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3" customFormat="1" ht="21" customHeight="1" spans="1:15">
      <c r="A22" s="11" t="s">
        <v>128</v>
      </c>
      <c r="B22" s="12" t="s">
        <v>129</v>
      </c>
      <c r="C22" s="12" t="s">
        <v>130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3" customFormat="1" ht="21" customHeight="1" spans="1:15">
      <c r="A23" s="11"/>
      <c r="B23" s="12"/>
      <c r="C23" s="12" t="s">
        <v>131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3" customFormat="1" ht="21" customHeight="1" spans="1:15">
      <c r="A24" s="11"/>
      <c r="B24" s="12"/>
      <c r="C24" s="12" t="s">
        <v>132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3" customFormat="1" ht="21" customHeight="1" spans="1:15">
      <c r="A25" s="11"/>
      <c r="B25" s="12" t="s">
        <v>133</v>
      </c>
      <c r="C25" s="12" t="s">
        <v>130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3" customFormat="1" ht="21" customHeight="1" spans="1:15">
      <c r="A26" s="11"/>
      <c r="B26" s="12"/>
      <c r="C26" s="12" t="s">
        <v>131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3" customFormat="1" ht="21" customHeight="1" spans="1:15">
      <c r="A27" s="11"/>
      <c r="B27" s="12"/>
      <c r="C27" s="12" t="s">
        <v>132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3" customFormat="1" ht="21" customHeight="1" spans="1:15">
      <c r="A28" s="11" t="s">
        <v>134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3" customFormat="1" ht="29.25" customHeight="1" spans="1:15">
      <c r="A29" s="11" t="s">
        <v>135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3" customFormat="1" ht="29.25" customHeight="1" spans="1:15">
      <c r="A30" s="11" t="s">
        <v>136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3" customFormat="1" ht="29.25" customHeight="1" spans="1:15">
      <c r="A31" s="11" t="s">
        <v>137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4" customFormat="1" ht="35.25" customHeight="1" spans="1:15">
      <c r="A32" s="13" t="s">
        <v>53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4" customFormat="1" ht="5.1" customHeight="1"/>
    <row r="34" s="4" customFormat="1" ht="18" customHeight="1" spans="1:15">
      <c r="A34" s="17" t="s">
        <v>109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Administrator</cp:lastModifiedBy>
  <dcterms:created xsi:type="dcterms:W3CDTF">2017-12-26T12:44:00Z</dcterms:created>
  <dcterms:modified xsi:type="dcterms:W3CDTF">2018-03-07T01:43:14Z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