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<sst xmlns="http://schemas.openxmlformats.org/spreadsheetml/2006/main" count="138">
  <si>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</si>
  <si>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</si>
  <si>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</si>
  <si>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</si>
  <si>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</si>
  <si>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JL-2017-SHY-072</t>
    </r>
  </si>
  <si>
    <t>工程部位/用途</t>
  </si>
  <si>
    <t>尚义一号水库大桥6b-5#桩基</t>
  </si>
  <si>
    <t>委托/任务编号</t>
  </si>
  <si>
    <t>/</t>
  </si>
  <si>
    <t>试验依据</t>
  </si>
  <si>
    <t>JTG E30-2005</t>
  </si>
  <si>
    <t>样品编号</t>
  </si>
  <si>
    <t>YP-2017-SHY-072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</si>
  <si>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</si>
  <si>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</si>
  <si>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</si>
  <si>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</si>
  <si>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</si>
  <si>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</si>
  <si>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</si>
  <si>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</si>
  <si>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2017/12/30-2018/01/27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</si>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</sst>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yyyy/m/d;@"/>
    <numFmt numFmtId="178" formatCode="0.00;[Red]0.00"/>
    <numFmt numFmtId="179" formatCode="0.00_);[Red]\(0.00\)"/>
    <numFmt numFmtId="180" formatCode="0.0_);[Red]\(0.0\)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6" borderId="5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8" borderId="52" applyNumberFormat="0" applyFon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50" applyNumberFormat="0" applyFill="0" applyAlignment="0" applyProtection="0">
      <alignment vertical="center"/>
    </xf>
    <xf numFmtId="0" fontId="26" fillId="0" borderId="50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5" fillId="0" borderId="48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7" fillId="7" borderId="54" applyNumberFormat="0" applyAlignment="0" applyProtection="0">
      <alignment vertical="center"/>
    </xf>
    <xf numFmtId="0" fontId="21" fillId="7" borderId="51" applyNumberFormat="0" applyAlignment="0" applyProtection="0">
      <alignment vertical="center"/>
    </xf>
    <xf numFmtId="0" fontId="11" fillId="4" borderId="47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6" fillId="0" borderId="49" applyNumberFormat="0" applyFill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0" fillId="0" borderId="0">
      <alignment vertical="center"/>
    </xf>
    <xf numFmtId="0" fontId="22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72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YP-2017-SHY-072-1</v>
      </c>
      <c r="B15" s="228" t="s">
        <v>46</v>
      </c>
      <c r="C15" s="229"/>
      <c r="D15" s="254" t="str">
        <f>LEFT(L9,P9)</f>
        <v>2017/12/30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43.1</v>
      </c>
      <c r="M15" s="244">
        <f>ROUND(AVERAGE(L15:L17),1)</f>
        <v>43.9</v>
      </c>
      <c r="N15" s="244">
        <f>M15</f>
        <v>43.9</v>
      </c>
      <c r="O15" s="239" t="s">
        <v>50</v>
      </c>
      <c r="P15" s="215">
        <f t="shared" ref="P15:P23" si="0">ROUND(K15/22.5,3)</f>
        <v>0</v>
      </c>
      <c r="Q15" s="250">
        <f>ROUND(AVERAGE(L15:L17),3)</f>
        <v>43.9</v>
      </c>
      <c r="R15" s="251">
        <f ca="1" t="shared" ref="R15:R23" si="1">ROUND(R$14+RAND()*S$14,2)</f>
        <v>968.43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YP-2017-SHY-072-2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43.4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1005.87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YP-2017-SHY-072-3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45.2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1118.44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YP-2017-SHY-072-4</v>
      </c>
      <c r="B18" s="228" t="s">
        <v>46</v>
      </c>
      <c r="C18" s="229"/>
      <c r="D18" s="218" t="str">
        <f>D15</f>
        <v>2017/12/30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44</v>
      </c>
      <c r="M18" s="244">
        <v>43.2</v>
      </c>
      <c r="N18" s="244">
        <f>M18</f>
        <v>43.2</v>
      </c>
      <c r="O18" s="239" t="s">
        <v>50</v>
      </c>
      <c r="P18" s="215">
        <f t="shared" si="0"/>
        <v>0</v>
      </c>
      <c r="Q18" s="250">
        <f>ROUND(AVERAGE(L18:L20),3)</f>
        <v>43.133</v>
      </c>
      <c r="R18" s="251">
        <f ca="1" t="shared" si="1"/>
        <v>1098.82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YP-2017-SHY-072-5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43.7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1057.98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YP-2017-SHY-072-6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41.7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1104.15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YP-2017-SHY-072-7</v>
      </c>
      <c r="B21" s="228" t="s">
        <v>46</v>
      </c>
      <c r="C21" s="229"/>
      <c r="D21" s="218" t="str">
        <f>D15</f>
        <v>2017/12/30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44.8</v>
      </c>
      <c r="M21" s="244">
        <v>43.6</v>
      </c>
      <c r="N21" s="244">
        <f>M21</f>
        <v>43.6</v>
      </c>
      <c r="O21" s="239" t="s">
        <v>50</v>
      </c>
      <c r="P21" s="215">
        <f t="shared" si="0"/>
        <v>0</v>
      </c>
      <c r="Q21" s="250">
        <f>ROUND(AVERAGE(L21:L23),3)</f>
        <v>43.667</v>
      </c>
      <c r="R21" s="251">
        <f ca="1" t="shared" si="1"/>
        <v>1043.46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YP-2017-SHY-072-8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43.4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1076.59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YP-2017-SHY-072-9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42.8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1044.61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971.15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978.87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985.31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995.02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960.21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956.34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959.41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1026.68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1010.78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" workbookViewId="0">
      <selection activeCell="AP9" sqref="AP9:AZ12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报告编号：BG-2017-SHY-072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YP-2017-SHY-072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尚义一号水库大桥6b-5#桩基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YP-2017-SHY-072-1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2017/12/30-2018/01/27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43.1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43.9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125.4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YP-2017-SHY-072-2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YP-2017-SHY-072-3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45.2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YP-2017-SHY-072-4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2017/12/30-2018/01/27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43.2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123.4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YP-2017-SHY-072-5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43.7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YP-2017-SHY-072-6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41.7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YP-2017-SHY-072-7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2017/12/30-2018/01/27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44.8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43.6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124.6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YP-2017-SHY-072-8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43.4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YP-2017-SHY-072-9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42.8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